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drawings/drawing28.xml" ContentType="application/vnd.openxmlformats-officedocument.drawing+xml"/>
  <Override PartName="/xl/comments28.xml" ContentType="application/vnd.openxmlformats-officedocument.spreadsheetml.comments+xml"/>
  <Override PartName="/xl/drawings/drawing29.xml" ContentType="application/vnd.openxmlformats-officedocument.drawing+xml"/>
  <Override PartName="/xl/comments29.xml" ContentType="application/vnd.openxmlformats-officedocument.spreadsheetml.comments+xml"/>
  <Override PartName="/xl/drawings/drawing30.xml" ContentType="application/vnd.openxmlformats-officedocument.drawing+xml"/>
  <Override PartName="/xl/comments30.xml" ContentType="application/vnd.openxmlformats-officedocument.spreadsheetml.comments+xml"/>
  <Override PartName="/xl/drawings/drawing31.xml" ContentType="application/vnd.openxmlformats-officedocument.drawing+xml"/>
  <Override PartName="/xl/comments31.xml" ContentType="application/vnd.openxmlformats-officedocument.spreadsheetml.comments+xml"/>
  <Override PartName="/xl/drawings/drawing32.xml" ContentType="application/vnd.openxmlformats-officedocument.drawing+xml"/>
  <Override PartName="/xl/comments32.xml" ContentType="application/vnd.openxmlformats-officedocument.spreadsheetml.comments+xml"/>
  <Override PartName="/xl/drawings/drawing33.xml" ContentType="application/vnd.openxmlformats-officedocument.drawing+xml"/>
  <Override PartName="/xl/comments3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defaultThemeVersion="124226"/>
  <mc:AlternateContent xmlns:mc="http://schemas.openxmlformats.org/markup-compatibility/2006">
    <mc:Choice Requires="x15">
      <x15ac:absPath xmlns:x15ac="http://schemas.microsoft.com/office/spreadsheetml/2010/11/ac" url="\\nfsvnas01\share\子ども生活福祉部\高齢者福祉介護課\15 R4介護サービス事業所等物価高騰対策支援事業\令和６年度\04_事業組み立て\04_ホームページ\250512_Q＆A更新\"/>
    </mc:Choice>
  </mc:AlternateContent>
  <xr:revisionPtr revIDLastSave="0" documentId="13_ncr:1_{F7C66438-9290-4204-AC62-791B0CDB2844}" xr6:coauthVersionLast="47" xr6:coauthVersionMax="47" xr10:uidLastSave="{00000000-0000-0000-0000-000000000000}"/>
  <bookViews>
    <workbookView xWindow="-28920" yWindow="-105" windowWidth="29040" windowHeight="15720" tabRatio="688" firstSheet="1" activeTab="1" xr2:uid="{00000000-000D-0000-FFFF-FFFF00000000}"/>
  </bookViews>
  <sheets>
    <sheet name="（はじめにお読みください）本申請書の使い方" sheetId="25" state="hidden" r:id="rId1"/>
    <sheet name="交付申請書" sheetId="26" r:id="rId2"/>
    <sheet name="通帳写し" sheetId="122" r:id="rId3"/>
    <sheet name="総括表" sheetId="20" r:id="rId4"/>
    <sheet name="申請額一覧" sheetId="24" r:id="rId5"/>
    <sheet name="Vlookup" sheetId="53" state="hidden" r:id="rId6"/>
    <sheet name="プルダウン" sheetId="52" state="hidden" r:id="rId7"/>
    <sheet name="個票1" sheetId="51" r:id="rId8"/>
    <sheet name="個票2" sheetId="93" r:id="rId9"/>
    <sheet name="個票3" sheetId="94" r:id="rId10"/>
    <sheet name="個票4" sheetId="95" r:id="rId11"/>
    <sheet name="個票5" sheetId="96" r:id="rId12"/>
    <sheet name="個票6" sheetId="97" r:id="rId13"/>
    <sheet name="個票7" sheetId="98" r:id="rId14"/>
    <sheet name="個票8" sheetId="99" r:id="rId15"/>
    <sheet name="個票9" sheetId="100" r:id="rId16"/>
    <sheet name="個票10" sheetId="101" r:id="rId17"/>
    <sheet name="個票11" sheetId="102" r:id="rId18"/>
    <sheet name="個票12" sheetId="103" r:id="rId19"/>
    <sheet name="個票13" sheetId="104" r:id="rId20"/>
    <sheet name="個票14" sheetId="105" r:id="rId21"/>
    <sheet name="個票15" sheetId="106" r:id="rId22"/>
    <sheet name="個票16" sheetId="107" r:id="rId23"/>
    <sheet name="個票17" sheetId="108" r:id="rId24"/>
    <sheet name="個票18" sheetId="109" r:id="rId25"/>
    <sheet name="個票19" sheetId="110" r:id="rId26"/>
    <sheet name="個票20" sheetId="111" r:id="rId27"/>
    <sheet name="個票21" sheetId="112" r:id="rId28"/>
    <sheet name="個票22" sheetId="113" r:id="rId29"/>
    <sheet name="個票23" sheetId="114" r:id="rId30"/>
    <sheet name="個票24" sheetId="115" r:id="rId31"/>
    <sheet name="個票25" sheetId="116" r:id="rId32"/>
    <sheet name="個票26" sheetId="117" r:id="rId33"/>
    <sheet name="個票27" sheetId="118" r:id="rId34"/>
    <sheet name="個票28" sheetId="119" r:id="rId35"/>
    <sheet name="個票29" sheetId="120" r:id="rId36"/>
    <sheet name="個票30" sheetId="121" r:id="rId37"/>
    <sheet name="転記用（削除不可）" sheetId="123" r:id="rId38"/>
  </sheets>
  <definedNames>
    <definedName name="_xlnm._FilterDatabase" localSheetId="5" hidden="1">Vlookup!$A$1:$I$46</definedName>
    <definedName name="_xlnm.Print_Area" localSheetId="7">個票1!$A$1:$AM$38</definedName>
    <definedName name="_xlnm.Print_Area" localSheetId="16">個票10!$A$1:$AM$38</definedName>
    <definedName name="_xlnm.Print_Area" localSheetId="17">個票11!$A$1:$AM$38</definedName>
    <definedName name="_xlnm.Print_Area" localSheetId="18">個票12!$A$1:$AM$38</definedName>
    <definedName name="_xlnm.Print_Area" localSheetId="19">個票13!$A$1:$AM$38</definedName>
    <definedName name="_xlnm.Print_Area" localSheetId="20">個票14!$A$1:$AM$38</definedName>
    <definedName name="_xlnm.Print_Area" localSheetId="21">個票15!$A$1:$AM$38</definedName>
    <definedName name="_xlnm.Print_Area" localSheetId="22">個票16!$A$1:$AM$38</definedName>
    <definedName name="_xlnm.Print_Area" localSheetId="23">個票17!$A$1:$AM$38</definedName>
    <definedName name="_xlnm.Print_Area" localSheetId="24">個票18!$A$1:$AM$38</definedName>
    <definedName name="_xlnm.Print_Area" localSheetId="25">個票19!$A$1:$AM$38</definedName>
    <definedName name="_xlnm.Print_Area" localSheetId="8">個票2!$A$1:$AM$38</definedName>
    <definedName name="_xlnm.Print_Area" localSheetId="26">個票20!$A$1:$AM$38</definedName>
    <definedName name="_xlnm.Print_Area" localSheetId="27">個票21!$A$1:$AM$38</definedName>
    <definedName name="_xlnm.Print_Area" localSheetId="28">個票22!$A$1:$AM$38</definedName>
    <definedName name="_xlnm.Print_Area" localSheetId="29">個票23!$A$1:$AM$38</definedName>
    <definedName name="_xlnm.Print_Area" localSheetId="30">個票24!$A$1:$AM$38</definedName>
    <definedName name="_xlnm.Print_Area" localSheetId="31">個票25!$A$1:$AM$38</definedName>
    <definedName name="_xlnm.Print_Area" localSheetId="32">個票26!$A$1:$AM$38</definedName>
    <definedName name="_xlnm.Print_Area" localSheetId="33">個票27!$A$1:$AM$38</definedName>
    <definedName name="_xlnm.Print_Area" localSheetId="34">個票28!$A$1:$AM$38</definedName>
    <definedName name="_xlnm.Print_Area" localSheetId="35">個票29!$A$1:$AM$38</definedName>
    <definedName name="_xlnm.Print_Area" localSheetId="9">個票3!$A$1:$AM$38</definedName>
    <definedName name="_xlnm.Print_Area" localSheetId="36">個票30!$A$1:$AM$38</definedName>
    <definedName name="_xlnm.Print_Area" localSheetId="10">個票4!$A$1:$AM$38</definedName>
    <definedName name="_xlnm.Print_Area" localSheetId="11">個票5!$A$1:$AM$38</definedName>
    <definedName name="_xlnm.Print_Area" localSheetId="12">個票6!$A$1:$AM$38</definedName>
    <definedName name="_xlnm.Print_Area" localSheetId="13">個票7!$A$1:$AM$38</definedName>
    <definedName name="_xlnm.Print_Area" localSheetId="14">個票8!$A$1:$AM$38</definedName>
    <definedName name="_xlnm.Print_Area" localSheetId="15">個票9!$A$1:$AM$38</definedName>
    <definedName name="_xlnm.Print_Area" localSheetId="1">交付申請書!$A$1:$Z$51</definedName>
    <definedName name="_xlnm.Print_Area" localSheetId="4">申請額一覧!$A$1:$M$31</definedName>
    <definedName name="_xlnm.Print_Area" localSheetId="3">総括表!$A$1:$AB$81</definedName>
    <definedName name="_xlnm.Print_Area" localSheetId="2">通帳写し!$A$1:$J$59</definedName>
    <definedName name="_xlnm.Print_Titles" localSheetId="4">申請額一覧!$6:$6</definedName>
    <definedName name="_xlnm.Print_Titles" localSheetId="3">総括表!$23:$23</definedName>
    <definedName name="サービス付き高齢者住宅">プルダウン!$K$2:$K$4</definedName>
    <definedName name="ユニット">プルダウン!$A$1:$M$1</definedName>
    <definedName name="介護医療院">プルダウン!$G$2:$G$4</definedName>
    <definedName name="介護療養型医療施設">プルダウン!#REF!</definedName>
    <definedName name="介護老人福祉施設">プルダウン!$E$2:$E$5</definedName>
    <definedName name="介護老人保健施設">プルダウン!$F$2:$F$4</definedName>
    <definedName name="軽費老人ホーム">プルダウン!$L$2:$L$4</definedName>
    <definedName name="多機能型サービス事業所">プルダウン!$D$2:$D$3</definedName>
    <definedName name="短期入所系サービス事業所">プルダウン!$C$2:$C$3</definedName>
    <definedName name="通所系サービス事業所">プルダウン!$A$2:$A$5</definedName>
    <definedName name="特定施設入居者生活介護">プルダウン!$I$2:$I$5</definedName>
    <definedName name="認知症対応型共同生活介護事業所">プルダウン!$H$2:$H$2</definedName>
    <definedName name="訪問及び相談系サービス事業所">プルダウン!$B$2:$B$9</definedName>
    <definedName name="有料老人ホーム">プルダウン!$J$2:$J$4</definedName>
    <definedName name="養護老人ホーム">プルダウン!$M$2:$M$4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123" l="1"/>
  <c r="K4" i="123"/>
  <c r="J4" i="123"/>
  <c r="I4" i="123"/>
  <c r="H4" i="123"/>
  <c r="G4" i="123"/>
  <c r="F4" i="123"/>
  <c r="E4" i="123"/>
  <c r="D4" i="123" l="1"/>
  <c r="C4" i="123"/>
  <c r="L20" i="100"/>
  <c r="AP102" i="121"/>
  <c r="AP101" i="121"/>
  <c r="AP31" i="121"/>
  <c r="AD28" i="121"/>
  <c r="Z28" i="121"/>
  <c r="Q28" i="121"/>
  <c r="L27" i="121"/>
  <c r="L26" i="121"/>
  <c r="L25" i="121"/>
  <c r="L24" i="121"/>
  <c r="L23" i="121"/>
  <c r="L22" i="121"/>
  <c r="L21" i="121"/>
  <c r="L20" i="121"/>
  <c r="L19" i="121"/>
  <c r="L28" i="121" s="1"/>
  <c r="N15" i="121"/>
  <c r="AK11" i="121"/>
  <c r="U25" i="121" s="1"/>
  <c r="AA11" i="121"/>
  <c r="AP102" i="120"/>
  <c r="AP101" i="120"/>
  <c r="AP31" i="120"/>
  <c r="AD28" i="120"/>
  <c r="Z28" i="120"/>
  <c r="Q28" i="120"/>
  <c r="L27" i="120"/>
  <c r="L26" i="120"/>
  <c r="L25" i="120"/>
  <c r="L24" i="120"/>
  <c r="L23" i="120"/>
  <c r="L22" i="120"/>
  <c r="L21" i="120"/>
  <c r="L20" i="120"/>
  <c r="L19" i="120"/>
  <c r="N15" i="120"/>
  <c r="AK11" i="120"/>
  <c r="U26" i="120" s="1"/>
  <c r="AA11" i="120"/>
  <c r="AP102" i="119"/>
  <c r="AP101" i="119"/>
  <c r="AP31" i="119"/>
  <c r="AD28" i="119"/>
  <c r="Z28" i="119"/>
  <c r="Q28" i="119"/>
  <c r="L27" i="119"/>
  <c r="L26" i="119"/>
  <c r="L25" i="119"/>
  <c r="L24" i="119"/>
  <c r="L23" i="119"/>
  <c r="L22" i="119"/>
  <c r="L21" i="119"/>
  <c r="L20" i="119"/>
  <c r="L19" i="119"/>
  <c r="L28" i="119" s="1"/>
  <c r="N15" i="119"/>
  <c r="AK11" i="119"/>
  <c r="U25" i="119" s="1"/>
  <c r="AI25" i="119" s="1"/>
  <c r="AA11" i="119"/>
  <c r="AP102" i="118"/>
  <c r="AP101" i="118"/>
  <c r="AP31" i="118"/>
  <c r="AD28" i="118"/>
  <c r="Z28" i="118"/>
  <c r="Q28" i="118"/>
  <c r="L27" i="118"/>
  <c r="L26" i="118"/>
  <c r="U25" i="118"/>
  <c r="L25" i="118"/>
  <c r="AI25" i="118" s="1"/>
  <c r="L24" i="118"/>
  <c r="L23" i="118"/>
  <c r="L22" i="118"/>
  <c r="L21" i="118"/>
  <c r="L20" i="118"/>
  <c r="L28" i="118" s="1"/>
  <c r="L19" i="118"/>
  <c r="N15" i="118"/>
  <c r="AK11" i="118"/>
  <c r="U22" i="118" s="1"/>
  <c r="AA11" i="118"/>
  <c r="AP102" i="117"/>
  <c r="AP101" i="117"/>
  <c r="AP31" i="117"/>
  <c r="AD28" i="117"/>
  <c r="Z28" i="117"/>
  <c r="Q28" i="117"/>
  <c r="L27" i="117"/>
  <c r="L26" i="117"/>
  <c r="L25" i="117"/>
  <c r="L24" i="117"/>
  <c r="L23" i="117"/>
  <c r="AI23" i="117" s="1"/>
  <c r="L22" i="117"/>
  <c r="L21" i="117"/>
  <c r="L20" i="117"/>
  <c r="L19" i="117"/>
  <c r="N15" i="117"/>
  <c r="AK11" i="117"/>
  <c r="U23" i="117" s="1"/>
  <c r="AA11" i="117"/>
  <c r="AP102" i="116"/>
  <c r="AP101" i="116"/>
  <c r="AP31" i="116"/>
  <c r="AD28" i="116"/>
  <c r="Z28" i="116"/>
  <c r="Q28" i="116"/>
  <c r="L27" i="116"/>
  <c r="L26" i="116"/>
  <c r="L25" i="116"/>
  <c r="L24" i="116"/>
  <c r="L23" i="116"/>
  <c r="L22" i="116"/>
  <c r="L21" i="116"/>
  <c r="L20" i="116"/>
  <c r="L28" i="116" s="1"/>
  <c r="L19" i="116"/>
  <c r="N15" i="116"/>
  <c r="AK11" i="116"/>
  <c r="U25" i="116" s="1"/>
  <c r="AI25" i="116" s="1"/>
  <c r="AA11" i="116"/>
  <c r="AP102" i="115"/>
  <c r="AP101" i="115"/>
  <c r="AP31" i="115"/>
  <c r="AD28" i="115"/>
  <c r="Z28" i="115"/>
  <c r="Q28" i="115"/>
  <c r="L27" i="115"/>
  <c r="L26" i="115"/>
  <c r="L25" i="115"/>
  <c r="L24" i="115"/>
  <c r="L23" i="115"/>
  <c r="L22" i="115"/>
  <c r="L21" i="115"/>
  <c r="L20" i="115"/>
  <c r="L28" i="115" s="1"/>
  <c r="L19" i="115"/>
  <c r="N15" i="115"/>
  <c r="AK11" i="115"/>
  <c r="U26" i="115" s="1"/>
  <c r="AA11" i="115"/>
  <c r="AP102" i="114"/>
  <c r="AP101" i="114"/>
  <c r="AP31" i="114"/>
  <c r="AD28" i="114"/>
  <c r="Z28" i="114"/>
  <c r="Q28" i="114"/>
  <c r="L27" i="114"/>
  <c r="L26" i="114"/>
  <c r="L25" i="114"/>
  <c r="U24" i="114"/>
  <c r="AI24" i="114" s="1"/>
  <c r="L24" i="114"/>
  <c r="L23" i="114"/>
  <c r="L22" i="114"/>
  <c r="U21" i="114"/>
  <c r="L21" i="114"/>
  <c r="AI21" i="114" s="1"/>
  <c r="U20" i="114"/>
  <c r="AI20" i="114" s="1"/>
  <c r="L20" i="114"/>
  <c r="L28" i="114" s="1"/>
  <c r="L19" i="114"/>
  <c r="N15" i="114"/>
  <c r="AK11" i="114"/>
  <c r="U26" i="114" s="1"/>
  <c r="AA11" i="114"/>
  <c r="AP102" i="113"/>
  <c r="AP101" i="113"/>
  <c r="AP31" i="113"/>
  <c r="AD28" i="113"/>
  <c r="Z28" i="113"/>
  <c r="Q28" i="113"/>
  <c r="L27" i="113"/>
  <c r="L26" i="113"/>
  <c r="L25" i="113"/>
  <c r="L24" i="113"/>
  <c r="L23" i="113"/>
  <c r="L22" i="113"/>
  <c r="U21" i="113"/>
  <c r="L21" i="113"/>
  <c r="L20" i="113"/>
  <c r="L28" i="113" s="1"/>
  <c r="L19" i="113"/>
  <c r="N15" i="113"/>
  <c r="AK11" i="113"/>
  <c r="U24" i="113" s="1"/>
  <c r="AI24" i="113" s="1"/>
  <c r="AA11" i="113"/>
  <c r="AP102" i="112"/>
  <c r="AP101" i="112"/>
  <c r="AP31" i="112"/>
  <c r="AD28" i="112"/>
  <c r="Z28" i="112"/>
  <c r="Q28" i="112"/>
  <c r="L27" i="112"/>
  <c r="L26" i="112"/>
  <c r="U25" i="112"/>
  <c r="L25" i="112"/>
  <c r="L24" i="112"/>
  <c r="L23" i="112"/>
  <c r="U22" i="112"/>
  <c r="L22" i="112"/>
  <c r="AI22" i="112" s="1"/>
  <c r="U21" i="112"/>
  <c r="L21" i="112"/>
  <c r="L20" i="112"/>
  <c r="L19" i="112"/>
  <c r="L28" i="112" s="1"/>
  <c r="N15" i="112"/>
  <c r="AK11" i="112"/>
  <c r="U24" i="112" s="1"/>
  <c r="AA11" i="112"/>
  <c r="AP102" i="111"/>
  <c r="AP101" i="111"/>
  <c r="AP31" i="111"/>
  <c r="AD28" i="111"/>
  <c r="Z28" i="111"/>
  <c r="Q28" i="111"/>
  <c r="L27" i="111"/>
  <c r="L26" i="111"/>
  <c r="L25" i="111"/>
  <c r="L24" i="111"/>
  <c r="L23" i="111"/>
  <c r="L22" i="111"/>
  <c r="L21" i="111"/>
  <c r="L20" i="111"/>
  <c r="L19" i="111"/>
  <c r="L28" i="111" s="1"/>
  <c r="N15" i="111"/>
  <c r="AK11" i="111"/>
  <c r="U26" i="111" s="1"/>
  <c r="AA11" i="111"/>
  <c r="AP102" i="110"/>
  <c r="AP101" i="110"/>
  <c r="AP31" i="110"/>
  <c r="AD28" i="110"/>
  <c r="Z28" i="110"/>
  <c r="Q28" i="110"/>
  <c r="L27" i="110"/>
  <c r="L26" i="110"/>
  <c r="L25" i="110"/>
  <c r="U24" i="110"/>
  <c r="AI24" i="110" s="1"/>
  <c r="L24" i="110"/>
  <c r="L23" i="110"/>
  <c r="L22" i="110"/>
  <c r="L21" i="110"/>
  <c r="L20" i="110"/>
  <c r="L19" i="110"/>
  <c r="L28" i="110" s="1"/>
  <c r="N15" i="110"/>
  <c r="AK11" i="110"/>
  <c r="U26" i="110" s="1"/>
  <c r="AA11" i="110"/>
  <c r="AP102" i="109"/>
  <c r="AP101" i="109"/>
  <c r="AP31" i="109"/>
  <c r="AD28" i="109"/>
  <c r="Z28" i="109"/>
  <c r="Q28" i="109"/>
  <c r="L27" i="109"/>
  <c r="L26" i="109"/>
  <c r="L25" i="109"/>
  <c r="U24" i="109"/>
  <c r="AI24" i="109" s="1"/>
  <c r="L24" i="109"/>
  <c r="L23" i="109"/>
  <c r="L22" i="109"/>
  <c r="L21" i="109"/>
  <c r="L20" i="109"/>
  <c r="L28" i="109" s="1"/>
  <c r="L19" i="109"/>
  <c r="N15" i="109"/>
  <c r="AK11" i="109"/>
  <c r="U26" i="109" s="1"/>
  <c r="AA11" i="109"/>
  <c r="AP102" i="108"/>
  <c r="AP101" i="108"/>
  <c r="AP31" i="108"/>
  <c r="AD28" i="108"/>
  <c r="Z28" i="108"/>
  <c r="Q28" i="108"/>
  <c r="L27" i="108"/>
  <c r="L26" i="108"/>
  <c r="L25" i="108"/>
  <c r="L24" i="108"/>
  <c r="L23" i="108"/>
  <c r="L22" i="108"/>
  <c r="U21" i="108"/>
  <c r="L21" i="108"/>
  <c r="L20" i="108"/>
  <c r="L28" i="108" s="1"/>
  <c r="L19" i="108"/>
  <c r="N15" i="108"/>
  <c r="AK11" i="108"/>
  <c r="U26" i="108" s="1"/>
  <c r="AA11" i="108"/>
  <c r="AP102" i="107"/>
  <c r="AP101" i="107"/>
  <c r="AP31" i="107"/>
  <c r="AD28" i="107"/>
  <c r="Z28" i="107"/>
  <c r="Q28" i="107"/>
  <c r="L27" i="107"/>
  <c r="L26" i="107"/>
  <c r="U25" i="107"/>
  <c r="AI25" i="107" s="1"/>
  <c r="L25" i="107"/>
  <c r="L24" i="107"/>
  <c r="L23" i="107"/>
  <c r="L22" i="107"/>
  <c r="L21" i="107"/>
  <c r="L20" i="107"/>
  <c r="L19" i="107"/>
  <c r="N15" i="107"/>
  <c r="AK11" i="107"/>
  <c r="U26" i="107" s="1"/>
  <c r="AA11" i="107"/>
  <c r="AP102" i="106"/>
  <c r="AP101" i="106"/>
  <c r="AP31" i="106"/>
  <c r="AD28" i="106"/>
  <c r="Z28" i="106"/>
  <c r="Q28" i="106"/>
  <c r="L27" i="106"/>
  <c r="L26" i="106"/>
  <c r="L25" i="106"/>
  <c r="L24" i="106"/>
  <c r="L23" i="106"/>
  <c r="L22" i="106"/>
  <c r="L21" i="106"/>
  <c r="L20" i="106"/>
  <c r="L28" i="106" s="1"/>
  <c r="L19" i="106"/>
  <c r="N15" i="106"/>
  <c r="AK11" i="106"/>
  <c r="U22" i="106" s="1"/>
  <c r="AA11" i="106"/>
  <c r="AP102" i="105"/>
  <c r="AP101" i="105"/>
  <c r="AP31" i="105"/>
  <c r="AD28" i="105"/>
  <c r="Z28" i="105"/>
  <c r="Q28" i="105"/>
  <c r="L27" i="105"/>
  <c r="L26" i="105"/>
  <c r="U25" i="105"/>
  <c r="L25" i="105"/>
  <c r="U24" i="105"/>
  <c r="AI24" i="105" s="1"/>
  <c r="L24" i="105"/>
  <c r="L23" i="105"/>
  <c r="L22" i="105"/>
  <c r="L21" i="105"/>
  <c r="L20" i="105"/>
  <c r="L19" i="105"/>
  <c r="L28" i="105" s="1"/>
  <c r="N15" i="105"/>
  <c r="AK11" i="105"/>
  <c r="U22" i="105" s="1"/>
  <c r="AA11" i="105"/>
  <c r="AP102" i="104"/>
  <c r="AP101" i="104"/>
  <c r="AP31" i="104"/>
  <c r="AD28" i="104"/>
  <c r="Z28" i="104"/>
  <c r="Q28" i="104"/>
  <c r="L27" i="104"/>
  <c r="L26" i="104"/>
  <c r="L25" i="104"/>
  <c r="L24" i="104"/>
  <c r="L23" i="104"/>
  <c r="L22" i="104"/>
  <c r="L21" i="104"/>
  <c r="L20" i="104"/>
  <c r="L19" i="104"/>
  <c r="L28" i="104" s="1"/>
  <c r="N15" i="104"/>
  <c r="AK11" i="104"/>
  <c r="U25" i="104" s="1"/>
  <c r="AA11" i="104"/>
  <c r="AP102" i="103"/>
  <c r="AP101" i="103"/>
  <c r="AP31" i="103"/>
  <c r="AD28" i="103"/>
  <c r="Z28" i="103"/>
  <c r="Q28" i="103"/>
  <c r="L27" i="103"/>
  <c r="L26" i="103"/>
  <c r="L25" i="103"/>
  <c r="U24" i="103"/>
  <c r="AI24" i="103" s="1"/>
  <c r="L24" i="103"/>
  <c r="L23" i="103"/>
  <c r="L22" i="103"/>
  <c r="U21" i="103"/>
  <c r="L21" i="103"/>
  <c r="U20" i="103"/>
  <c r="AI20" i="103" s="1"/>
  <c r="L20" i="103"/>
  <c r="L28" i="103" s="1"/>
  <c r="L19" i="103"/>
  <c r="N15" i="103"/>
  <c r="AK11" i="103"/>
  <c r="U22" i="103" s="1"/>
  <c r="AA11" i="103"/>
  <c r="AP102" i="102"/>
  <c r="AP101" i="102"/>
  <c r="AP31" i="102"/>
  <c r="AD28" i="102"/>
  <c r="Z28" i="102"/>
  <c r="Q28" i="102"/>
  <c r="L27" i="102"/>
  <c r="L26" i="102"/>
  <c r="L25" i="102"/>
  <c r="L24" i="102"/>
  <c r="L23" i="102"/>
  <c r="L22" i="102"/>
  <c r="L21" i="102"/>
  <c r="L20" i="102"/>
  <c r="L28" i="102" s="1"/>
  <c r="L19" i="102"/>
  <c r="N15" i="102"/>
  <c r="AK11" i="102"/>
  <c r="U26" i="102" s="1"/>
  <c r="AI26" i="102" s="1"/>
  <c r="AA11" i="102"/>
  <c r="AP102" i="101"/>
  <c r="AP101" i="101"/>
  <c r="AP31" i="101"/>
  <c r="AD28" i="101"/>
  <c r="Z28" i="101"/>
  <c r="Q28" i="101"/>
  <c r="L27" i="101"/>
  <c r="L26" i="101"/>
  <c r="L25" i="101"/>
  <c r="U24" i="101"/>
  <c r="AI24" i="101" s="1"/>
  <c r="L24" i="101"/>
  <c r="L23" i="101"/>
  <c r="L22" i="101"/>
  <c r="L21" i="101"/>
  <c r="L20" i="101"/>
  <c r="L28" i="101" s="1"/>
  <c r="L19" i="101"/>
  <c r="N15" i="101"/>
  <c r="AK11" i="101"/>
  <c r="U22" i="101" s="1"/>
  <c r="AA11" i="101"/>
  <c r="AP102" i="100"/>
  <c r="AP101" i="100"/>
  <c r="AP31" i="100"/>
  <c r="AD28" i="100"/>
  <c r="Z28" i="100"/>
  <c r="Q28" i="100"/>
  <c r="L27" i="100"/>
  <c r="L26" i="100"/>
  <c r="L25" i="100"/>
  <c r="L24" i="100"/>
  <c r="L23" i="100"/>
  <c r="L22" i="100"/>
  <c r="U21" i="100"/>
  <c r="AI21" i="100" s="1"/>
  <c r="L21" i="100"/>
  <c r="L19" i="100"/>
  <c r="L28" i="100" s="1"/>
  <c r="N15" i="100"/>
  <c r="AK11" i="100"/>
  <c r="U25" i="100" s="1"/>
  <c r="AI25" i="100" s="1"/>
  <c r="AA11" i="100"/>
  <c r="AP102" i="99"/>
  <c r="AP101" i="99"/>
  <c r="AP31" i="99"/>
  <c r="AD28" i="99"/>
  <c r="Z28" i="99"/>
  <c r="Q28" i="99"/>
  <c r="L27" i="99"/>
  <c r="L26" i="99"/>
  <c r="L25" i="99"/>
  <c r="L24" i="99"/>
  <c r="L23" i="99"/>
  <c r="L22" i="99"/>
  <c r="L21" i="99"/>
  <c r="L20" i="99"/>
  <c r="L19" i="99"/>
  <c r="N15" i="99"/>
  <c r="AK11" i="99"/>
  <c r="U25" i="99" s="1"/>
  <c r="AI25" i="99" s="1"/>
  <c r="AA11" i="99"/>
  <c r="AP102" i="98"/>
  <c r="AP101" i="98"/>
  <c r="AP31" i="98"/>
  <c r="AD28" i="98"/>
  <c r="Z28" i="98"/>
  <c r="Q28" i="98"/>
  <c r="L27" i="98"/>
  <c r="L26" i="98"/>
  <c r="U25" i="98"/>
  <c r="L25" i="98"/>
  <c r="U24" i="98"/>
  <c r="AI24" i="98" s="1"/>
  <c r="L24" i="98"/>
  <c r="L23" i="98"/>
  <c r="L22" i="98"/>
  <c r="L21" i="98"/>
  <c r="L20" i="98"/>
  <c r="L19" i="98"/>
  <c r="L28" i="98" s="1"/>
  <c r="N15" i="98"/>
  <c r="AK11" i="98"/>
  <c r="U22" i="98" s="1"/>
  <c r="AA11" i="98"/>
  <c r="AP102" i="97"/>
  <c r="AP101" i="97"/>
  <c r="AP31" i="97"/>
  <c r="AD28" i="97"/>
  <c r="Z28" i="97"/>
  <c r="Q28" i="97"/>
  <c r="L27" i="97"/>
  <c r="L26" i="97"/>
  <c r="L25" i="97"/>
  <c r="L24" i="97"/>
  <c r="L23" i="97"/>
  <c r="L22" i="97"/>
  <c r="L21" i="97"/>
  <c r="L20" i="97"/>
  <c r="L19" i="97"/>
  <c r="L28" i="97" s="1"/>
  <c r="N15" i="97"/>
  <c r="AK11" i="97"/>
  <c r="U22" i="97" s="1"/>
  <c r="AA11" i="97"/>
  <c r="AP102" i="96"/>
  <c r="AP101" i="96"/>
  <c r="AP31" i="96"/>
  <c r="AD28" i="96"/>
  <c r="Z28" i="96"/>
  <c r="Q28" i="96"/>
  <c r="L27" i="96"/>
  <c r="L26" i="96"/>
  <c r="L25" i="96"/>
  <c r="U24" i="96"/>
  <c r="AI24" i="96" s="1"/>
  <c r="L24" i="96"/>
  <c r="L23" i="96"/>
  <c r="L22" i="96"/>
  <c r="U21" i="96"/>
  <c r="L21" i="96"/>
  <c r="AI21" i="96" s="1"/>
  <c r="U20" i="96"/>
  <c r="AI20" i="96" s="1"/>
  <c r="L20" i="96"/>
  <c r="L28" i="96" s="1"/>
  <c r="L19" i="96"/>
  <c r="N15" i="96"/>
  <c r="AK11" i="96"/>
  <c r="U26" i="96" s="1"/>
  <c r="AA11" i="96"/>
  <c r="AP102" i="95"/>
  <c r="AP101" i="95"/>
  <c r="AP31" i="95"/>
  <c r="AD28" i="95"/>
  <c r="Z28" i="95"/>
  <c r="Q28" i="95"/>
  <c r="L27" i="95"/>
  <c r="L26" i="95"/>
  <c r="L25" i="95"/>
  <c r="L24" i="95"/>
  <c r="L23" i="95"/>
  <c r="L22" i="95"/>
  <c r="L21" i="95"/>
  <c r="L20" i="95"/>
  <c r="L19" i="95"/>
  <c r="L28" i="95" s="1"/>
  <c r="N15" i="95"/>
  <c r="AK11" i="95"/>
  <c r="U25" i="95" s="1"/>
  <c r="AI25" i="95" s="1"/>
  <c r="AA11" i="95"/>
  <c r="AP102" i="94"/>
  <c r="AP101" i="94"/>
  <c r="AP31" i="94"/>
  <c r="AD28" i="94"/>
  <c r="Z28" i="94"/>
  <c r="Q28" i="94"/>
  <c r="L27" i="94"/>
  <c r="L26" i="94"/>
  <c r="L25" i="94"/>
  <c r="L24" i="94"/>
  <c r="L23" i="94"/>
  <c r="L22" i="94"/>
  <c r="L21" i="94"/>
  <c r="L20" i="94"/>
  <c r="L19" i="94"/>
  <c r="L28" i="94" s="1"/>
  <c r="N15" i="94"/>
  <c r="AK11" i="94"/>
  <c r="U25" i="94" s="1"/>
  <c r="AI25" i="94" s="1"/>
  <c r="AA11" i="94"/>
  <c r="AP102" i="93"/>
  <c r="AP101" i="93"/>
  <c r="AP31" i="93"/>
  <c r="AD28" i="93"/>
  <c r="Z28" i="93"/>
  <c r="Q28" i="93"/>
  <c r="L27" i="93"/>
  <c r="L26" i="93"/>
  <c r="L25" i="93"/>
  <c r="L24" i="93"/>
  <c r="L23" i="93"/>
  <c r="L22" i="93"/>
  <c r="L21" i="93"/>
  <c r="L20" i="93"/>
  <c r="L19" i="93"/>
  <c r="N15" i="93"/>
  <c r="AK11" i="93"/>
  <c r="U19" i="93" s="1"/>
  <c r="AA11" i="93"/>
  <c r="L20" i="51"/>
  <c r="L21" i="51"/>
  <c r="L22" i="51"/>
  <c r="L23" i="51"/>
  <c r="L24" i="51"/>
  <c r="L25" i="51"/>
  <c r="L26" i="51"/>
  <c r="L27" i="51"/>
  <c r="L19" i="51"/>
  <c r="U25" i="97" l="1"/>
  <c r="AI25" i="97" s="1"/>
  <c r="U21" i="97"/>
  <c r="U25" i="102"/>
  <c r="AI25" i="102" s="1"/>
  <c r="U25" i="110"/>
  <c r="U26" i="121"/>
  <c r="AI26" i="121" s="1"/>
  <c r="AI25" i="98"/>
  <c r="AI21" i="103"/>
  <c r="U21" i="107"/>
  <c r="AI21" i="107" s="1"/>
  <c r="U25" i="114"/>
  <c r="AI25" i="114" s="1"/>
  <c r="U25" i="117"/>
  <c r="AI25" i="117" s="1"/>
  <c r="U25" i="120"/>
  <c r="AI25" i="120" s="1"/>
  <c r="U25" i="106"/>
  <c r="U20" i="102"/>
  <c r="AI20" i="102" s="1"/>
  <c r="U24" i="108"/>
  <c r="AI24" i="108" s="1"/>
  <c r="U25" i="109"/>
  <c r="AI25" i="109" s="1"/>
  <c r="U23" i="112"/>
  <c r="AI23" i="112" s="1"/>
  <c r="AI25" i="113"/>
  <c r="U24" i="97"/>
  <c r="AI24" i="97" s="1"/>
  <c r="U20" i="106"/>
  <c r="AI20" i="106" s="1"/>
  <c r="AI21" i="102"/>
  <c r="AI21" i="106"/>
  <c r="U25" i="113"/>
  <c r="U20" i="115"/>
  <c r="AI20" i="115" s="1"/>
  <c r="U20" i="118"/>
  <c r="AI20" i="118" s="1"/>
  <c r="U20" i="121"/>
  <c r="AI20" i="121" s="1"/>
  <c r="AI25" i="115"/>
  <c r="U25" i="108"/>
  <c r="AI25" i="108" s="1"/>
  <c r="U20" i="110"/>
  <c r="AI20" i="110" s="1"/>
  <c r="AI25" i="112"/>
  <c r="AI21" i="115"/>
  <c r="AI21" i="118"/>
  <c r="AI25" i="105"/>
  <c r="U21" i="115"/>
  <c r="U21" i="118"/>
  <c r="AI25" i="110"/>
  <c r="U25" i="115"/>
  <c r="U20" i="105"/>
  <c r="AI20" i="105" s="1"/>
  <c r="AI21" i="101"/>
  <c r="AI21" i="105"/>
  <c r="U21" i="105"/>
  <c r="U20" i="109"/>
  <c r="AI20" i="109" s="1"/>
  <c r="U21" i="110"/>
  <c r="AI21" i="110" s="1"/>
  <c r="AI22" i="118"/>
  <c r="U22" i="121"/>
  <c r="AI22" i="121" s="1"/>
  <c r="U21" i="102"/>
  <c r="U21" i="106"/>
  <c r="U25" i="96"/>
  <c r="U21" i="101"/>
  <c r="AI21" i="98"/>
  <c r="AI25" i="103"/>
  <c r="AI21" i="109"/>
  <c r="AI26" i="111"/>
  <c r="U19" i="112"/>
  <c r="AI19" i="112" s="1"/>
  <c r="U26" i="112"/>
  <c r="AI26" i="112" s="1"/>
  <c r="U20" i="98"/>
  <c r="AI20" i="98" s="1"/>
  <c r="U20" i="97"/>
  <c r="AI20" i="97" s="1"/>
  <c r="U21" i="98"/>
  <c r="U24" i="102"/>
  <c r="AI24" i="102" s="1"/>
  <c r="U25" i="103"/>
  <c r="U24" i="106"/>
  <c r="AI24" i="106" s="1"/>
  <c r="U20" i="108"/>
  <c r="AI20" i="108" s="1"/>
  <c r="U21" i="109"/>
  <c r="AI27" i="112"/>
  <c r="U21" i="117"/>
  <c r="AI21" i="117" s="1"/>
  <c r="U21" i="120"/>
  <c r="AI21" i="120" s="1"/>
  <c r="U25" i="101"/>
  <c r="AI25" i="101" s="1"/>
  <c r="U20" i="101"/>
  <c r="AI20" i="101" s="1"/>
  <c r="AI25" i="96"/>
  <c r="AI21" i="97"/>
  <c r="AI25" i="106"/>
  <c r="AI21" i="108"/>
  <c r="AI21" i="112"/>
  <c r="U27" i="112"/>
  <c r="AI21" i="113"/>
  <c r="U24" i="115"/>
  <c r="AI24" i="115" s="1"/>
  <c r="U24" i="118"/>
  <c r="AI24" i="118" s="1"/>
  <c r="U24" i="121"/>
  <c r="AI24" i="121" s="1"/>
  <c r="AI25" i="121"/>
  <c r="U19" i="121"/>
  <c r="U23" i="121"/>
  <c r="AI23" i="121" s="1"/>
  <c r="U27" i="121"/>
  <c r="AI27" i="121" s="1"/>
  <c r="AI19" i="121"/>
  <c r="U21" i="121"/>
  <c r="AI21" i="121" s="1"/>
  <c r="AI26" i="120"/>
  <c r="U27" i="120"/>
  <c r="AI27" i="120" s="1"/>
  <c r="L28" i="120"/>
  <c r="U19" i="120"/>
  <c r="U20" i="120"/>
  <c r="AI20" i="120" s="1"/>
  <c r="U24" i="120"/>
  <c r="AI24" i="120" s="1"/>
  <c r="U23" i="120"/>
  <c r="AI23" i="120" s="1"/>
  <c r="U22" i="120"/>
  <c r="AI22" i="120" s="1"/>
  <c r="AI24" i="119"/>
  <c r="U26" i="119"/>
  <c r="AI26" i="119" s="1"/>
  <c r="U27" i="119"/>
  <c r="AI27" i="119" s="1"/>
  <c r="U20" i="119"/>
  <c r="AI20" i="119" s="1"/>
  <c r="U24" i="119"/>
  <c r="U19" i="119"/>
  <c r="U22" i="119"/>
  <c r="AI22" i="119" s="1"/>
  <c r="U23" i="119"/>
  <c r="AI23" i="119" s="1"/>
  <c r="U21" i="119"/>
  <c r="AI21" i="119" s="1"/>
  <c r="U26" i="118"/>
  <c r="AI26" i="118" s="1"/>
  <c r="U19" i="118"/>
  <c r="U23" i="118"/>
  <c r="AI23" i="118" s="1"/>
  <c r="U27" i="118"/>
  <c r="AI27" i="118" s="1"/>
  <c r="U22" i="117"/>
  <c r="AI22" i="117" s="1"/>
  <c r="U27" i="117"/>
  <c r="AI27" i="117" s="1"/>
  <c r="L28" i="117"/>
  <c r="U19" i="117"/>
  <c r="U20" i="117"/>
  <c r="AI20" i="117" s="1"/>
  <c r="U24" i="117"/>
  <c r="AI24" i="117" s="1"/>
  <c r="U26" i="117"/>
  <c r="AI26" i="117" s="1"/>
  <c r="AI24" i="116"/>
  <c r="U26" i="116"/>
  <c r="AI26" i="116" s="1"/>
  <c r="U27" i="116"/>
  <c r="AI27" i="116" s="1"/>
  <c r="U19" i="116"/>
  <c r="U20" i="116"/>
  <c r="AI20" i="116" s="1"/>
  <c r="U22" i="116"/>
  <c r="AI22" i="116" s="1"/>
  <c r="U23" i="116"/>
  <c r="AI23" i="116" s="1"/>
  <c r="U24" i="116"/>
  <c r="U21" i="116"/>
  <c r="AI21" i="116" s="1"/>
  <c r="AI26" i="115"/>
  <c r="U19" i="115"/>
  <c r="U23" i="115"/>
  <c r="AI23" i="115" s="1"/>
  <c r="U27" i="115"/>
  <c r="AI27" i="115" s="1"/>
  <c r="U22" i="115"/>
  <c r="AI22" i="115" s="1"/>
  <c r="AI26" i="114"/>
  <c r="U19" i="114"/>
  <c r="U23" i="114"/>
  <c r="AI23" i="114" s="1"/>
  <c r="U27" i="114"/>
  <c r="AI27" i="114" s="1"/>
  <c r="U22" i="114"/>
  <c r="AI22" i="114" s="1"/>
  <c r="U19" i="113"/>
  <c r="U27" i="113"/>
  <c r="AI27" i="113" s="1"/>
  <c r="U26" i="113"/>
  <c r="AI26" i="113" s="1"/>
  <c r="U22" i="113"/>
  <c r="AI22" i="113" s="1"/>
  <c r="U23" i="113"/>
  <c r="AI23" i="113" s="1"/>
  <c r="U20" i="113"/>
  <c r="AI20" i="113" s="1"/>
  <c r="AI24" i="112"/>
  <c r="U20" i="112"/>
  <c r="AI25" i="111"/>
  <c r="AI20" i="111"/>
  <c r="U21" i="111"/>
  <c r="AI21" i="111" s="1"/>
  <c r="U23" i="111"/>
  <c r="AI23" i="111" s="1"/>
  <c r="U19" i="111"/>
  <c r="U20" i="111"/>
  <c r="U24" i="111"/>
  <c r="AI24" i="111" s="1"/>
  <c r="U25" i="111"/>
  <c r="U22" i="111"/>
  <c r="AI22" i="111" s="1"/>
  <c r="U27" i="111"/>
  <c r="AI27" i="111" s="1"/>
  <c r="AI26" i="110"/>
  <c r="U19" i="110"/>
  <c r="U23" i="110"/>
  <c r="AI23" i="110" s="1"/>
  <c r="U27" i="110"/>
  <c r="AI27" i="110" s="1"/>
  <c r="U22" i="110"/>
  <c r="AI22" i="110" s="1"/>
  <c r="AI19" i="110"/>
  <c r="AI26" i="109"/>
  <c r="U22" i="109"/>
  <c r="AI22" i="109" s="1"/>
  <c r="U19" i="109"/>
  <c r="U23" i="109"/>
  <c r="AI23" i="109" s="1"/>
  <c r="U27" i="109"/>
  <c r="AI27" i="109" s="1"/>
  <c r="AI26" i="108"/>
  <c r="U19" i="108"/>
  <c r="U23" i="108"/>
  <c r="AI23" i="108" s="1"/>
  <c r="U27" i="108"/>
  <c r="AI27" i="108" s="1"/>
  <c r="U22" i="108"/>
  <c r="AI22" i="108" s="1"/>
  <c r="AI24" i="107"/>
  <c r="AI26" i="107"/>
  <c r="L28" i="107"/>
  <c r="U22" i="107"/>
  <c r="AI22" i="107" s="1"/>
  <c r="U27" i="107"/>
  <c r="AI27" i="107" s="1"/>
  <c r="U20" i="107"/>
  <c r="AI20" i="107" s="1"/>
  <c r="U24" i="107"/>
  <c r="U23" i="107"/>
  <c r="AI23" i="107" s="1"/>
  <c r="U19" i="107"/>
  <c r="AI22" i="106"/>
  <c r="U26" i="106"/>
  <c r="AI26" i="106" s="1"/>
  <c r="U19" i="106"/>
  <c r="U23" i="106"/>
  <c r="AI23" i="106" s="1"/>
  <c r="U27" i="106"/>
  <c r="AI27" i="106" s="1"/>
  <c r="AI22" i="105"/>
  <c r="U26" i="105"/>
  <c r="AI26" i="105" s="1"/>
  <c r="U19" i="105"/>
  <c r="AI19" i="105" s="1"/>
  <c r="U23" i="105"/>
  <c r="AI23" i="105" s="1"/>
  <c r="U27" i="105"/>
  <c r="AI27" i="105" s="1"/>
  <c r="AI22" i="104"/>
  <c r="AI26" i="104"/>
  <c r="AI20" i="104"/>
  <c r="AI24" i="104"/>
  <c r="AI25" i="104"/>
  <c r="U23" i="104"/>
  <c r="AI23" i="104" s="1"/>
  <c r="U22" i="104"/>
  <c r="U19" i="104"/>
  <c r="U20" i="104"/>
  <c r="U24" i="104"/>
  <c r="U26" i="104"/>
  <c r="U27" i="104"/>
  <c r="AI27" i="104" s="1"/>
  <c r="U21" i="104"/>
  <c r="AI21" i="104" s="1"/>
  <c r="AI22" i="103"/>
  <c r="U26" i="103"/>
  <c r="AI26" i="103" s="1"/>
  <c r="U19" i="103"/>
  <c r="U23" i="103"/>
  <c r="AI23" i="103" s="1"/>
  <c r="U27" i="103"/>
  <c r="AI27" i="103" s="1"/>
  <c r="U22" i="102"/>
  <c r="AI22" i="102" s="1"/>
  <c r="U19" i="102"/>
  <c r="U23" i="102"/>
  <c r="AI23" i="102" s="1"/>
  <c r="U27" i="102"/>
  <c r="AI27" i="102" s="1"/>
  <c r="AI22" i="101"/>
  <c r="U26" i="101"/>
  <c r="AI26" i="101" s="1"/>
  <c r="U19" i="101"/>
  <c r="U23" i="101"/>
  <c r="AI23" i="101" s="1"/>
  <c r="U27" i="101"/>
  <c r="AI27" i="101" s="1"/>
  <c r="U27" i="100"/>
  <c r="AI27" i="100" s="1"/>
  <c r="U26" i="100"/>
  <c r="AI26" i="100" s="1"/>
  <c r="U23" i="100"/>
  <c r="AI23" i="100" s="1"/>
  <c r="U22" i="100"/>
  <c r="AI22" i="100" s="1"/>
  <c r="U19" i="100"/>
  <c r="U20" i="100"/>
  <c r="AI20" i="100" s="1"/>
  <c r="U24" i="100"/>
  <c r="AI24" i="100" s="1"/>
  <c r="AI24" i="99"/>
  <c r="U27" i="99"/>
  <c r="AI27" i="99" s="1"/>
  <c r="L28" i="99"/>
  <c r="U19" i="99"/>
  <c r="U20" i="99"/>
  <c r="AI20" i="99" s="1"/>
  <c r="U24" i="99"/>
  <c r="U22" i="99"/>
  <c r="AI22" i="99" s="1"/>
  <c r="U26" i="99"/>
  <c r="AI26" i="99" s="1"/>
  <c r="U23" i="99"/>
  <c r="AI23" i="99" s="1"/>
  <c r="U21" i="99"/>
  <c r="AI21" i="99" s="1"/>
  <c r="AI22" i="98"/>
  <c r="U26" i="98"/>
  <c r="AI26" i="98" s="1"/>
  <c r="U19" i="98"/>
  <c r="AI19" i="98" s="1"/>
  <c r="U23" i="98"/>
  <c r="AI23" i="98" s="1"/>
  <c r="U27" i="98"/>
  <c r="AI27" i="98" s="1"/>
  <c r="AI22" i="97"/>
  <c r="U19" i="97"/>
  <c r="AI19" i="97" s="1"/>
  <c r="U23" i="97"/>
  <c r="AI23" i="97" s="1"/>
  <c r="U27" i="97"/>
  <c r="AI27" i="97" s="1"/>
  <c r="U26" i="97"/>
  <c r="AI26" i="97" s="1"/>
  <c r="AI26" i="96"/>
  <c r="U22" i="96"/>
  <c r="AI22" i="96" s="1"/>
  <c r="U19" i="96"/>
  <c r="U23" i="96"/>
  <c r="AI23" i="96" s="1"/>
  <c r="U27" i="96"/>
  <c r="AI27" i="96" s="1"/>
  <c r="AI24" i="95"/>
  <c r="U19" i="95"/>
  <c r="AI19" i="95" s="1"/>
  <c r="U20" i="95"/>
  <c r="AI20" i="95" s="1"/>
  <c r="U24" i="95"/>
  <c r="U23" i="95"/>
  <c r="AI23" i="95" s="1"/>
  <c r="U22" i="95"/>
  <c r="AI22" i="95" s="1"/>
  <c r="U26" i="95"/>
  <c r="AI26" i="95" s="1"/>
  <c r="U27" i="95"/>
  <c r="AI27" i="95" s="1"/>
  <c r="U21" i="95"/>
  <c r="AI21" i="95" s="1"/>
  <c r="AI26" i="94"/>
  <c r="U27" i="94"/>
  <c r="AI27" i="94" s="1"/>
  <c r="U26" i="94"/>
  <c r="U19" i="94"/>
  <c r="U23" i="94"/>
  <c r="AI23" i="94" s="1"/>
  <c r="U20" i="94"/>
  <c r="AI20" i="94" s="1"/>
  <c r="U24" i="94"/>
  <c r="AI24" i="94" s="1"/>
  <c r="U22" i="94"/>
  <c r="AI22" i="94" s="1"/>
  <c r="U21" i="94"/>
  <c r="AI21" i="94" s="1"/>
  <c r="U21" i="93"/>
  <c r="AI21" i="93"/>
  <c r="AI25" i="93"/>
  <c r="AI19" i="93"/>
  <c r="U22" i="93"/>
  <c r="AI22" i="93" s="1"/>
  <c r="U26" i="93"/>
  <c r="AI26" i="93" s="1"/>
  <c r="U23" i="93"/>
  <c r="AI23" i="93" s="1"/>
  <c r="L28" i="93"/>
  <c r="U25" i="93"/>
  <c r="U27" i="93"/>
  <c r="AI27" i="93" s="1"/>
  <c r="U20" i="93"/>
  <c r="AI20" i="93" s="1"/>
  <c r="U24" i="93"/>
  <c r="AI24" i="93" s="1"/>
  <c r="U28" i="112" l="1"/>
  <c r="AI28" i="121"/>
  <c r="X15" i="121" s="1"/>
  <c r="AH15" i="121" s="1"/>
  <c r="AP105" i="121" s="1"/>
  <c r="U28" i="121"/>
  <c r="U28" i="120"/>
  <c r="AI19" i="120"/>
  <c r="AI28" i="120" s="1"/>
  <c r="X15" i="120" s="1"/>
  <c r="AH15" i="120" s="1"/>
  <c r="AP105" i="120" s="1"/>
  <c r="AI19" i="119"/>
  <c r="AI28" i="119" s="1"/>
  <c r="X15" i="119" s="1"/>
  <c r="AH15" i="119" s="1"/>
  <c r="AP105" i="119" s="1"/>
  <c r="U28" i="119"/>
  <c r="AI19" i="118"/>
  <c r="AI28" i="118" s="1"/>
  <c r="X15" i="118" s="1"/>
  <c r="AH15" i="118" s="1"/>
  <c r="AP105" i="118" s="1"/>
  <c r="U28" i="118"/>
  <c r="U28" i="117"/>
  <c r="AI19" i="117"/>
  <c r="AI28" i="117" s="1"/>
  <c r="X15" i="117" s="1"/>
  <c r="AH15" i="117" s="1"/>
  <c r="AP105" i="117" s="1"/>
  <c r="AI19" i="116"/>
  <c r="AI28" i="116" s="1"/>
  <c r="X15" i="116" s="1"/>
  <c r="AH15" i="116" s="1"/>
  <c r="AP105" i="116" s="1"/>
  <c r="U28" i="116"/>
  <c r="U28" i="115"/>
  <c r="AI19" i="115"/>
  <c r="AI28" i="115" s="1"/>
  <c r="X15" i="115" s="1"/>
  <c r="AH15" i="115" s="1"/>
  <c r="AP105" i="115" s="1"/>
  <c r="U28" i="114"/>
  <c r="AI19" i="114"/>
  <c r="AI28" i="114" s="1"/>
  <c r="X15" i="114" s="1"/>
  <c r="AH15" i="114" s="1"/>
  <c r="AP105" i="114" s="1"/>
  <c r="U28" i="113"/>
  <c r="AI19" i="113"/>
  <c r="AI28" i="113" s="1"/>
  <c r="X15" i="113" s="1"/>
  <c r="AH15" i="113" s="1"/>
  <c r="AP105" i="113" s="1"/>
  <c r="AI20" i="112"/>
  <c r="AI28" i="112" s="1"/>
  <c r="X15" i="112" s="1"/>
  <c r="AH15" i="112" s="1"/>
  <c r="AP105" i="112" s="1"/>
  <c r="U28" i="111"/>
  <c r="AI19" i="111"/>
  <c r="AI28" i="111" s="1"/>
  <c r="X15" i="111" s="1"/>
  <c r="AH15" i="111" s="1"/>
  <c r="AP105" i="111" s="1"/>
  <c r="AI28" i="110"/>
  <c r="X15" i="110" s="1"/>
  <c r="AH15" i="110" s="1"/>
  <c r="AP105" i="110" s="1"/>
  <c r="U28" i="110"/>
  <c r="AI19" i="109"/>
  <c r="AI28" i="109" s="1"/>
  <c r="X15" i="109" s="1"/>
  <c r="AH15" i="109" s="1"/>
  <c r="AP105" i="109" s="1"/>
  <c r="U28" i="109"/>
  <c r="U28" i="108"/>
  <c r="AI19" i="108"/>
  <c r="AI28" i="108" s="1"/>
  <c r="X15" i="108" s="1"/>
  <c r="AH15" i="108" s="1"/>
  <c r="AP105" i="108" s="1"/>
  <c r="U28" i="107"/>
  <c r="AI19" i="107"/>
  <c r="AI28" i="107" s="1"/>
  <c r="X15" i="107" s="1"/>
  <c r="AH15" i="107" s="1"/>
  <c r="AP105" i="107" s="1"/>
  <c r="U28" i="106"/>
  <c r="AI19" i="106"/>
  <c r="AI28" i="106" s="1"/>
  <c r="X15" i="106" s="1"/>
  <c r="AH15" i="106" s="1"/>
  <c r="AP105" i="106" s="1"/>
  <c r="AI28" i="105"/>
  <c r="X15" i="105" s="1"/>
  <c r="AH15" i="105" s="1"/>
  <c r="AP105" i="105" s="1"/>
  <c r="U28" i="105"/>
  <c r="U28" i="104"/>
  <c r="AI19" i="104"/>
  <c r="AI28" i="104" s="1"/>
  <c r="X15" i="104" s="1"/>
  <c r="AH15" i="104" s="1"/>
  <c r="AP105" i="104" s="1"/>
  <c r="AI19" i="103"/>
  <c r="AI28" i="103" s="1"/>
  <c r="X15" i="103" s="1"/>
  <c r="AH15" i="103" s="1"/>
  <c r="AP105" i="103" s="1"/>
  <c r="U28" i="103"/>
  <c r="AI19" i="102"/>
  <c r="AI28" i="102" s="1"/>
  <c r="X15" i="102" s="1"/>
  <c r="AH15" i="102" s="1"/>
  <c r="AP105" i="102" s="1"/>
  <c r="U28" i="102"/>
  <c r="AI19" i="101"/>
  <c r="AI28" i="101" s="1"/>
  <c r="X15" i="101" s="1"/>
  <c r="AH15" i="101" s="1"/>
  <c r="AP105" i="101" s="1"/>
  <c r="U28" i="101"/>
  <c r="U28" i="100"/>
  <c r="AI19" i="100"/>
  <c r="AI28" i="100" s="1"/>
  <c r="X15" i="100" s="1"/>
  <c r="AH15" i="100" s="1"/>
  <c r="AP105" i="100" s="1"/>
  <c r="U28" i="99"/>
  <c r="AI19" i="99"/>
  <c r="AI28" i="99" s="1"/>
  <c r="X15" i="99" s="1"/>
  <c r="AH15" i="99" s="1"/>
  <c r="AP105" i="99" s="1"/>
  <c r="AI28" i="98"/>
  <c r="X15" i="98" s="1"/>
  <c r="AH15" i="98" s="1"/>
  <c r="AP105" i="98" s="1"/>
  <c r="U28" i="98"/>
  <c r="AI28" i="97"/>
  <c r="X15" i="97" s="1"/>
  <c r="AH15" i="97" s="1"/>
  <c r="AP105" i="97" s="1"/>
  <c r="U28" i="97"/>
  <c r="AI19" i="96"/>
  <c r="AI28" i="96" s="1"/>
  <c r="X15" i="96" s="1"/>
  <c r="AH15" i="96" s="1"/>
  <c r="AP105" i="96" s="1"/>
  <c r="U28" i="96"/>
  <c r="AI28" i="95"/>
  <c r="X15" i="95" s="1"/>
  <c r="AH15" i="95" s="1"/>
  <c r="AP105" i="95" s="1"/>
  <c r="U28" i="95"/>
  <c r="U28" i="94"/>
  <c r="AI19" i="94"/>
  <c r="AI28" i="94" s="1"/>
  <c r="X15" i="94" s="1"/>
  <c r="AH15" i="94" s="1"/>
  <c r="AP105" i="94" s="1"/>
  <c r="AI28" i="93"/>
  <c r="X15" i="93" s="1"/>
  <c r="AH15" i="93" s="1"/>
  <c r="AP105" i="93" s="1"/>
  <c r="U28" i="93"/>
  <c r="M12" i="26"/>
  <c r="AK11" i="51" l="1"/>
  <c r="U21" i="51" s="1"/>
  <c r="AA11" i="51"/>
  <c r="U19" i="51" l="1"/>
  <c r="U25" i="51"/>
  <c r="U24" i="51"/>
  <c r="U26" i="51"/>
  <c r="U22" i="51"/>
  <c r="U27" i="51"/>
  <c r="U23" i="51"/>
  <c r="U20" i="51"/>
  <c r="Z28" i="51"/>
  <c r="AD28" i="51" l="1"/>
  <c r="N15" i="51" l="1"/>
  <c r="Q28" i="51"/>
  <c r="AI19" i="51" l="1"/>
  <c r="U28" i="51" l="1"/>
  <c r="L28" i="51"/>
  <c r="AI21" i="51"/>
  <c r="AI22" i="51"/>
  <c r="AI26" i="51"/>
  <c r="AI25" i="51"/>
  <c r="AI23" i="51"/>
  <c r="AI24" i="51"/>
  <c r="AI27" i="51"/>
  <c r="AP102" i="51"/>
  <c r="AP101" i="51"/>
  <c r="AP31" i="51"/>
  <c r="AI20" i="51" l="1"/>
  <c r="AI28" i="51" s="1"/>
  <c r="X15" i="51" s="1"/>
  <c r="AH15" i="51" s="1"/>
  <c r="Q16" i="26"/>
  <c r="M14" i="26"/>
  <c r="AP105" i="51" l="1"/>
  <c r="C4" i="24"/>
  <c r="C3" i="24"/>
  <c r="B8" i="24" l="1"/>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7" i="24"/>
  <c r="N41" i="24"/>
  <c r="N43" i="24"/>
  <c r="N25" i="24"/>
  <c r="N54" i="24"/>
  <c r="N33" i="24"/>
  <c r="N23" i="24"/>
  <c r="N56" i="24"/>
  <c r="N22" i="24"/>
  <c r="N7" i="24"/>
  <c r="N29" i="24"/>
  <c r="N17" i="24"/>
  <c r="N11" i="24"/>
  <c r="N37" i="24"/>
  <c r="N47" i="24"/>
  <c r="N55" i="24"/>
  <c r="N34" i="24"/>
  <c r="N53" i="24"/>
  <c r="N10" i="24"/>
  <c r="N39" i="24"/>
  <c r="N46" i="24"/>
  <c r="N52" i="24"/>
  <c r="N27" i="24"/>
  <c r="N26" i="24"/>
  <c r="N20" i="24"/>
  <c r="N31" i="24"/>
  <c r="N38" i="24"/>
  <c r="N50" i="24"/>
  <c r="N8" i="24"/>
  <c r="N42" i="24"/>
  <c r="N21" i="24"/>
  <c r="N12" i="24"/>
  <c r="N36" i="24"/>
  <c r="N35" i="24"/>
  <c r="N49" i="24"/>
  <c r="N24" i="24"/>
  <c r="N51" i="24"/>
  <c r="N9" i="24"/>
  <c r="N16" i="24"/>
  <c r="N30" i="24"/>
  <c r="N13" i="24"/>
  <c r="N44" i="24"/>
  <c r="N28" i="24"/>
  <c r="N14" i="24"/>
  <c r="N48" i="24"/>
  <c r="N45" i="24"/>
  <c r="N40" i="24"/>
  <c r="N18" i="24"/>
  <c r="N19" i="24"/>
  <c r="N32" i="24"/>
  <c r="N15" i="24"/>
  <c r="E11" i="24" l="1"/>
  <c r="BA4" i="123" s="1"/>
  <c r="L15" i="24"/>
  <c r="CQ4" i="123" s="1"/>
  <c r="L30" i="24"/>
  <c r="HV4" i="123" s="1"/>
  <c r="L17" i="24"/>
  <c r="DI4" i="123" s="1"/>
  <c r="L45" i="24"/>
  <c r="L43" i="24"/>
  <c r="L42" i="24"/>
  <c r="L10" i="24"/>
  <c r="AX4" i="123" s="1"/>
  <c r="L29" i="24"/>
  <c r="HM4" i="123" s="1"/>
  <c r="L27" i="24"/>
  <c r="GU4" i="123" s="1"/>
  <c r="L40" i="24"/>
  <c r="L24" i="24"/>
  <c r="FT4" i="123" s="1"/>
  <c r="L31" i="24"/>
  <c r="IE4" i="123" s="1"/>
  <c r="L54" i="24"/>
  <c r="L38" i="24"/>
  <c r="L22" i="24"/>
  <c r="FB4" i="123" s="1"/>
  <c r="L55" i="24"/>
  <c r="L41" i="24"/>
  <c r="L25" i="24"/>
  <c r="GC4" i="123" s="1"/>
  <c r="L9" i="24"/>
  <c r="AO4" i="123" s="1"/>
  <c r="L19" i="24"/>
  <c r="EA4" i="123" s="1"/>
  <c r="L52" i="24"/>
  <c r="L36" i="24"/>
  <c r="JX4" i="123" s="1"/>
  <c r="L20" i="24"/>
  <c r="EJ4" i="123" s="1"/>
  <c r="L51" i="24"/>
  <c r="L46" i="24"/>
  <c r="L14" i="24"/>
  <c r="CH4" i="123" s="1"/>
  <c r="L33" i="24"/>
  <c r="IW4" i="123" s="1"/>
  <c r="L39" i="24"/>
  <c r="L44" i="24"/>
  <c r="L28" i="24"/>
  <c r="HD4" i="123" s="1"/>
  <c r="L11" i="24"/>
  <c r="BG4" i="123" s="1"/>
  <c r="L26" i="24"/>
  <c r="GL4" i="123" s="1"/>
  <c r="L49" i="24"/>
  <c r="L13" i="24"/>
  <c r="BY4" i="123" s="1"/>
  <c r="L56" i="24"/>
  <c r="L23" i="24"/>
  <c r="FK4" i="123" s="1"/>
  <c r="L50" i="24"/>
  <c r="L34" i="24"/>
  <c r="JF4" i="123" s="1"/>
  <c r="L18" i="24"/>
  <c r="DR4" i="123" s="1"/>
  <c r="L35" i="24"/>
  <c r="JO4" i="123" s="1"/>
  <c r="L37" i="24"/>
  <c r="L21" i="24"/>
  <c r="ES4" i="123" s="1"/>
  <c r="L47" i="24"/>
  <c r="L53" i="24"/>
  <c r="L48" i="24"/>
  <c r="L32" i="24"/>
  <c r="IN4" i="123" s="1"/>
  <c r="L16" i="24"/>
  <c r="CZ4" i="123" s="1"/>
  <c r="J15" i="24"/>
  <c r="CO4" i="123" s="1"/>
  <c r="J30" i="24"/>
  <c r="HT4" i="123" s="1"/>
  <c r="J17" i="24"/>
  <c r="DG4" i="123" s="1"/>
  <c r="J45" i="24"/>
  <c r="J43" i="24"/>
  <c r="J42" i="24"/>
  <c r="J10" i="24"/>
  <c r="AV4" i="123" s="1"/>
  <c r="J29" i="24"/>
  <c r="HK4" i="123" s="1"/>
  <c r="J27" i="24"/>
  <c r="GS4" i="123" s="1"/>
  <c r="J40" i="24"/>
  <c r="J24" i="24"/>
  <c r="FR4" i="123" s="1"/>
  <c r="J31" i="24"/>
  <c r="IC4" i="123" s="1"/>
  <c r="J54" i="24"/>
  <c r="J38" i="24"/>
  <c r="J22" i="24"/>
  <c r="EZ4" i="123" s="1"/>
  <c r="J55" i="24"/>
  <c r="J41" i="24"/>
  <c r="J25" i="24"/>
  <c r="GA4" i="123" s="1"/>
  <c r="J9" i="24"/>
  <c r="AM4" i="123" s="1"/>
  <c r="J19" i="24"/>
  <c r="DY4" i="123" s="1"/>
  <c r="J52" i="24"/>
  <c r="J36" i="24"/>
  <c r="JV4" i="123" s="1"/>
  <c r="J20" i="24"/>
  <c r="EH4" i="123" s="1"/>
  <c r="J51" i="24"/>
  <c r="J46" i="24"/>
  <c r="J14" i="24"/>
  <c r="CF4" i="123" s="1"/>
  <c r="J33" i="24"/>
  <c r="IU4" i="123" s="1"/>
  <c r="J39" i="24"/>
  <c r="J44" i="24"/>
  <c r="J28" i="24"/>
  <c r="HB4" i="123" s="1"/>
  <c r="J11" i="24"/>
  <c r="BE4" i="123" s="1"/>
  <c r="J26" i="24"/>
  <c r="GJ4" i="123" s="1"/>
  <c r="J49" i="24"/>
  <c r="J13" i="24"/>
  <c r="BW4" i="123" s="1"/>
  <c r="J56" i="24"/>
  <c r="J23" i="24"/>
  <c r="FI4" i="123" s="1"/>
  <c r="J50" i="24"/>
  <c r="J34" i="24"/>
  <c r="JD4" i="123" s="1"/>
  <c r="J18" i="24"/>
  <c r="DP4" i="123" s="1"/>
  <c r="J35" i="24"/>
  <c r="JM4" i="123" s="1"/>
  <c r="J37" i="24"/>
  <c r="J21" i="24"/>
  <c r="EQ4" i="123" s="1"/>
  <c r="J47" i="24"/>
  <c r="J53" i="24"/>
  <c r="J48" i="24"/>
  <c r="J32" i="24"/>
  <c r="IL4" i="123" s="1"/>
  <c r="J16" i="24"/>
  <c r="CX4" i="123" s="1"/>
  <c r="K15" i="24"/>
  <c r="CP4" i="123" s="1"/>
  <c r="K30" i="24"/>
  <c r="HU4" i="123" s="1"/>
  <c r="K17" i="24"/>
  <c r="DH4" i="123" s="1"/>
  <c r="K45" i="24"/>
  <c r="K43" i="24"/>
  <c r="K42" i="24"/>
  <c r="K10" i="24"/>
  <c r="AW4" i="123" s="1"/>
  <c r="K29" i="24"/>
  <c r="HL4" i="123" s="1"/>
  <c r="K27" i="24"/>
  <c r="GT4" i="123" s="1"/>
  <c r="K40" i="24"/>
  <c r="K24" i="24"/>
  <c r="FS4" i="123" s="1"/>
  <c r="K31" i="24"/>
  <c r="ID4" i="123" s="1"/>
  <c r="K54" i="24"/>
  <c r="K38" i="24"/>
  <c r="K22" i="24"/>
  <c r="FA4" i="123" s="1"/>
  <c r="K55" i="24"/>
  <c r="K41" i="24"/>
  <c r="K25" i="24"/>
  <c r="GB4" i="123" s="1"/>
  <c r="K9" i="24"/>
  <c r="AN4" i="123" s="1"/>
  <c r="K19" i="24"/>
  <c r="DZ4" i="123" s="1"/>
  <c r="K52" i="24"/>
  <c r="K36" i="24"/>
  <c r="JW4" i="123" s="1"/>
  <c r="K20" i="24"/>
  <c r="EI4" i="123" s="1"/>
  <c r="K51" i="24"/>
  <c r="K46" i="24"/>
  <c r="K14" i="24"/>
  <c r="CG4" i="123" s="1"/>
  <c r="K33" i="24"/>
  <c r="IV4" i="123" s="1"/>
  <c r="K39" i="24"/>
  <c r="K44" i="24"/>
  <c r="K28" i="24"/>
  <c r="HC4" i="123" s="1"/>
  <c r="K11" i="24"/>
  <c r="BF4" i="123" s="1"/>
  <c r="K26" i="24"/>
  <c r="GK4" i="123" s="1"/>
  <c r="K49" i="24"/>
  <c r="K13" i="24"/>
  <c r="BX4" i="123" s="1"/>
  <c r="K56" i="24"/>
  <c r="K23" i="24"/>
  <c r="FJ4" i="123" s="1"/>
  <c r="K50" i="24"/>
  <c r="K34" i="24"/>
  <c r="JE4" i="123" s="1"/>
  <c r="K18" i="24"/>
  <c r="DQ4" i="123" s="1"/>
  <c r="K35" i="24"/>
  <c r="JN4" i="123" s="1"/>
  <c r="K37" i="24"/>
  <c r="K21" i="24"/>
  <c r="ER4" i="123" s="1"/>
  <c r="K47" i="24"/>
  <c r="K53" i="24"/>
  <c r="K48" i="24"/>
  <c r="K32" i="24"/>
  <c r="IM4" i="123" s="1"/>
  <c r="K16" i="24"/>
  <c r="CY4" i="123" s="1"/>
  <c r="E13" i="24"/>
  <c r="BS4" i="123" s="1"/>
  <c r="I10" i="24"/>
  <c r="D49" i="24"/>
  <c r="H49" i="24"/>
  <c r="E49" i="24"/>
  <c r="I49" i="24"/>
  <c r="C49" i="24"/>
  <c r="G49" i="24"/>
  <c r="F49" i="24" s="1"/>
  <c r="D41" i="24"/>
  <c r="H41" i="24"/>
  <c r="E41" i="24"/>
  <c r="I41" i="24"/>
  <c r="C41" i="24"/>
  <c r="G41" i="24"/>
  <c r="F41" i="24" s="1"/>
  <c r="D33" i="24"/>
  <c r="IP4" i="123" s="1"/>
  <c r="H33" i="24"/>
  <c r="IT4" i="123" s="1"/>
  <c r="E33" i="24"/>
  <c r="IQ4" i="123" s="1"/>
  <c r="I33" i="24"/>
  <c r="C33" i="24"/>
  <c r="IO4" i="123" s="1"/>
  <c r="G33" i="24"/>
  <c r="D25" i="24"/>
  <c r="FV4" i="123" s="1"/>
  <c r="H25" i="24"/>
  <c r="FZ4" i="123" s="1"/>
  <c r="E25" i="24"/>
  <c r="FW4" i="123" s="1"/>
  <c r="I25" i="24"/>
  <c r="C25" i="24"/>
  <c r="FU4" i="123" s="1"/>
  <c r="G25" i="24"/>
  <c r="C17" i="24"/>
  <c r="DA4" i="123" s="1"/>
  <c r="E17" i="24"/>
  <c r="DC4" i="123" s="1"/>
  <c r="G17" i="24"/>
  <c r="I17" i="24"/>
  <c r="D17" i="24"/>
  <c r="DB4" i="123" s="1"/>
  <c r="H17" i="24"/>
  <c r="DF4" i="123" s="1"/>
  <c r="C56" i="24"/>
  <c r="E56" i="24"/>
  <c r="G56" i="24"/>
  <c r="F56" i="24" s="1"/>
  <c r="I56" i="24"/>
  <c r="D56" i="24"/>
  <c r="H56" i="24"/>
  <c r="D48" i="24"/>
  <c r="H48" i="24"/>
  <c r="C48" i="24"/>
  <c r="G48" i="24"/>
  <c r="F48" i="24" s="1"/>
  <c r="E48" i="24"/>
  <c r="I48" i="24"/>
  <c r="D40" i="24"/>
  <c r="H40" i="24"/>
  <c r="C40" i="24"/>
  <c r="G40" i="24"/>
  <c r="F40" i="24" s="1"/>
  <c r="E40" i="24"/>
  <c r="I40" i="24"/>
  <c r="D32" i="24"/>
  <c r="IG4" i="123" s="1"/>
  <c r="H32" i="24"/>
  <c r="IK4" i="123" s="1"/>
  <c r="C32" i="24"/>
  <c r="IF4" i="123" s="1"/>
  <c r="G32" i="24"/>
  <c r="E32" i="24"/>
  <c r="IH4" i="123" s="1"/>
  <c r="I32" i="24"/>
  <c r="C24" i="24"/>
  <c r="FL4" i="123" s="1"/>
  <c r="E24" i="24"/>
  <c r="FN4" i="123" s="1"/>
  <c r="G24" i="24"/>
  <c r="I24" i="24"/>
  <c r="D24" i="24"/>
  <c r="FM4" i="123" s="1"/>
  <c r="H24" i="24"/>
  <c r="FQ4" i="123" s="1"/>
  <c r="C16" i="24"/>
  <c r="CR4" i="123" s="1"/>
  <c r="E16" i="24"/>
  <c r="CT4" i="123" s="1"/>
  <c r="G16" i="24"/>
  <c r="I16" i="24"/>
  <c r="D16" i="24"/>
  <c r="CS4" i="123" s="1"/>
  <c r="H16" i="24"/>
  <c r="CW4" i="123" s="1"/>
  <c r="C51" i="24"/>
  <c r="E51" i="24"/>
  <c r="G51" i="24"/>
  <c r="F51" i="24" s="1"/>
  <c r="I51" i="24"/>
  <c r="D51" i="24"/>
  <c r="H51" i="24"/>
  <c r="D43" i="24"/>
  <c r="H43" i="24"/>
  <c r="E43" i="24"/>
  <c r="I43" i="24"/>
  <c r="C43" i="24"/>
  <c r="G43" i="24"/>
  <c r="F43" i="24" s="1"/>
  <c r="D35" i="24"/>
  <c r="JH4" i="123" s="1"/>
  <c r="H35" i="24"/>
  <c r="JL4" i="123" s="1"/>
  <c r="E35" i="24"/>
  <c r="JI4" i="123" s="1"/>
  <c r="I35" i="24"/>
  <c r="C35" i="24"/>
  <c r="JG4" i="123" s="1"/>
  <c r="G35" i="24"/>
  <c r="D27" i="24"/>
  <c r="GN4" i="123" s="1"/>
  <c r="H27" i="24"/>
  <c r="GR4" i="123" s="1"/>
  <c r="E27" i="24"/>
  <c r="GO4" i="123" s="1"/>
  <c r="I27" i="24"/>
  <c r="C27" i="24"/>
  <c r="GM4" i="123" s="1"/>
  <c r="G27" i="24"/>
  <c r="C19" i="24"/>
  <c r="DS4" i="123" s="1"/>
  <c r="E19" i="24"/>
  <c r="DU4" i="123" s="1"/>
  <c r="G19" i="24"/>
  <c r="I19" i="24"/>
  <c r="D19" i="24"/>
  <c r="DT4" i="123" s="1"/>
  <c r="H19" i="24"/>
  <c r="DX4" i="123" s="1"/>
  <c r="I11" i="24"/>
  <c r="D50" i="24"/>
  <c r="C50" i="24"/>
  <c r="G50" i="24"/>
  <c r="F50" i="24" s="1"/>
  <c r="I50" i="24"/>
  <c r="E50" i="24"/>
  <c r="H50" i="24"/>
  <c r="D42" i="24"/>
  <c r="H42" i="24"/>
  <c r="C42" i="24"/>
  <c r="G42" i="24"/>
  <c r="F42" i="24" s="1"/>
  <c r="E42" i="24"/>
  <c r="I42" i="24"/>
  <c r="D34" i="24"/>
  <c r="IY4" i="123" s="1"/>
  <c r="H34" i="24"/>
  <c r="JC4" i="123" s="1"/>
  <c r="C34" i="24"/>
  <c r="IX4" i="123" s="1"/>
  <c r="G34" i="24"/>
  <c r="E34" i="24"/>
  <c r="IZ4" i="123" s="1"/>
  <c r="I34" i="24"/>
  <c r="D26" i="24"/>
  <c r="GE4" i="123" s="1"/>
  <c r="H26" i="24"/>
  <c r="GI4" i="123" s="1"/>
  <c r="C26" i="24"/>
  <c r="GD4" i="123" s="1"/>
  <c r="G26" i="24"/>
  <c r="E26" i="24"/>
  <c r="GF4" i="123" s="1"/>
  <c r="I26" i="24"/>
  <c r="C18" i="24"/>
  <c r="DJ4" i="123" s="1"/>
  <c r="E18" i="24"/>
  <c r="DL4" i="123" s="1"/>
  <c r="G18" i="24"/>
  <c r="I18" i="24"/>
  <c r="D18" i="24"/>
  <c r="DK4" i="123" s="1"/>
  <c r="H18" i="24"/>
  <c r="DO4" i="123" s="1"/>
  <c r="C53" i="24"/>
  <c r="E53" i="24"/>
  <c r="G53" i="24"/>
  <c r="F53" i="24" s="1"/>
  <c r="I53" i="24"/>
  <c r="D53" i="24"/>
  <c r="H53" i="24"/>
  <c r="D45" i="24"/>
  <c r="H45" i="24"/>
  <c r="E45" i="24"/>
  <c r="I45" i="24"/>
  <c r="C45" i="24"/>
  <c r="G45" i="24"/>
  <c r="F45" i="24" s="1"/>
  <c r="D37" i="24"/>
  <c r="H37" i="24"/>
  <c r="E37" i="24"/>
  <c r="I37" i="24"/>
  <c r="C37" i="24"/>
  <c r="G37" i="24"/>
  <c r="F37" i="24" s="1"/>
  <c r="D29" i="24"/>
  <c r="HF4" i="123" s="1"/>
  <c r="H29" i="24"/>
  <c r="HJ4" i="123" s="1"/>
  <c r="E29" i="24"/>
  <c r="HG4" i="123" s="1"/>
  <c r="I29" i="24"/>
  <c r="C29" i="24"/>
  <c r="HE4" i="123" s="1"/>
  <c r="G29" i="24"/>
  <c r="C21" i="24"/>
  <c r="EK4" i="123" s="1"/>
  <c r="E21" i="24"/>
  <c r="EM4" i="123" s="1"/>
  <c r="G21" i="24"/>
  <c r="I21" i="24"/>
  <c r="H21" i="24"/>
  <c r="EP4" i="123" s="1"/>
  <c r="D21" i="24"/>
  <c r="EL4" i="123" s="1"/>
  <c r="C13" i="24"/>
  <c r="BQ4" i="123" s="1"/>
  <c r="G13" i="24"/>
  <c r="I13" i="24"/>
  <c r="D13" i="24"/>
  <c r="BR4" i="123" s="1"/>
  <c r="H13" i="24"/>
  <c r="BV4" i="123" s="1"/>
  <c r="C52" i="24"/>
  <c r="E52" i="24"/>
  <c r="G52" i="24"/>
  <c r="F52" i="24" s="1"/>
  <c r="I52" i="24"/>
  <c r="D52" i="24"/>
  <c r="H52" i="24"/>
  <c r="D44" i="24"/>
  <c r="H44" i="24"/>
  <c r="C44" i="24"/>
  <c r="G44" i="24"/>
  <c r="F44" i="24" s="1"/>
  <c r="E44" i="24"/>
  <c r="I44" i="24"/>
  <c r="D36" i="24"/>
  <c r="JQ4" i="123" s="1"/>
  <c r="H36" i="24"/>
  <c r="JU4" i="123" s="1"/>
  <c r="C36" i="24"/>
  <c r="JP4" i="123" s="1"/>
  <c r="G36" i="24"/>
  <c r="E36" i="24"/>
  <c r="JR4" i="123" s="1"/>
  <c r="I36" i="24"/>
  <c r="D28" i="24"/>
  <c r="GW4" i="123" s="1"/>
  <c r="H28" i="24"/>
  <c r="HA4" i="123" s="1"/>
  <c r="C28" i="24"/>
  <c r="GV4" i="123" s="1"/>
  <c r="G28" i="24"/>
  <c r="E28" i="24"/>
  <c r="GX4" i="123" s="1"/>
  <c r="I28" i="24"/>
  <c r="C20" i="24"/>
  <c r="EB4" i="123" s="1"/>
  <c r="E20" i="24"/>
  <c r="ED4" i="123" s="1"/>
  <c r="G20" i="24"/>
  <c r="I20" i="24"/>
  <c r="D20" i="24"/>
  <c r="EC4" i="123" s="1"/>
  <c r="H20" i="24"/>
  <c r="EG4" i="123" s="1"/>
  <c r="C55" i="24"/>
  <c r="E55" i="24"/>
  <c r="G55" i="24"/>
  <c r="F55" i="24" s="1"/>
  <c r="I55" i="24"/>
  <c r="D55" i="24"/>
  <c r="H55" i="24"/>
  <c r="D47" i="24"/>
  <c r="H47" i="24"/>
  <c r="E47" i="24"/>
  <c r="I47" i="24"/>
  <c r="C47" i="24"/>
  <c r="G47" i="24"/>
  <c r="F47" i="24" s="1"/>
  <c r="D39" i="24"/>
  <c r="H39" i="24"/>
  <c r="E39" i="24"/>
  <c r="I39" i="24"/>
  <c r="C39" i="24"/>
  <c r="G39" i="24"/>
  <c r="F39" i="24" s="1"/>
  <c r="D31" i="24"/>
  <c r="HX4" i="123" s="1"/>
  <c r="H31" i="24"/>
  <c r="IB4" i="123" s="1"/>
  <c r="E31" i="24"/>
  <c r="HY4" i="123" s="1"/>
  <c r="I31" i="24"/>
  <c r="C31" i="24"/>
  <c r="HW4" i="123" s="1"/>
  <c r="G31" i="24"/>
  <c r="C23" i="24"/>
  <c r="FC4" i="123" s="1"/>
  <c r="E23" i="24"/>
  <c r="FE4" i="123" s="1"/>
  <c r="G23" i="24"/>
  <c r="I23" i="24"/>
  <c r="D23" i="24"/>
  <c r="FD4" i="123" s="1"/>
  <c r="H23" i="24"/>
  <c r="FH4" i="123" s="1"/>
  <c r="C15" i="24"/>
  <c r="CI4" i="123" s="1"/>
  <c r="E15" i="24"/>
  <c r="CK4" i="123" s="1"/>
  <c r="G15" i="24"/>
  <c r="I15" i="24"/>
  <c r="D15" i="24"/>
  <c r="CJ4" i="123" s="1"/>
  <c r="H15" i="24"/>
  <c r="CN4" i="123" s="1"/>
  <c r="C54" i="24"/>
  <c r="E54" i="24"/>
  <c r="G54" i="24"/>
  <c r="F54" i="24" s="1"/>
  <c r="I54" i="24"/>
  <c r="D54" i="24"/>
  <c r="H54" i="24"/>
  <c r="D46" i="24"/>
  <c r="H46" i="24"/>
  <c r="C46" i="24"/>
  <c r="G46" i="24"/>
  <c r="F46" i="24" s="1"/>
  <c r="E46" i="24"/>
  <c r="I46" i="24"/>
  <c r="D38" i="24"/>
  <c r="H38" i="24"/>
  <c r="C38" i="24"/>
  <c r="G38" i="24"/>
  <c r="F38" i="24" s="1"/>
  <c r="E38" i="24"/>
  <c r="I38" i="24"/>
  <c r="D30" i="24"/>
  <c r="HO4" i="123" s="1"/>
  <c r="H30" i="24"/>
  <c r="HS4" i="123" s="1"/>
  <c r="C30" i="24"/>
  <c r="HN4" i="123" s="1"/>
  <c r="G30" i="24"/>
  <c r="E30" i="24"/>
  <c r="HP4" i="123" s="1"/>
  <c r="I30" i="24"/>
  <c r="C22" i="24"/>
  <c r="ET4" i="123" s="1"/>
  <c r="E22" i="24"/>
  <c r="EV4" i="123" s="1"/>
  <c r="G22" i="24"/>
  <c r="I22" i="24"/>
  <c r="D22" i="24"/>
  <c r="EU4" i="123" s="1"/>
  <c r="H22" i="24"/>
  <c r="EY4" i="123" s="1"/>
  <c r="C14" i="24"/>
  <c r="BZ4" i="123" s="1"/>
  <c r="E14" i="24"/>
  <c r="CB4" i="123" s="1"/>
  <c r="G14" i="24"/>
  <c r="I14" i="24"/>
  <c r="D14" i="24"/>
  <c r="CA4" i="123" s="1"/>
  <c r="H14" i="24"/>
  <c r="CE4" i="123" s="1"/>
  <c r="I9" i="24"/>
  <c r="C5" i="24"/>
  <c r="E9" i="24"/>
  <c r="AI4" i="123" s="1"/>
  <c r="G9" i="24"/>
  <c r="AK4" i="123" s="1"/>
  <c r="G11" i="24"/>
  <c r="BC4" i="123" s="1"/>
  <c r="C9" i="24"/>
  <c r="AG4" i="123" s="1"/>
  <c r="C11" i="24"/>
  <c r="AY4" i="123" s="1"/>
  <c r="G10" i="24"/>
  <c r="AT4" i="123" s="1"/>
  <c r="H9" i="24"/>
  <c r="AL4" i="123" s="1"/>
  <c r="H11" i="24"/>
  <c r="BD4" i="123" s="1"/>
  <c r="C10" i="24"/>
  <c r="AP4" i="123" s="1"/>
  <c r="H10" i="24"/>
  <c r="AU4" i="123" s="1"/>
  <c r="D11" i="24"/>
  <c r="AZ4" i="123" s="1"/>
  <c r="E10" i="24"/>
  <c r="AR4" i="123" s="1"/>
  <c r="D9" i="24"/>
  <c r="AH4" i="123" s="1"/>
  <c r="D10" i="24"/>
  <c r="AQ4" i="123" s="1"/>
  <c r="K8" i="24"/>
  <c r="AE4" i="123" s="1"/>
  <c r="L8" i="24"/>
  <c r="AF4" i="123" s="1"/>
  <c r="C8" i="24"/>
  <c r="X4" i="123" s="1"/>
  <c r="E8" i="24"/>
  <c r="Z4" i="123" s="1"/>
  <c r="G8" i="24"/>
  <c r="AB4" i="123" s="1"/>
  <c r="D8" i="24"/>
  <c r="Y4" i="123" s="1"/>
  <c r="H8" i="24"/>
  <c r="AC4" i="123" s="1"/>
  <c r="E7" i="24"/>
  <c r="G7" i="24"/>
  <c r="K7" i="24"/>
  <c r="H7" i="24"/>
  <c r="D7" i="24"/>
  <c r="L7" i="24"/>
  <c r="C7" i="24"/>
  <c r="E12" i="24"/>
  <c r="C12" i="24"/>
  <c r="G12" i="24"/>
  <c r="L12" i="24"/>
  <c r="K12" i="24"/>
  <c r="D12" i="24"/>
  <c r="H12" i="24"/>
  <c r="BJ4" i="123" l="1"/>
  <c r="BM4" i="123"/>
  <c r="BI4" i="123"/>
  <c r="BO4" i="123"/>
  <c r="BP4" i="123"/>
  <c r="I12" i="24"/>
  <c r="BH4" i="123"/>
  <c r="F29" i="24"/>
  <c r="HH4" i="123" s="1"/>
  <c r="HI4" i="123"/>
  <c r="F34" i="24"/>
  <c r="JA4" i="123" s="1"/>
  <c r="JB4" i="123"/>
  <c r="F28" i="24"/>
  <c r="GY4" i="123" s="1"/>
  <c r="GZ4" i="123"/>
  <c r="F32" i="24"/>
  <c r="II4" i="123" s="1"/>
  <c r="IJ4" i="123"/>
  <c r="F31" i="24"/>
  <c r="HZ4" i="123" s="1"/>
  <c r="IA4" i="123"/>
  <c r="F30" i="24"/>
  <c r="HQ4" i="123" s="1"/>
  <c r="HR4" i="123"/>
  <c r="F22" i="24"/>
  <c r="EW4" i="123" s="1"/>
  <c r="EX4" i="123"/>
  <c r="F23" i="24"/>
  <c r="FF4" i="123" s="1"/>
  <c r="FG4" i="123"/>
  <c r="F27" i="24"/>
  <c r="GP4" i="123" s="1"/>
  <c r="GQ4" i="123"/>
  <c r="F33" i="24"/>
  <c r="IR4" i="123" s="1"/>
  <c r="IS4" i="123"/>
  <c r="F35" i="24"/>
  <c r="JJ4" i="123" s="1"/>
  <c r="JK4" i="123"/>
  <c r="F25" i="24"/>
  <c r="FX4" i="123" s="1"/>
  <c r="FY4" i="123"/>
  <c r="F26" i="24"/>
  <c r="GG4" i="123" s="1"/>
  <c r="GH4" i="123"/>
  <c r="F36" i="24"/>
  <c r="JS4" i="123" s="1"/>
  <c r="JT4" i="123"/>
  <c r="F24" i="24"/>
  <c r="FO4" i="123" s="1"/>
  <c r="FP4" i="123"/>
  <c r="F18" i="24"/>
  <c r="DM4" i="123" s="1"/>
  <c r="DN4" i="123"/>
  <c r="F13" i="24"/>
  <c r="BT4" i="123" s="1"/>
  <c r="BU4" i="123"/>
  <c r="F16" i="24"/>
  <c r="CU4" i="123" s="1"/>
  <c r="CV4" i="123"/>
  <c r="F17" i="24"/>
  <c r="DD4" i="123" s="1"/>
  <c r="DE4" i="123"/>
  <c r="F14" i="24"/>
  <c r="CC4" i="123" s="1"/>
  <c r="CD4" i="123"/>
  <c r="F15" i="24"/>
  <c r="CL4" i="123" s="1"/>
  <c r="CM4" i="123"/>
  <c r="F12" i="24"/>
  <c r="BK4" i="123" s="1"/>
  <c r="BL4" i="123"/>
  <c r="F21" i="24"/>
  <c r="EN4" i="123" s="1"/>
  <c r="EO4" i="123"/>
  <c r="F20" i="24"/>
  <c r="EE4" i="123" s="1"/>
  <c r="EF4" i="123"/>
  <c r="F19" i="24"/>
  <c r="DV4" i="123" s="1"/>
  <c r="DW4" i="123"/>
  <c r="W4" i="123"/>
  <c r="V4" i="123"/>
  <c r="P4" i="123"/>
  <c r="T4" i="123"/>
  <c r="S4" i="123"/>
  <c r="Q4" i="123"/>
  <c r="O4" i="123"/>
  <c r="T25" i="20"/>
  <c r="T34" i="20"/>
  <c r="F9" i="24"/>
  <c r="AJ4" i="123" s="1"/>
  <c r="F11" i="24"/>
  <c r="BB4" i="123" s="1"/>
  <c r="F10" i="24"/>
  <c r="AS4" i="123" s="1"/>
  <c r="F8" i="24"/>
  <c r="AA4" i="123" s="1"/>
  <c r="F7" i="24"/>
  <c r="R4" i="123" s="1"/>
  <c r="X79" i="20"/>
  <c r="X78" i="20"/>
  <c r="X77" i="20"/>
  <c r="T79" i="20"/>
  <c r="T78" i="20"/>
  <c r="T77" i="20"/>
  <c r="X75" i="20"/>
  <c r="X74" i="20"/>
  <c r="X73" i="20"/>
  <c r="T75" i="20"/>
  <c r="T74" i="20"/>
  <c r="T73" i="20"/>
  <c r="X71" i="20"/>
  <c r="X70" i="20"/>
  <c r="X69" i="20"/>
  <c r="X67" i="20"/>
  <c r="X66" i="20"/>
  <c r="T71" i="20"/>
  <c r="T70" i="20"/>
  <c r="T69" i="20"/>
  <c r="T67" i="20"/>
  <c r="T66" i="20"/>
  <c r="X63" i="20"/>
  <c r="X62" i="20"/>
  <c r="X61" i="20"/>
  <c r="X60" i="20"/>
  <c r="T63" i="20"/>
  <c r="T62" i="20"/>
  <c r="T61" i="20"/>
  <c r="T60" i="20"/>
  <c r="X58" i="20"/>
  <c r="T58" i="20"/>
  <c r="X56" i="20"/>
  <c r="T56" i="20"/>
  <c r="X55" i="20"/>
  <c r="T55" i="20"/>
  <c r="X54" i="20"/>
  <c r="T54" i="20"/>
  <c r="X51" i="20"/>
  <c r="T51" i="20"/>
  <c r="X50" i="20"/>
  <c r="T50" i="20"/>
  <c r="X48" i="20"/>
  <c r="T48" i="20"/>
  <c r="X46" i="20"/>
  <c r="T46" i="20"/>
  <c r="X45" i="20"/>
  <c r="T45" i="20"/>
  <c r="X42" i="20"/>
  <c r="T42" i="20"/>
  <c r="X40" i="20"/>
  <c r="T40" i="20"/>
  <c r="X36" i="20"/>
  <c r="T36" i="20"/>
  <c r="X35" i="20"/>
  <c r="T35" i="20"/>
  <c r="X34" i="20"/>
  <c r="X33" i="20"/>
  <c r="T33" i="20"/>
  <c r="X32" i="20"/>
  <c r="T32" i="20"/>
  <c r="X31" i="20"/>
  <c r="T31" i="20"/>
  <c r="X30" i="20"/>
  <c r="T30" i="20"/>
  <c r="X29" i="20"/>
  <c r="T29" i="20"/>
  <c r="M16" i="26"/>
  <c r="J8" i="24"/>
  <c r="AD4" i="123" s="1"/>
  <c r="J7" i="24"/>
  <c r="J12" i="24"/>
  <c r="BN4" i="123" l="1"/>
  <c r="U4" i="123"/>
  <c r="X27" i="20"/>
  <c r="X43" i="20"/>
  <c r="T43" i="20"/>
  <c r="T27" i="20" l="1"/>
  <c r="X39" i="20"/>
  <c r="T39" i="20"/>
  <c r="X65" i="20"/>
  <c r="T65" i="20"/>
  <c r="X24" i="20"/>
  <c r="T24" i="20"/>
  <c r="I8" i="24"/>
  <c r="X52" i="20"/>
  <c r="T52" i="20"/>
  <c r="X47" i="20"/>
  <c r="I7" i="24"/>
  <c r="T47" i="20"/>
  <c r="L2" i="24"/>
  <c r="X26" i="20"/>
  <c r="T26" i="20"/>
  <c r="X25" i="20"/>
  <c r="X80" i="20" l="1"/>
  <c r="X37" i="20"/>
  <c r="X28" i="20"/>
  <c r="T80" i="20"/>
  <c r="T28" i="20"/>
  <c r="T37" i="20"/>
  <c r="X20" i="20" l="1"/>
  <c r="M4" i="123" s="1"/>
  <c r="X81" i="20"/>
  <c r="L30" i="26" s="1"/>
  <c r="T20" i="20"/>
  <c r="N4" i="123" s="1"/>
  <c r="T81"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大城将志</author>
  </authors>
  <commentList>
    <comment ref="M12" authorId="0" shapeId="0" xr:uid="{00000000-0006-0000-0100-000002000000}">
      <text>
        <r>
          <rPr>
            <sz val="9"/>
            <color indexed="81"/>
            <rFont val="MS P ゴシック"/>
            <family val="3"/>
            <charset val="128"/>
          </rPr>
          <t xml:space="preserve">こちらの住所宛てに交付決定通知書の文書を郵送します。法人住所と送付住所が異なる場合には、送付住所を「総括表」の法人所在地の欄に記載して下さい。
</t>
        </r>
      </text>
    </comment>
    <comment ref="H47" authorId="1" shapeId="0" xr:uid="{00000000-0006-0000-0100-000004000000}">
      <text>
        <r>
          <rPr>
            <b/>
            <sz val="10"/>
            <color indexed="81"/>
            <rFont val="MS P ゴシック"/>
            <family val="3"/>
            <charset val="128"/>
          </rPr>
          <t>通帳表紙裏のカナ表記で記入してください。
例）
カ.○○○○
カ）○○○○</t>
        </r>
        <r>
          <rPr>
            <sz val="10"/>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FA1E1094-92A8-48D9-90E3-A3CFAC0F864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691032B-C887-45FC-A0E0-4655AC28DC7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3E5883B5-C697-4B8E-B727-AB7363B28C4A}">
      <text>
        <r>
          <rPr>
            <b/>
            <sz val="9"/>
            <color indexed="81"/>
            <rFont val="MS P ゴシック"/>
            <family val="3"/>
            <charset val="128"/>
          </rPr>
          <t>該当する場合のみ記入。
該当しなければ空欄。</t>
        </r>
      </text>
    </comment>
    <comment ref="O14" authorId="2" shapeId="0" xr:uid="{588CF37C-6A5D-4A80-B8D0-74FEDB6200F8}">
      <text/>
    </comment>
    <comment ref="L17" authorId="1" shapeId="0" xr:uid="{73A07B8E-02A9-4B59-9783-701A81325644}">
      <text>
        <r>
          <rPr>
            <sz val="9"/>
            <color indexed="81"/>
            <rFont val="MS P ゴシック"/>
            <family val="3"/>
            <charset val="128"/>
          </rPr>
          <t>【令和６年度積算額の算定方法】
=令和７年３月までの実績額(a)</t>
        </r>
      </text>
    </comment>
    <comment ref="U17" authorId="1" shapeId="0" xr:uid="{8369A0BB-912A-42BC-B2EC-197EB23CA93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A025C506-05C5-4EEF-B2EB-42855173F446}">
      <text>
        <r>
          <rPr>
            <b/>
            <sz val="9"/>
            <color indexed="81"/>
            <rFont val="ＭＳ Ｐゴシック"/>
            <family val="3"/>
            <charset val="128"/>
          </rPr>
          <t>リストから選択
※水道料金は対象外</t>
        </r>
      </text>
    </comment>
    <comment ref="A31" authorId="3" shapeId="0" xr:uid="{2E410774-79BF-4A07-869D-EBF1A6FB18A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EE7CDD7-8CE4-4FCD-82B8-F7F9191E580A}">
      <text>
        <r>
          <rPr>
            <b/>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4F8AD002-CC21-4AF9-B9D7-80D2793EB08B}">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2D9405B9-77D3-458C-BAFC-4D736A78206C}">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8155E63-51B8-4F21-85E1-DD67B5F871B6}">
      <text>
        <r>
          <rPr>
            <b/>
            <sz val="9"/>
            <color indexed="81"/>
            <rFont val="MS P ゴシック"/>
            <family val="3"/>
            <charset val="128"/>
          </rPr>
          <t>該当する場合のみ記入。
該当しなければ空欄。</t>
        </r>
      </text>
    </comment>
    <comment ref="O14" authorId="2" shapeId="0" xr:uid="{FA09C6D4-F7B7-4D5D-9D72-72122BDC8182}">
      <text/>
    </comment>
    <comment ref="L17" authorId="1" shapeId="0" xr:uid="{094413A9-FD18-4E69-B206-1A2C3D82F484}">
      <text>
        <r>
          <rPr>
            <sz val="9"/>
            <color indexed="81"/>
            <rFont val="MS P ゴシック"/>
            <family val="3"/>
            <charset val="128"/>
          </rPr>
          <t>【令和６年度積算額の算定方法】
=令和７年３月までの実績額(a)</t>
        </r>
      </text>
    </comment>
    <comment ref="U17" authorId="1" shapeId="0" xr:uid="{FC12C68B-3330-48A0-9567-35985854685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DDAF85BB-8E91-42B5-A777-DA7294847246}">
      <text>
        <r>
          <rPr>
            <b/>
            <sz val="9"/>
            <color indexed="81"/>
            <rFont val="ＭＳ Ｐゴシック"/>
            <family val="3"/>
            <charset val="128"/>
          </rPr>
          <t>リストから選択
※水道料金は対象外</t>
        </r>
      </text>
    </comment>
    <comment ref="A31" authorId="3" shapeId="0" xr:uid="{AB2EBC55-1959-4909-A682-87C871F2EA29}">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99C8C6A5-38C4-4CED-94A2-2778BCB70830}">
      <text>
        <r>
          <rPr>
            <b/>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293847E9-B505-418D-8D43-E2FB72DBD98F}">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DE8B140B-0627-4EAF-A137-B580A07A3CDD}">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E4A07EA-A0EC-4B68-BE1D-E5914746EFBD}">
      <text>
        <r>
          <rPr>
            <b/>
            <sz val="9"/>
            <color indexed="81"/>
            <rFont val="MS P ゴシック"/>
            <family val="3"/>
            <charset val="128"/>
          </rPr>
          <t>該当する場合のみ記入。
該当しなければ空欄。</t>
        </r>
      </text>
    </comment>
    <comment ref="O14" authorId="2" shapeId="0" xr:uid="{7366FDC7-A604-4412-8E57-13BBC4D8A714}">
      <text/>
    </comment>
    <comment ref="L17" authorId="1" shapeId="0" xr:uid="{C9DB2F25-9182-42AC-9289-4641ECA152E6}">
      <text>
        <r>
          <rPr>
            <sz val="9"/>
            <color indexed="81"/>
            <rFont val="MS P ゴシック"/>
            <family val="3"/>
            <charset val="128"/>
          </rPr>
          <t>【令和６年度積算額の算定方法】
=令和７年３月までの実績額(a)</t>
        </r>
      </text>
    </comment>
    <comment ref="U17" authorId="1" shapeId="0" xr:uid="{8F8603F4-3C0F-4DC7-AE59-7579BC85147A}">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158C9B6D-48AD-45CF-B76D-DB0965D186DB}">
      <text>
        <r>
          <rPr>
            <b/>
            <sz val="9"/>
            <color indexed="81"/>
            <rFont val="ＭＳ Ｐゴシック"/>
            <family val="3"/>
            <charset val="128"/>
          </rPr>
          <t>リストから選択
※水道料金は対象外</t>
        </r>
      </text>
    </comment>
    <comment ref="A31" authorId="3" shapeId="0" xr:uid="{70BC9194-C209-402C-8D62-09F3A6A2BA58}">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6EFD378-E92E-4EB5-8CCE-F2E0EB81B5E3}">
      <text>
        <r>
          <rPr>
            <b/>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CB6F0A0-D109-4C9E-8F13-B2189C286C9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F22B161-CD47-4CE2-9157-729EEEB2055B}">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9395943-A25A-4656-BE24-606FDF863378}">
      <text>
        <r>
          <rPr>
            <b/>
            <sz val="9"/>
            <color indexed="81"/>
            <rFont val="MS P ゴシック"/>
            <family val="3"/>
            <charset val="128"/>
          </rPr>
          <t>該当する場合のみ記入。
該当しなければ空欄。</t>
        </r>
      </text>
    </comment>
    <comment ref="O14" authorId="2" shapeId="0" xr:uid="{99EC1A0B-FDF8-4443-AA55-2039F8787DF5}">
      <text/>
    </comment>
    <comment ref="L17" authorId="1" shapeId="0" xr:uid="{88D9828D-2D35-4CA1-8BF7-DD1AFDAB95ED}">
      <text>
        <r>
          <rPr>
            <sz val="9"/>
            <color indexed="81"/>
            <rFont val="MS P ゴシック"/>
            <family val="3"/>
            <charset val="128"/>
          </rPr>
          <t>【令和６年度積算額の算定方法】
=令和７年３月までの実績額(a)</t>
        </r>
      </text>
    </comment>
    <comment ref="U17" authorId="1" shapeId="0" xr:uid="{CDC62380-E830-48D2-8639-D7466CF5CB33}">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33114FED-7429-4C3C-AFDF-DB7E282A4127}">
      <text>
        <r>
          <rPr>
            <b/>
            <sz val="9"/>
            <color indexed="81"/>
            <rFont val="ＭＳ Ｐゴシック"/>
            <family val="3"/>
            <charset val="128"/>
          </rPr>
          <t>リストから選択
※水道料金は対象外</t>
        </r>
      </text>
    </comment>
    <comment ref="A31" authorId="3" shapeId="0" xr:uid="{3871CFC8-5189-46A9-915E-AFF30050B62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7EC7A9F-E53E-4B8D-8204-96AEE24753FF}">
      <text>
        <r>
          <rPr>
            <b/>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BB4906D-DDFF-4315-9773-503DC8B2C0D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95A2B7F-61DE-4085-A2DC-9323D8CBAF7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297B3A6B-0F8C-4227-B808-69D231ABD466}">
      <text>
        <r>
          <rPr>
            <b/>
            <sz val="9"/>
            <color indexed="81"/>
            <rFont val="MS P ゴシック"/>
            <family val="3"/>
            <charset val="128"/>
          </rPr>
          <t>該当する場合のみ記入。
該当しなければ空欄。</t>
        </r>
      </text>
    </comment>
    <comment ref="O14" authorId="2" shapeId="0" xr:uid="{DF18749A-DF67-4596-9036-D341F30DDA20}">
      <text/>
    </comment>
    <comment ref="L17" authorId="1" shapeId="0" xr:uid="{46687B7D-FAB1-495F-8786-286BEAAF6CB5}">
      <text>
        <r>
          <rPr>
            <sz val="9"/>
            <color indexed="81"/>
            <rFont val="MS P ゴシック"/>
            <family val="3"/>
            <charset val="128"/>
          </rPr>
          <t>【令和６年度積算額の算定方法】
=令和７年３月までの実績額(a)</t>
        </r>
      </text>
    </comment>
    <comment ref="U17" authorId="1" shapeId="0" xr:uid="{87506BD4-F16A-44CB-A606-439B830A301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6E6F225-1A03-400B-A60E-A72D948CE788}">
      <text>
        <r>
          <rPr>
            <b/>
            <sz val="9"/>
            <color indexed="81"/>
            <rFont val="ＭＳ Ｐゴシック"/>
            <family val="3"/>
            <charset val="128"/>
          </rPr>
          <t>リストから選択
※水道料金は対象外</t>
        </r>
      </text>
    </comment>
    <comment ref="A31" authorId="3" shapeId="0" xr:uid="{465B7626-6D30-4540-B73A-948C95C2035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A8E873CB-F4CA-4FFB-B419-C0677610DFD9}">
      <text>
        <r>
          <rPr>
            <b/>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8A6019D-F0E1-4E86-A734-3C506C2254EC}">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471B847-C38F-483A-A630-D58A864A783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606F62D-CCB8-4FA8-A9DD-00C0CD1DEFA8}">
      <text>
        <r>
          <rPr>
            <b/>
            <sz val="9"/>
            <color indexed="81"/>
            <rFont val="MS P ゴシック"/>
            <family val="3"/>
            <charset val="128"/>
          </rPr>
          <t>該当する場合のみ記入。
該当しなければ空欄。</t>
        </r>
      </text>
    </comment>
    <comment ref="O14" authorId="2" shapeId="0" xr:uid="{3FF514E6-0CB0-4D06-9500-5462C99FBA5E}">
      <text/>
    </comment>
    <comment ref="L17" authorId="1" shapeId="0" xr:uid="{A43AED6D-377F-40E6-A93F-AE7C98981BFC}">
      <text>
        <r>
          <rPr>
            <sz val="9"/>
            <color indexed="81"/>
            <rFont val="MS P ゴシック"/>
            <family val="3"/>
            <charset val="128"/>
          </rPr>
          <t>【令和６年度積算額の算定方法】
=令和７年３月までの実績額(a)</t>
        </r>
      </text>
    </comment>
    <comment ref="U17" authorId="1" shapeId="0" xr:uid="{CDDCD832-0D83-4AC1-A8FE-AFDA799000AC}">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7FE1E3E0-AF28-4A40-8F07-0574DF9C2E6D}">
      <text>
        <r>
          <rPr>
            <b/>
            <sz val="9"/>
            <color indexed="81"/>
            <rFont val="ＭＳ Ｐゴシック"/>
            <family val="3"/>
            <charset val="128"/>
          </rPr>
          <t>リストから選択
※水道料金は対象外</t>
        </r>
      </text>
    </comment>
    <comment ref="A31" authorId="3" shapeId="0" xr:uid="{202CF0CE-2B78-44DB-AF23-A49B9D62975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3EFE5F9-0D66-4B39-9F01-BCBB6C3A9AED}">
      <text>
        <r>
          <rPr>
            <b/>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0D4B069E-B13D-4523-9E52-43338A007C7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B35BE0DA-F5BD-4BE7-937E-19D09B0D03BF}">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89F6C56-1261-4111-8B7A-5D1FC165206A}">
      <text>
        <r>
          <rPr>
            <b/>
            <sz val="9"/>
            <color indexed="81"/>
            <rFont val="MS P ゴシック"/>
            <family val="3"/>
            <charset val="128"/>
          </rPr>
          <t>該当する場合のみ記入。
該当しなければ空欄。</t>
        </r>
      </text>
    </comment>
    <comment ref="O14" authorId="2" shapeId="0" xr:uid="{BBE136FD-55B8-465E-97C6-91D48469DC8F}">
      <text/>
    </comment>
    <comment ref="L17" authorId="1" shapeId="0" xr:uid="{A7008639-3322-4886-81FB-2C678370CFA2}">
      <text>
        <r>
          <rPr>
            <sz val="9"/>
            <color indexed="81"/>
            <rFont val="MS P ゴシック"/>
            <family val="3"/>
            <charset val="128"/>
          </rPr>
          <t>【令和６年度積算額の算定方法】
=令和７年３月までの実績額(a)</t>
        </r>
      </text>
    </comment>
    <comment ref="U17" authorId="1" shapeId="0" xr:uid="{30F3FF29-E02E-49BF-8E9F-80DDE2C48FC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4EEBA8AD-01E1-4B8E-B883-F9DB4D41C964}">
      <text>
        <r>
          <rPr>
            <b/>
            <sz val="9"/>
            <color indexed="81"/>
            <rFont val="ＭＳ Ｐゴシック"/>
            <family val="3"/>
            <charset val="128"/>
          </rPr>
          <t>リストから選択
※水道料金は対象外</t>
        </r>
      </text>
    </comment>
    <comment ref="A31" authorId="3" shapeId="0" xr:uid="{EEB926CA-1133-4F80-BDF4-72C3B2FFA4A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1E808A5-CD99-4F9B-9385-306BA41BF391}">
      <text>
        <r>
          <rPr>
            <b/>
            <sz val="9"/>
            <color indexed="81"/>
            <rFont val="ＭＳ Ｐゴシック"/>
            <family val="3"/>
            <charset val="128"/>
          </rPr>
          <t>「NG」の場合は誓約事項のチェック漏れです。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34F09BF2-AA51-4747-9D80-E8D3BE483EE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DF4F1A88-E970-4D7A-8546-5C17EC2DA854}">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3CD74CC1-D656-41C7-BABC-743AA3D3AFA8}">
      <text>
        <r>
          <rPr>
            <b/>
            <sz val="9"/>
            <color indexed="81"/>
            <rFont val="MS P ゴシック"/>
            <family val="3"/>
            <charset val="128"/>
          </rPr>
          <t>該当する場合のみ記入。
該当しなければ空欄。</t>
        </r>
      </text>
    </comment>
    <comment ref="O14" authorId="2" shapeId="0" xr:uid="{B1E86840-4B9C-47D7-93D5-9232F9E4E38E}">
      <text/>
    </comment>
    <comment ref="L17" authorId="1" shapeId="0" xr:uid="{FB519E86-32DD-41B0-B0BA-C2C7ABA50EE2}">
      <text>
        <r>
          <rPr>
            <sz val="9"/>
            <color indexed="81"/>
            <rFont val="MS P ゴシック"/>
            <family val="3"/>
            <charset val="128"/>
          </rPr>
          <t>【令和６年度積算額の算定方法】
=令和７年３月までの実績額(a)</t>
        </r>
      </text>
    </comment>
    <comment ref="U17" authorId="1" shapeId="0" xr:uid="{1F1B8204-922F-4A61-A5F2-E1BDAA63E9F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F62D776-46E3-407B-AECD-CB612C056046}">
      <text>
        <r>
          <rPr>
            <b/>
            <sz val="9"/>
            <color indexed="81"/>
            <rFont val="ＭＳ Ｐゴシック"/>
            <family val="3"/>
            <charset val="128"/>
          </rPr>
          <t>リストから選択
※水道料金は対象外</t>
        </r>
      </text>
    </comment>
    <comment ref="A31" authorId="3" shapeId="0" xr:uid="{BEA4185C-E062-4C41-9C70-256A922583F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9FE830DF-543E-404D-9D75-DA28EC0E0F0E}">
      <text>
        <r>
          <rPr>
            <b/>
            <sz val="9"/>
            <color indexed="81"/>
            <rFont val="ＭＳ Ｐゴシック"/>
            <family val="3"/>
            <charset val="128"/>
          </rPr>
          <t>「NG」の場合は誓約事項のチェック漏れです。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481F749-5203-4608-8A59-5154FE3951A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5585AF0-FE17-434B-A6ED-39D7AAB11BC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2D501732-D847-4C12-9496-FA1C92785BE9}">
      <text>
        <r>
          <rPr>
            <b/>
            <sz val="9"/>
            <color indexed="81"/>
            <rFont val="MS P ゴシック"/>
            <family val="3"/>
            <charset val="128"/>
          </rPr>
          <t>該当する場合のみ記入。
該当しなければ空欄。</t>
        </r>
      </text>
    </comment>
    <comment ref="O14" authorId="2" shapeId="0" xr:uid="{A7ABAFC7-FA01-4E80-9518-B9E1A4C8F9E8}">
      <text/>
    </comment>
    <comment ref="L17" authorId="1" shapeId="0" xr:uid="{7CDA44BA-D89B-444F-84CC-6784AD5494D9}">
      <text>
        <r>
          <rPr>
            <sz val="9"/>
            <color indexed="81"/>
            <rFont val="MS P ゴシック"/>
            <family val="3"/>
            <charset val="128"/>
          </rPr>
          <t>【令和６年度積算額の算定方法】
=令和７年３月までの実績額(a)</t>
        </r>
      </text>
    </comment>
    <comment ref="U17" authorId="1" shapeId="0" xr:uid="{769CDA71-ECBC-4F49-9EB5-7F097F638289}">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2D06A5B9-82ED-48C0-9E64-8CE19010B0CB}">
      <text>
        <r>
          <rPr>
            <b/>
            <sz val="9"/>
            <color indexed="81"/>
            <rFont val="ＭＳ Ｐゴシック"/>
            <family val="3"/>
            <charset val="128"/>
          </rPr>
          <t>リストから選択
※水道料金は対象外</t>
        </r>
      </text>
    </comment>
    <comment ref="A31" authorId="3" shapeId="0" xr:uid="{560FC6F4-A0E0-4DB6-9382-FFC1D40151F2}">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27EFB622-3F4F-4213-9234-5752407AAAF9}">
      <text>
        <r>
          <rPr>
            <b/>
            <sz val="9"/>
            <color indexed="81"/>
            <rFont val="ＭＳ Ｐゴシック"/>
            <family val="3"/>
            <charset val="128"/>
          </rPr>
          <t>「NG」の場合は誓約事項のチェック漏れです。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F86EC677-3C19-46E6-B804-CBAE3D526098}">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921E0BF7-7ADE-4223-9C0B-F1AA285687A8}">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4678D494-4DE8-46FF-8D32-CE421B82B5FF}">
      <text>
        <r>
          <rPr>
            <b/>
            <sz val="9"/>
            <color indexed="81"/>
            <rFont val="MS P ゴシック"/>
            <family val="3"/>
            <charset val="128"/>
          </rPr>
          <t>該当する場合のみ記入。
該当しなければ空欄。</t>
        </r>
      </text>
    </comment>
    <comment ref="O14" authorId="2" shapeId="0" xr:uid="{77EEE2D3-F836-4205-9770-5FBA7B63540F}">
      <text/>
    </comment>
    <comment ref="L17" authorId="1" shapeId="0" xr:uid="{E0C12DE0-9204-4060-86B0-F1DE9F3D557D}">
      <text>
        <r>
          <rPr>
            <sz val="9"/>
            <color indexed="81"/>
            <rFont val="MS P ゴシック"/>
            <family val="3"/>
            <charset val="128"/>
          </rPr>
          <t>【令和６年度積算額の算定方法】
=令和７年３月までの実績額(a)</t>
        </r>
      </text>
    </comment>
    <comment ref="U17" authorId="1" shapeId="0" xr:uid="{17C0056E-A008-4FE5-8993-D21713457252}">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F316A5D-310F-4377-8ABA-FEB483007C2C}">
      <text>
        <r>
          <rPr>
            <b/>
            <sz val="9"/>
            <color indexed="81"/>
            <rFont val="ＭＳ Ｐゴシック"/>
            <family val="3"/>
            <charset val="128"/>
          </rPr>
          <t>リストから選択
※水道料金は対象外</t>
        </r>
      </text>
    </comment>
    <comment ref="A31" authorId="3" shapeId="0" xr:uid="{39E9CF0C-D922-4E60-AE81-ECC13C359589}">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190D784-145D-4159-8DF3-157DE3490003}">
      <text>
        <r>
          <rPr>
            <b/>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B12" authorId="0" shapeId="0" xr:uid="{00000000-0006-0000-0200-000001000000}">
      <text>
        <r>
          <rPr>
            <b/>
            <sz val="9"/>
            <color indexed="81"/>
            <rFont val="ＭＳ Ｐゴシック"/>
            <family val="3"/>
            <charset val="128"/>
          </rPr>
          <t xml:space="preserve">・法人名を入力
・法人で各事業所分もまとめて一括申請してください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0AB2431B-7719-4773-819A-F49BC20804A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C8E0D44-F3ED-4AF2-B3E2-E5BD98F1450C}">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322EB05-839A-41D6-8A35-E64FAD52D335}">
      <text>
        <r>
          <rPr>
            <b/>
            <sz val="9"/>
            <color indexed="81"/>
            <rFont val="MS P ゴシック"/>
            <family val="3"/>
            <charset val="128"/>
          </rPr>
          <t>該当する場合のみ記入。
該当しなければ空欄。</t>
        </r>
      </text>
    </comment>
    <comment ref="O14" authorId="2" shapeId="0" xr:uid="{E6967C0C-2D61-4E4D-9E83-935A982804C6}">
      <text/>
    </comment>
    <comment ref="L17" authorId="1" shapeId="0" xr:uid="{6CAC70A9-C4A7-4499-8765-EBA1A8662291}">
      <text>
        <r>
          <rPr>
            <sz val="9"/>
            <color indexed="81"/>
            <rFont val="MS P ゴシック"/>
            <family val="3"/>
            <charset val="128"/>
          </rPr>
          <t>【令和６年度積算額の算定方法】
=令和７年３月までの実績額(a)</t>
        </r>
      </text>
    </comment>
    <comment ref="U17" authorId="1" shapeId="0" xr:uid="{F5D9843E-364D-46D8-8827-7E7E1A61B945}">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897D2AF5-1B71-4A0A-B503-DFD93F59741E}">
      <text>
        <r>
          <rPr>
            <b/>
            <sz val="9"/>
            <color indexed="81"/>
            <rFont val="ＭＳ Ｐゴシック"/>
            <family val="3"/>
            <charset val="128"/>
          </rPr>
          <t>リストから選択
※水道料金は対象外</t>
        </r>
      </text>
    </comment>
    <comment ref="A31" authorId="3" shapeId="0" xr:uid="{767E543F-4610-4303-BA6A-D93A5ADB414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6BF74CD-F9EC-4A70-B45A-7B237B450D4C}">
      <text>
        <r>
          <rPr>
            <b/>
            <sz val="9"/>
            <color indexed="81"/>
            <rFont val="ＭＳ Ｐゴシック"/>
            <family val="3"/>
            <charset val="128"/>
          </rPr>
          <t>「NG」の場合は誓約事項のチェック漏れです。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70A22D0C-F0D1-4D5C-A0DA-FC3AA53FF00F}">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E6D9C442-07F6-493A-8778-F301F178F9A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FBD5CAA-45E2-41BD-8E06-E2126128F7C8}">
      <text>
        <r>
          <rPr>
            <b/>
            <sz val="9"/>
            <color indexed="81"/>
            <rFont val="MS P ゴシック"/>
            <family val="3"/>
            <charset val="128"/>
          </rPr>
          <t>該当する場合のみ記入。
該当しなければ空欄。</t>
        </r>
      </text>
    </comment>
    <comment ref="O14" authorId="2" shapeId="0" xr:uid="{688D7A0C-4D17-44FE-AC28-1873A4116E0E}">
      <text/>
    </comment>
    <comment ref="L17" authorId="1" shapeId="0" xr:uid="{89F41A05-E949-4E6C-B7A1-DF4D113A67E6}">
      <text>
        <r>
          <rPr>
            <sz val="9"/>
            <color indexed="81"/>
            <rFont val="MS P ゴシック"/>
            <family val="3"/>
            <charset val="128"/>
          </rPr>
          <t>【令和６年度積算額の算定方法】
=令和７年３月までの実績額(a)</t>
        </r>
      </text>
    </comment>
    <comment ref="U17" authorId="1" shapeId="0" xr:uid="{92E4C14A-FCE0-4F92-89B4-872ADE97B9DC}">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23AB4F31-75E3-467E-BDDA-7DC374DB3A39}">
      <text>
        <r>
          <rPr>
            <b/>
            <sz val="9"/>
            <color indexed="81"/>
            <rFont val="ＭＳ Ｐゴシック"/>
            <family val="3"/>
            <charset val="128"/>
          </rPr>
          <t>リストから選択
※水道料金は対象外</t>
        </r>
      </text>
    </comment>
    <comment ref="A31" authorId="3" shapeId="0" xr:uid="{F34FB1CC-BE37-4729-8C46-89792440A37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793E5103-3E62-4A5E-96FB-DB5E67F71AE1}">
      <text>
        <r>
          <rPr>
            <b/>
            <sz val="9"/>
            <color indexed="81"/>
            <rFont val="ＭＳ Ｐゴシック"/>
            <family val="3"/>
            <charset val="128"/>
          </rPr>
          <t>「NG」の場合は誓約事項のチェック漏れです。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91426EEB-A9F6-4447-B80D-FCEF8F95E9C6}">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E4B8DFD-ED4D-4BBA-A80B-F8F15B48DE9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A93D6B42-B3A2-48DE-823F-BF625B5A7038}">
      <text>
        <r>
          <rPr>
            <b/>
            <sz val="9"/>
            <color indexed="81"/>
            <rFont val="MS P ゴシック"/>
            <family val="3"/>
            <charset val="128"/>
          </rPr>
          <t>該当する場合のみ記入。
該当しなければ空欄。</t>
        </r>
      </text>
    </comment>
    <comment ref="O14" authorId="2" shapeId="0" xr:uid="{FAB0EB4A-EC83-4129-8C77-DE3D7F8CF470}">
      <text/>
    </comment>
    <comment ref="L17" authorId="1" shapeId="0" xr:uid="{35A04D61-F011-4ED8-96A5-8154AA4E107A}">
      <text>
        <r>
          <rPr>
            <sz val="9"/>
            <color indexed="81"/>
            <rFont val="MS P ゴシック"/>
            <family val="3"/>
            <charset val="128"/>
          </rPr>
          <t>【令和６年度積算額の算定方法】
=令和７年３月までの実績額(a)</t>
        </r>
      </text>
    </comment>
    <comment ref="U17" authorId="1" shapeId="0" xr:uid="{EB34DDC9-7754-4CA4-9E3E-0A1C4B7FF53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DFDD76E-939C-4EDF-AE78-C5D13F578E76}">
      <text>
        <r>
          <rPr>
            <b/>
            <sz val="9"/>
            <color indexed="81"/>
            <rFont val="ＭＳ Ｐゴシック"/>
            <family val="3"/>
            <charset val="128"/>
          </rPr>
          <t>リストから選択
※水道料金は対象外</t>
        </r>
      </text>
    </comment>
    <comment ref="A31" authorId="3" shapeId="0" xr:uid="{2B92DE49-BDC1-4F14-93C1-B46F288D0B2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2A63D02B-CDFD-46E6-8F41-9C0E67DAEE07}">
      <text>
        <r>
          <rPr>
            <b/>
            <sz val="9"/>
            <color indexed="81"/>
            <rFont val="ＭＳ Ｐゴシック"/>
            <family val="3"/>
            <charset val="128"/>
          </rPr>
          <t>「NG」の場合は誓約事項のチェック漏れです。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D5971E71-606A-4724-9FA0-D6705FFC8A7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1F9D757-238D-42F8-B49B-DDC91C26FBB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EC1AEDF-6E9E-48B0-8793-1C657C73F11C}">
      <text>
        <r>
          <rPr>
            <b/>
            <sz val="9"/>
            <color indexed="81"/>
            <rFont val="MS P ゴシック"/>
            <family val="3"/>
            <charset val="128"/>
          </rPr>
          <t>該当する場合のみ記入。
該当しなければ空欄。</t>
        </r>
      </text>
    </comment>
    <comment ref="O14" authorId="2" shapeId="0" xr:uid="{B5CA1F08-2921-4DC1-A561-05286FE37EBB}">
      <text/>
    </comment>
    <comment ref="L17" authorId="1" shapeId="0" xr:uid="{A82ADA59-1438-40D8-A871-BD3232DFCAE4}">
      <text>
        <r>
          <rPr>
            <sz val="9"/>
            <color indexed="81"/>
            <rFont val="MS P ゴシック"/>
            <family val="3"/>
            <charset val="128"/>
          </rPr>
          <t>【令和６年度積算額の算定方法】
=令和７年３月までの実績額(a)</t>
        </r>
      </text>
    </comment>
    <comment ref="U17" authorId="1" shapeId="0" xr:uid="{989C20A9-4F3D-4DC2-8915-7BC9D9C17195}">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76228C4-05E2-41CC-9FA8-B0E56156E8DE}">
      <text>
        <r>
          <rPr>
            <b/>
            <sz val="9"/>
            <color indexed="81"/>
            <rFont val="ＭＳ Ｐゴシック"/>
            <family val="3"/>
            <charset val="128"/>
          </rPr>
          <t>リストから選択
※水道料金は対象外</t>
        </r>
      </text>
    </comment>
    <comment ref="A31" authorId="3" shapeId="0" xr:uid="{1A7DB530-5926-42A9-8D61-EB317EBE0BA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68381A76-551D-4809-8599-74644E7B4680}">
      <text>
        <r>
          <rPr>
            <b/>
            <sz val="9"/>
            <color indexed="81"/>
            <rFont val="ＭＳ Ｐゴシック"/>
            <family val="3"/>
            <charset val="128"/>
          </rPr>
          <t>「NG」の場合は誓約事項のチェック漏れです。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2511F615-5DB6-49B6-A508-47BF0791924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9271BB2-EF77-43E2-A9EA-DAD1B4D6D37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A646EA0-8267-418F-8866-65D28B994C37}">
      <text>
        <r>
          <rPr>
            <b/>
            <sz val="9"/>
            <color indexed="81"/>
            <rFont val="MS P ゴシック"/>
            <family val="3"/>
            <charset val="128"/>
          </rPr>
          <t>該当する場合のみ記入。
該当しなければ空欄。</t>
        </r>
      </text>
    </comment>
    <comment ref="O14" authorId="2" shapeId="0" xr:uid="{8A9B6F83-F4F4-4DF4-8164-F31F1ABDC72D}">
      <text/>
    </comment>
    <comment ref="L17" authorId="1" shapeId="0" xr:uid="{C8FBB8D3-F162-4D40-B79C-47CA8871ECC8}">
      <text>
        <r>
          <rPr>
            <sz val="9"/>
            <color indexed="81"/>
            <rFont val="MS P ゴシック"/>
            <family val="3"/>
            <charset val="128"/>
          </rPr>
          <t>【令和６年度積算額の算定方法】
=令和７年３月までの実績額(a)</t>
        </r>
      </text>
    </comment>
    <comment ref="U17" authorId="1" shapeId="0" xr:uid="{8AB71B28-E753-4F41-AFB5-D4C21758EDC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A84479A0-2DCB-4101-8AD7-564D1C53A6E2}">
      <text>
        <r>
          <rPr>
            <b/>
            <sz val="9"/>
            <color indexed="81"/>
            <rFont val="ＭＳ Ｐゴシック"/>
            <family val="3"/>
            <charset val="128"/>
          </rPr>
          <t>リストから選択
※水道料金は対象外</t>
        </r>
      </text>
    </comment>
    <comment ref="A31" authorId="3" shapeId="0" xr:uid="{C5B19B17-E68A-45A7-990D-394F35E95EA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679A1891-BF1E-4541-9DC0-DB0B4A442409}">
      <text>
        <r>
          <rPr>
            <b/>
            <sz val="9"/>
            <color indexed="81"/>
            <rFont val="ＭＳ Ｐゴシック"/>
            <family val="3"/>
            <charset val="128"/>
          </rPr>
          <t>「NG」の場合は誓約事項のチェック漏れです。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7758B22D-AD7B-493D-A93E-538787AB5161}">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5B30C75F-D1A4-4EBD-825A-DF01481B4124}">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757374D-802D-48B7-BCE0-23584C9C7714}">
      <text>
        <r>
          <rPr>
            <b/>
            <sz val="9"/>
            <color indexed="81"/>
            <rFont val="MS P ゴシック"/>
            <family val="3"/>
            <charset val="128"/>
          </rPr>
          <t>該当する場合のみ記入。
該当しなければ空欄。</t>
        </r>
      </text>
    </comment>
    <comment ref="O14" authorId="2" shapeId="0" xr:uid="{61F873CD-474A-45F8-9912-FBCAD48DB31C}">
      <text/>
    </comment>
    <comment ref="L17" authorId="1" shapeId="0" xr:uid="{07F77012-6099-4BE2-9BEE-90A63CD577A5}">
      <text>
        <r>
          <rPr>
            <sz val="9"/>
            <color indexed="81"/>
            <rFont val="MS P ゴシック"/>
            <family val="3"/>
            <charset val="128"/>
          </rPr>
          <t>【令和６年度積算額の算定方法】
=令和７年３月までの実績額(a)</t>
        </r>
      </text>
    </comment>
    <comment ref="U17" authorId="1" shapeId="0" xr:uid="{B1B1FD8F-FC97-49E2-BB5E-1BF69E64C926}">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F667D9BC-086E-4211-BE32-21DE874EEDD0}">
      <text>
        <r>
          <rPr>
            <b/>
            <sz val="9"/>
            <color indexed="81"/>
            <rFont val="ＭＳ Ｐゴシック"/>
            <family val="3"/>
            <charset val="128"/>
          </rPr>
          <t>リストから選択
※水道料金は対象外</t>
        </r>
      </text>
    </comment>
    <comment ref="A31" authorId="3" shapeId="0" xr:uid="{E49D0AF3-D35C-455F-8E51-2F54E539C145}">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C1053C4-8A20-4EDE-88BE-238DD4CF3756}">
      <text>
        <r>
          <rPr>
            <b/>
            <sz val="9"/>
            <color indexed="81"/>
            <rFont val="ＭＳ Ｐゴシック"/>
            <family val="3"/>
            <charset val="128"/>
          </rPr>
          <t>「NG」の場合は誓約事項のチェック漏れです。</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BBFB8094-65A3-41B6-8E7A-33F715D9D8D7}">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23A513D8-F288-410E-93E5-467F05AD743E}">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BC95C8A-9FAE-4D39-8542-52CF3851AF43}">
      <text>
        <r>
          <rPr>
            <b/>
            <sz val="9"/>
            <color indexed="81"/>
            <rFont val="MS P ゴシック"/>
            <family val="3"/>
            <charset val="128"/>
          </rPr>
          <t>該当する場合のみ記入。
該当しなければ空欄。</t>
        </r>
      </text>
    </comment>
    <comment ref="O14" authorId="2" shapeId="0" xr:uid="{235028A2-A9E0-4FEA-A88A-CAF75619B963}">
      <text/>
    </comment>
    <comment ref="L17" authorId="1" shapeId="0" xr:uid="{AEB6E450-8594-4D72-92FD-E6FCD03D2C12}">
      <text>
        <r>
          <rPr>
            <sz val="9"/>
            <color indexed="81"/>
            <rFont val="MS P ゴシック"/>
            <family val="3"/>
            <charset val="128"/>
          </rPr>
          <t>【令和６年度積算額の算定方法】
=令和７年３月までの実績額(a)</t>
        </r>
      </text>
    </comment>
    <comment ref="U17" authorId="1" shapeId="0" xr:uid="{4845D35A-2867-4729-BE78-FD9B50D6895E}">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A7E6DD5-0268-42A6-8018-8CE5ABE4914F}">
      <text>
        <r>
          <rPr>
            <b/>
            <sz val="9"/>
            <color indexed="81"/>
            <rFont val="ＭＳ Ｐゴシック"/>
            <family val="3"/>
            <charset val="128"/>
          </rPr>
          <t>リストから選択
※水道料金は対象外</t>
        </r>
      </text>
    </comment>
    <comment ref="A31" authorId="3" shapeId="0" xr:uid="{99423C04-9677-4208-A8F5-E73997252384}">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06F4545-A200-43BE-9EF0-DFAD311770C7}">
      <text>
        <r>
          <rPr>
            <b/>
            <sz val="9"/>
            <color indexed="81"/>
            <rFont val="ＭＳ Ｐゴシック"/>
            <family val="3"/>
            <charset val="128"/>
          </rPr>
          <t>「NG」の場合は誓約事項のチェック漏れです。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BDEB0744-A9F7-49F7-B525-D8B81BE6F303}">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63D6D8CD-1B5E-4681-8205-0D8AD8EE03FE}">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BA44743D-4B7D-4247-99B1-0EA03BB5A076}">
      <text>
        <r>
          <rPr>
            <b/>
            <sz val="9"/>
            <color indexed="81"/>
            <rFont val="MS P ゴシック"/>
            <family val="3"/>
            <charset val="128"/>
          </rPr>
          <t>該当する場合のみ記入。
該当しなければ空欄。</t>
        </r>
      </text>
    </comment>
    <comment ref="O14" authorId="2" shapeId="0" xr:uid="{D69A571E-44C4-4443-BFBB-B9AB4DBC25DB}">
      <text/>
    </comment>
    <comment ref="L17" authorId="1" shapeId="0" xr:uid="{73AE31D9-C37E-44FB-8C42-6F8D55C701C7}">
      <text>
        <r>
          <rPr>
            <sz val="9"/>
            <color indexed="81"/>
            <rFont val="MS P ゴシック"/>
            <family val="3"/>
            <charset val="128"/>
          </rPr>
          <t>【令和６年度積算額の算定方法】
=令和７年３月までの実績額(a)</t>
        </r>
      </text>
    </comment>
    <comment ref="U17" authorId="1" shapeId="0" xr:uid="{99F5CE0F-F396-425F-816D-07FA2534E364}">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532B0D3-6A55-42F7-B2A0-F64D7EB32AE0}">
      <text>
        <r>
          <rPr>
            <b/>
            <sz val="9"/>
            <color indexed="81"/>
            <rFont val="ＭＳ Ｐゴシック"/>
            <family val="3"/>
            <charset val="128"/>
          </rPr>
          <t>リストから選択
※水道料金は対象外</t>
        </r>
      </text>
    </comment>
    <comment ref="A31" authorId="3" shapeId="0" xr:uid="{4C6E03C9-9C1B-4EC2-910B-C565AA6C1F45}">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399E3101-638A-44B2-AC64-9F97629CDE5F}">
      <text>
        <r>
          <rPr>
            <b/>
            <sz val="9"/>
            <color indexed="81"/>
            <rFont val="ＭＳ Ｐゴシック"/>
            <family val="3"/>
            <charset val="128"/>
          </rPr>
          <t>「NG」の場合は誓約事項のチェック漏れです。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BEC16AA-0153-4009-8001-1C7FE659B91C}">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058D7602-FA35-4716-9BDF-4453CF5BBB2A}">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8A3FBAA0-0B32-4697-99F4-E0012C7CCDE7}">
      <text>
        <r>
          <rPr>
            <b/>
            <sz val="9"/>
            <color indexed="81"/>
            <rFont val="MS P ゴシック"/>
            <family val="3"/>
            <charset val="128"/>
          </rPr>
          <t>該当する場合のみ記入。
該当しなければ空欄。</t>
        </r>
      </text>
    </comment>
    <comment ref="O14" authorId="2" shapeId="0" xr:uid="{A8EF0E0C-1D03-41C3-8CB1-FDEE4754400D}">
      <text/>
    </comment>
    <comment ref="L17" authorId="1" shapeId="0" xr:uid="{681E10E4-A3A3-4645-9102-EA2570850212}">
      <text>
        <r>
          <rPr>
            <sz val="9"/>
            <color indexed="81"/>
            <rFont val="MS P ゴシック"/>
            <family val="3"/>
            <charset val="128"/>
          </rPr>
          <t>【令和６年度積算額の算定方法】
=令和７年３月までの実績額(a)</t>
        </r>
      </text>
    </comment>
    <comment ref="U17" authorId="1" shapeId="0" xr:uid="{BE048EDD-3FB2-48C9-9A5A-6CD1F584DDD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BBACD280-6EA1-43FE-AD21-C3DB5B8115E0}">
      <text>
        <r>
          <rPr>
            <b/>
            <sz val="9"/>
            <color indexed="81"/>
            <rFont val="ＭＳ Ｐゴシック"/>
            <family val="3"/>
            <charset val="128"/>
          </rPr>
          <t>リストから選択
※水道料金は対象外</t>
        </r>
      </text>
    </comment>
    <comment ref="A31" authorId="3" shapeId="0" xr:uid="{FF15A387-5F13-436F-84BE-3DFAD9821C0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4144FBEF-C1A4-4789-99E5-109AB3204234}">
      <text>
        <r>
          <rPr>
            <b/>
            <sz val="9"/>
            <color indexed="81"/>
            <rFont val="ＭＳ Ｐゴシック"/>
            <family val="3"/>
            <charset val="128"/>
          </rPr>
          <t>「NG」の場合は誓約事項のチェック漏れです。</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6591F76C-E578-46F1-B090-4D57F3B12905}">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E265242B-24E4-4C0F-A667-668AEEF6CCA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BB8C062-CB23-4675-A348-4FCB99D2E911}">
      <text>
        <r>
          <rPr>
            <b/>
            <sz val="9"/>
            <color indexed="81"/>
            <rFont val="MS P ゴシック"/>
            <family val="3"/>
            <charset val="128"/>
          </rPr>
          <t>該当する場合のみ記入。
該当しなければ空欄。</t>
        </r>
      </text>
    </comment>
    <comment ref="O14" authorId="2" shapeId="0" xr:uid="{3560FFED-8BDF-4B28-A7BE-CCB0A7EACF62}">
      <text/>
    </comment>
    <comment ref="L17" authorId="1" shapeId="0" xr:uid="{A4A8F89C-F5C5-4AD6-894A-FD1667BAD73E}">
      <text>
        <r>
          <rPr>
            <sz val="9"/>
            <color indexed="81"/>
            <rFont val="MS P ゴシック"/>
            <family val="3"/>
            <charset val="128"/>
          </rPr>
          <t>【令和６年度積算額の算定方法】
=令和７年３月までの実績額(a)</t>
        </r>
      </text>
    </comment>
    <comment ref="U17" authorId="1" shapeId="0" xr:uid="{C7B82F45-97B1-45BF-A5C4-D469E8A00613}">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E8CDCEC5-7702-444D-83B4-9CDE7E074764}">
      <text>
        <r>
          <rPr>
            <b/>
            <sz val="9"/>
            <color indexed="81"/>
            <rFont val="ＭＳ Ｐゴシック"/>
            <family val="3"/>
            <charset val="128"/>
          </rPr>
          <t>リストから選択
※水道料金は対象外</t>
        </r>
      </text>
    </comment>
    <comment ref="A31" authorId="3" shapeId="0" xr:uid="{13331B1B-19CB-4C6D-A7A3-EF3B5F66A738}">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A26E7A47-D669-43E9-AAAE-EEBB4D646644}">
      <text>
        <r>
          <rPr>
            <b/>
            <sz val="9"/>
            <color indexed="81"/>
            <rFont val="ＭＳ Ｐゴシック"/>
            <family val="3"/>
            <charset val="128"/>
          </rPr>
          <t>「NG」の場合は誓約事項のチェック漏れです。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I6" authorId="0" shapeId="0" xr:uid="{00000000-0006-0000-0300-000001000000}">
      <text>
        <r>
          <rPr>
            <b/>
            <sz val="9"/>
            <color indexed="81"/>
            <rFont val="ＭＳ Ｐゴシック"/>
            <family val="3"/>
            <charset val="128"/>
          </rPr>
          <t>※事業所申請の場合は事業所名が転記されます。</t>
        </r>
      </text>
    </comment>
    <comment ref="N7" authorId="0" shapeId="0" xr:uid="{00000000-0006-0000-0300-000002000000}">
      <text>
        <r>
          <rPr>
            <b/>
            <sz val="9"/>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EDBEA2A1-A9E2-41A4-9E9F-F9D22A10C80B}">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73C6B13F-E152-4794-97A8-FAC731612F41}">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0728D9F-F88D-44E5-92DD-1A4501FCF9AF}">
      <text>
        <r>
          <rPr>
            <b/>
            <sz val="9"/>
            <color indexed="81"/>
            <rFont val="MS P ゴシック"/>
            <family val="3"/>
            <charset val="128"/>
          </rPr>
          <t>該当する場合のみ記入。
該当しなければ空欄。</t>
        </r>
      </text>
    </comment>
    <comment ref="O14" authorId="2" shapeId="0" xr:uid="{185996AF-467E-430E-A1EF-BBAB1AA9EF74}">
      <text/>
    </comment>
    <comment ref="L17" authorId="1" shapeId="0" xr:uid="{60A7CBA9-68E2-4C4F-B718-700128ACDF2B}">
      <text>
        <r>
          <rPr>
            <sz val="9"/>
            <color indexed="81"/>
            <rFont val="MS P ゴシック"/>
            <family val="3"/>
            <charset val="128"/>
          </rPr>
          <t>【令和６年度積算額の算定方法】
=令和７年３月までの実績額(a)</t>
        </r>
      </text>
    </comment>
    <comment ref="U17" authorId="1" shapeId="0" xr:uid="{45CF29F3-CE09-421B-BB29-79D17792E25B}">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69FE4DE6-ED59-4477-8E7F-B514DA87D67D}">
      <text>
        <r>
          <rPr>
            <b/>
            <sz val="9"/>
            <color indexed="81"/>
            <rFont val="ＭＳ Ｐゴシック"/>
            <family val="3"/>
            <charset val="128"/>
          </rPr>
          <t>リストから選択
※水道料金は対象外</t>
        </r>
      </text>
    </comment>
    <comment ref="A31" authorId="3" shapeId="0" xr:uid="{6D8D85E6-77C9-4F7F-AEC7-17F0550851F1}">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D154458F-E937-40E6-948F-003F88A6F57D}">
      <text>
        <r>
          <rPr>
            <b/>
            <sz val="9"/>
            <color indexed="81"/>
            <rFont val="ＭＳ Ｐゴシック"/>
            <family val="3"/>
            <charset val="128"/>
          </rPr>
          <t>「NG」の場合は誓約事項のチェック漏れです。</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88C389CD-3458-40B5-B386-0B1863376CBA}">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C2D7873F-E648-4FB0-A060-D384EF19D168}">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5B1AC62-5A1B-4EC9-941E-423E28DA0A0A}">
      <text>
        <r>
          <rPr>
            <b/>
            <sz val="9"/>
            <color indexed="81"/>
            <rFont val="MS P ゴシック"/>
            <family val="3"/>
            <charset val="128"/>
          </rPr>
          <t>該当する場合のみ記入。
該当しなければ空欄。</t>
        </r>
      </text>
    </comment>
    <comment ref="O14" authorId="2" shapeId="0" xr:uid="{7F6362CF-BEB7-4DA9-87F8-103EBBF7AA1A}">
      <text/>
    </comment>
    <comment ref="L17" authorId="1" shapeId="0" xr:uid="{BF98CA8C-CCAF-4296-81F3-E1E0354CC3DD}">
      <text>
        <r>
          <rPr>
            <sz val="9"/>
            <color indexed="81"/>
            <rFont val="MS P ゴシック"/>
            <family val="3"/>
            <charset val="128"/>
          </rPr>
          <t>【令和６年度積算額の算定方法】
=令和７年３月までの実績額(a)</t>
        </r>
      </text>
    </comment>
    <comment ref="U17" authorId="1" shapeId="0" xr:uid="{121285FF-97BE-42C1-A5C8-80D15A419A62}">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73E1729E-49B1-42A7-96E6-E763C35AED82}">
      <text>
        <r>
          <rPr>
            <b/>
            <sz val="9"/>
            <color indexed="81"/>
            <rFont val="ＭＳ Ｐゴシック"/>
            <family val="3"/>
            <charset val="128"/>
          </rPr>
          <t>リストから選択
※水道料金は対象外</t>
        </r>
      </text>
    </comment>
    <comment ref="A31" authorId="3" shapeId="0" xr:uid="{5BDCE4F1-54CC-4681-93BC-88FD913AC2ED}">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54EBB411-FF1E-4668-AFCD-B3FC0F2848EE}">
      <text>
        <r>
          <rPr>
            <b/>
            <sz val="9"/>
            <color indexed="81"/>
            <rFont val="ＭＳ Ｐゴシック"/>
            <family val="3"/>
            <charset val="128"/>
          </rPr>
          <t>「NG」の場合は誓約事項のチェック漏れです。</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3AB99096-859A-49FB-B63C-AE75D0AC6D59}">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C489A62-6ADF-4E2C-B2E1-16CCDBC17C7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F40E190C-BFC7-4EB2-B8FA-15311F3DC120}">
      <text>
        <r>
          <rPr>
            <b/>
            <sz val="9"/>
            <color indexed="81"/>
            <rFont val="MS P ゴシック"/>
            <family val="3"/>
            <charset val="128"/>
          </rPr>
          <t>該当する場合のみ記入。
該当しなければ空欄。</t>
        </r>
      </text>
    </comment>
    <comment ref="O14" authorId="2" shapeId="0" xr:uid="{57383766-C593-49FF-85BD-C81168E4A803}">
      <text/>
    </comment>
    <comment ref="L17" authorId="1" shapeId="0" xr:uid="{CCFC4CEE-869E-4FA3-AB05-4C6E8C5DCFA3}">
      <text>
        <r>
          <rPr>
            <sz val="9"/>
            <color indexed="81"/>
            <rFont val="MS P ゴシック"/>
            <family val="3"/>
            <charset val="128"/>
          </rPr>
          <t>【令和６年度積算額の算定方法】
=令和７年３月までの実績額(a)</t>
        </r>
      </text>
    </comment>
    <comment ref="U17" authorId="1" shapeId="0" xr:uid="{29EBC0D4-B7DD-4855-BAEF-377587215350}">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18B9292-9863-4D65-9BCB-B822AE188F37}">
      <text>
        <r>
          <rPr>
            <b/>
            <sz val="9"/>
            <color indexed="81"/>
            <rFont val="ＭＳ Ｐゴシック"/>
            <family val="3"/>
            <charset val="128"/>
          </rPr>
          <t>リストから選択
※水道料金は対象外</t>
        </r>
      </text>
    </comment>
    <comment ref="A31" authorId="3" shapeId="0" xr:uid="{3E85DC93-A769-49DF-AFDE-811B965D316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B331A3DA-12AE-4228-A881-1D59C80614D5}">
      <text>
        <r>
          <rPr>
            <b/>
            <sz val="9"/>
            <color indexed="81"/>
            <rFont val="ＭＳ Ｐゴシック"/>
            <family val="3"/>
            <charset val="128"/>
          </rPr>
          <t>「NG」の場合は誓約事項のチェック漏れです。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D93F3A29-AE6B-40F0-A822-4FD225604DCA}">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4EAA984D-4322-4E99-8546-D3C991E85B9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7F92954A-CBC2-490E-979B-145F12B9D464}">
      <text>
        <r>
          <rPr>
            <b/>
            <sz val="9"/>
            <color indexed="81"/>
            <rFont val="MS P ゴシック"/>
            <family val="3"/>
            <charset val="128"/>
          </rPr>
          <t>該当する場合のみ記入。
該当しなければ空欄。</t>
        </r>
      </text>
    </comment>
    <comment ref="O14" authorId="2" shapeId="0" xr:uid="{0DDE72B2-5681-45D3-88A3-D59A371A888D}">
      <text/>
    </comment>
    <comment ref="L17" authorId="1" shapeId="0" xr:uid="{438B2908-9EB5-4824-A1DE-F3CAA5274434}">
      <text>
        <r>
          <rPr>
            <sz val="9"/>
            <color indexed="81"/>
            <rFont val="MS P ゴシック"/>
            <family val="3"/>
            <charset val="128"/>
          </rPr>
          <t>【令和６年度積算額の算定方法】
=令和７年３月までの実績額(a)</t>
        </r>
      </text>
    </comment>
    <comment ref="U17" authorId="1" shapeId="0" xr:uid="{270D0BE7-2CEE-453B-8556-B4399D3E60F9}">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C6C0FC78-DECE-46CC-8F21-19FDCC642373}">
      <text>
        <r>
          <rPr>
            <b/>
            <sz val="9"/>
            <color indexed="81"/>
            <rFont val="ＭＳ Ｐゴシック"/>
            <family val="3"/>
            <charset val="128"/>
          </rPr>
          <t>リストから選択
※水道料金は対象外</t>
        </r>
      </text>
    </comment>
    <comment ref="A31" authorId="3" shapeId="0" xr:uid="{3F887506-76CF-4E75-AD54-3C71098A10BC}">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33A3A161-D22D-4C30-964F-D4BEC0B6DD8F}">
      <text>
        <r>
          <rPr>
            <b/>
            <sz val="9"/>
            <color indexed="81"/>
            <rFont val="ＭＳ Ｐゴシック"/>
            <family val="3"/>
            <charset val="128"/>
          </rPr>
          <t>「NG」の場合は誓約事項のチェック漏れです。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00000000-0006-0000-0600-00000100000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00000000-0006-0000-0600-000002000000}">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00000000-0006-0000-0600-000003000000}">
      <text>
        <r>
          <rPr>
            <b/>
            <sz val="9"/>
            <color indexed="81"/>
            <rFont val="MS P ゴシック"/>
            <family val="3"/>
            <charset val="128"/>
          </rPr>
          <t>該当する場合のみ記入。
該当しなければ空欄。</t>
        </r>
      </text>
    </comment>
    <comment ref="O14" authorId="2" shapeId="0" xr:uid="{00000000-0006-0000-0600-000004000000}">
      <text/>
    </comment>
    <comment ref="L17" authorId="1" shapeId="0" xr:uid="{00000000-0006-0000-0600-000006000000}">
      <text>
        <r>
          <rPr>
            <sz val="9"/>
            <color indexed="81"/>
            <rFont val="MS P ゴシック"/>
            <family val="3"/>
            <charset val="128"/>
          </rPr>
          <t>【令和６年度積算額の算定方法】
=令和７年３月までの実績額(a)</t>
        </r>
      </text>
    </comment>
    <comment ref="U17" authorId="1" shapeId="0" xr:uid="{00000000-0006-0000-0600-000007000000}">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0000000-0006-0000-0600-000008000000}">
      <text>
        <r>
          <rPr>
            <b/>
            <sz val="9"/>
            <color indexed="81"/>
            <rFont val="ＭＳ Ｐゴシック"/>
            <family val="3"/>
            <charset val="128"/>
          </rPr>
          <t>リストから選択
※水道料金は対象外</t>
        </r>
      </text>
    </comment>
    <comment ref="A31" authorId="3" shapeId="0" xr:uid="{00000000-0006-0000-0600-00000900000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00000000-0006-0000-0600-00000A000000}">
      <text>
        <r>
          <rPr>
            <b/>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33628515-A49C-4240-8929-2B472C3BA50E}">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1B140F38-10AB-4AAE-9DFC-3AEAF9AA53E5}">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158108DE-1A27-425B-8AA2-2BCA0D9AC296}">
      <text>
        <r>
          <rPr>
            <b/>
            <sz val="9"/>
            <color indexed="81"/>
            <rFont val="MS P ゴシック"/>
            <family val="3"/>
            <charset val="128"/>
          </rPr>
          <t>該当する場合のみ記入。
該当しなければ空欄。</t>
        </r>
      </text>
    </comment>
    <comment ref="O14" authorId="2" shapeId="0" xr:uid="{4D123376-4277-4FCB-8EFE-7A2553FE9C99}">
      <text/>
    </comment>
    <comment ref="L17" authorId="1" shapeId="0" xr:uid="{22DF2AD4-6B29-4763-B360-16487527261A}">
      <text>
        <r>
          <rPr>
            <sz val="9"/>
            <color indexed="81"/>
            <rFont val="MS P ゴシック"/>
            <family val="3"/>
            <charset val="128"/>
          </rPr>
          <t>【令和６年度積算額の算定方法】
=令和７年３月までの実績額(a)</t>
        </r>
      </text>
    </comment>
    <comment ref="U17" authorId="1" shapeId="0" xr:uid="{650CD48A-BD39-45ED-99EB-983CE9C9D96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940C0F36-703B-4710-9C85-5D9D2419963D}">
      <text>
        <r>
          <rPr>
            <b/>
            <sz val="9"/>
            <color indexed="81"/>
            <rFont val="ＭＳ Ｐゴシック"/>
            <family val="3"/>
            <charset val="128"/>
          </rPr>
          <t>リストから選択
※水道料金は対象外</t>
        </r>
      </text>
    </comment>
    <comment ref="A31" authorId="3" shapeId="0" xr:uid="{426EF124-DAEA-45A1-9F84-B0E9EF4A5806}">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B80BE676-3D0F-4C91-8AB7-24DD356CFD6C}">
      <text>
        <r>
          <rPr>
            <b/>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D7DA6A49-7D24-4F46-B233-20E7EBA56990}">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A2D0653C-C0F2-4D6B-8FC8-32F78A008653}">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95ED1C0A-33BC-4054-84EE-1E206ADB455A}">
      <text>
        <r>
          <rPr>
            <b/>
            <sz val="9"/>
            <color indexed="81"/>
            <rFont val="MS P ゴシック"/>
            <family val="3"/>
            <charset val="128"/>
          </rPr>
          <t>該当する場合のみ記入。
該当しなければ空欄。</t>
        </r>
      </text>
    </comment>
    <comment ref="O14" authorId="2" shapeId="0" xr:uid="{37BF32ED-76B9-49BA-B00E-79FF8ABD7C5A}">
      <text/>
    </comment>
    <comment ref="L17" authorId="1" shapeId="0" xr:uid="{FF6A6E1C-AA13-4A1E-92C2-0530B0A1D5FC}">
      <text>
        <r>
          <rPr>
            <sz val="9"/>
            <color indexed="81"/>
            <rFont val="MS P ゴシック"/>
            <family val="3"/>
            <charset val="128"/>
          </rPr>
          <t>【令和６年度積算額の算定方法】
=令和７年３月までの実績額(a)</t>
        </r>
      </text>
    </comment>
    <comment ref="U17" authorId="1" shapeId="0" xr:uid="{F3D59BA1-003B-4395-A853-E58BA0A5F681}">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044A2050-3227-48EF-A814-6DF12ED9713E}">
      <text>
        <r>
          <rPr>
            <b/>
            <sz val="9"/>
            <color indexed="81"/>
            <rFont val="ＭＳ Ｐゴシック"/>
            <family val="3"/>
            <charset val="128"/>
          </rPr>
          <t>リストから選択
※水道料金は対象外</t>
        </r>
      </text>
    </comment>
    <comment ref="A31" authorId="3" shapeId="0" xr:uid="{B806D0A3-14E8-4CD9-82D0-08407000654F}">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F325F502-A644-42F1-8311-B6D7B61C7B0E}">
      <text>
        <r>
          <rPr>
            <b/>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1AAE778D-03DC-4B28-8200-D42F5B3BFC92}">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FC46A4A2-BB1A-4BD8-8FD0-D06ADED026DA}">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588D383D-7837-4A73-9783-125FB3934AEB}">
      <text>
        <r>
          <rPr>
            <b/>
            <sz val="9"/>
            <color indexed="81"/>
            <rFont val="MS P ゴシック"/>
            <family val="3"/>
            <charset val="128"/>
          </rPr>
          <t>該当する場合のみ記入。
該当しなければ空欄。</t>
        </r>
      </text>
    </comment>
    <comment ref="O14" authorId="2" shapeId="0" xr:uid="{E7EB562A-B26F-45E7-875C-88B06D01FA7C}">
      <text/>
    </comment>
    <comment ref="L17" authorId="1" shapeId="0" xr:uid="{418A8BC9-5DF2-4230-B1F0-7D391B1F140E}">
      <text>
        <r>
          <rPr>
            <sz val="9"/>
            <color indexed="81"/>
            <rFont val="MS P ゴシック"/>
            <family val="3"/>
            <charset val="128"/>
          </rPr>
          <t>【令和６年度積算額の算定方法】
=令和７年３月までの実績額(a)</t>
        </r>
      </text>
    </comment>
    <comment ref="U17" authorId="1" shapeId="0" xr:uid="{BC54EA86-CC29-41FE-8ADB-DEC5016922C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C4CEA0F4-13A0-4B94-AFAA-D1F1B6E4A276}">
      <text>
        <r>
          <rPr>
            <b/>
            <sz val="9"/>
            <color indexed="81"/>
            <rFont val="ＭＳ Ｐゴシック"/>
            <family val="3"/>
            <charset val="128"/>
          </rPr>
          <t>リストから選択
※水道料金は対象外</t>
        </r>
      </text>
    </comment>
    <comment ref="A31" authorId="3" shapeId="0" xr:uid="{81B687B6-65F8-4503-B6D7-5CE329677FFB}">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333E7D3C-4F24-40BF-967B-65A742F7882E}">
      <text>
        <r>
          <rPr>
            <b/>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AE8C094B-CDAB-4C17-BAC3-0C0A5D069738}">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87115C48-E293-44D8-A0AF-CF4353D2535B}">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E3C7CEFF-C586-4F8F-97E2-F713F58635C3}">
      <text>
        <r>
          <rPr>
            <b/>
            <sz val="9"/>
            <color indexed="81"/>
            <rFont val="MS P ゴシック"/>
            <family val="3"/>
            <charset val="128"/>
          </rPr>
          <t>該当する場合のみ記入。
該当しなければ空欄。</t>
        </r>
      </text>
    </comment>
    <comment ref="O14" authorId="2" shapeId="0" xr:uid="{F26C9226-9888-49C3-BD28-2DB4874F9521}">
      <text/>
    </comment>
    <comment ref="L17" authorId="1" shapeId="0" xr:uid="{42EA759B-9BB8-4E8B-A9A9-6BCDB4E5D74D}">
      <text>
        <r>
          <rPr>
            <sz val="9"/>
            <color indexed="81"/>
            <rFont val="MS P ゴシック"/>
            <family val="3"/>
            <charset val="128"/>
          </rPr>
          <t>【令和６年度積算額の算定方法】
=令和７年３月までの実績額(a)</t>
        </r>
      </text>
    </comment>
    <comment ref="U17" authorId="1" shapeId="0" xr:uid="{7DDB76F6-D47D-4041-B358-2EAA23DEB2BD}">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35F2A6C4-B708-462E-A74B-2D84E6906428}">
      <text>
        <r>
          <rPr>
            <b/>
            <sz val="9"/>
            <color indexed="81"/>
            <rFont val="ＭＳ Ｐゴシック"/>
            <family val="3"/>
            <charset val="128"/>
          </rPr>
          <t>リストから選択
※水道料金は対象外</t>
        </r>
      </text>
    </comment>
    <comment ref="A31" authorId="3" shapeId="0" xr:uid="{0BD7DFA0-8C12-4437-92D8-712F82035254}">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104A444F-1CD6-490F-B87C-038A306703BB}">
      <text>
        <r>
          <rPr>
            <b/>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19</author>
    <author>-</author>
    <author>大城将志</author>
    <author>老健局振興課 予算係(shinkou-yosan)</author>
  </authors>
  <commentList>
    <comment ref="O5" authorId="0" shapeId="0" xr:uid="{186CD25B-54AE-4FFB-AB3A-3476520B2D24}">
      <text>
        <r>
          <rPr>
            <b/>
            <u/>
            <sz val="11"/>
            <color indexed="10"/>
            <rFont val="ＭＳ Ｐゴシック"/>
            <family val="3"/>
            <charset val="128"/>
          </rPr>
          <t>先に「大項目」から選択</t>
        </r>
        <r>
          <rPr>
            <b/>
            <sz val="9"/>
            <color indexed="81"/>
            <rFont val="ＭＳ Ｐゴシック"/>
            <family val="3"/>
            <charset val="128"/>
          </rPr>
          <t>してください</t>
        </r>
      </text>
    </comment>
    <comment ref="L11" authorId="1" shapeId="0" xr:uid="{33A192F8-8279-40CE-9998-AFBDE521F1C6}">
      <text>
        <r>
          <rPr>
            <sz val="11"/>
            <color indexed="81"/>
            <rFont val="MS P ゴシック"/>
            <family val="3"/>
            <charset val="128"/>
          </rPr>
          <t>新規で指定・許可・届出が行われた時期を選択</t>
        </r>
        <r>
          <rPr>
            <sz val="11"/>
            <color indexed="81"/>
            <rFont val="MS P ゴシック"/>
            <family val="3"/>
            <charset val="128"/>
          </rPr>
          <t>してください。</t>
        </r>
      </text>
    </comment>
    <comment ref="AK13" authorId="2" shapeId="0" xr:uid="{BFB36068-D551-4F44-BFE8-2B13A779260D}">
      <text>
        <r>
          <rPr>
            <b/>
            <sz val="9"/>
            <color indexed="81"/>
            <rFont val="MS P ゴシック"/>
            <family val="3"/>
            <charset val="128"/>
          </rPr>
          <t>該当する場合のみ記入。
該当しなければ空欄。</t>
        </r>
      </text>
    </comment>
    <comment ref="O14" authorId="2" shapeId="0" xr:uid="{9B8F504C-579D-4203-AD82-56D152C9794B}">
      <text/>
    </comment>
    <comment ref="L17" authorId="1" shapeId="0" xr:uid="{86368D45-FB45-43E2-891B-57A410239931}">
      <text>
        <r>
          <rPr>
            <sz val="9"/>
            <color indexed="81"/>
            <rFont val="MS P ゴシック"/>
            <family val="3"/>
            <charset val="128"/>
          </rPr>
          <t>【令和６年度積算額の算定方法】
=令和７年３月までの実績額(a)</t>
        </r>
      </text>
    </comment>
    <comment ref="U17" authorId="1" shapeId="0" xr:uid="{7C272277-EED0-44A1-978A-1CD1C2B12BBF}">
      <text>
        <r>
          <rPr>
            <sz val="9"/>
            <color indexed="81"/>
            <rFont val="MS P ゴシック"/>
            <family val="3"/>
            <charset val="128"/>
          </rPr>
          <t>【令和４年度積算額の算定方法】
１）令和４年度月数=12月の場合：実績額
２）12月&gt;令和４年度月数&gt;0月の場合：実績額÷令和４年度月数×12月
３）令和４年度月数=0月の場合：令和６年度積算額×10,000/10,671</t>
        </r>
      </text>
    </comment>
    <comment ref="A19" authorId="0" shapeId="0" xr:uid="{8DDCAE6B-D7B9-454B-9D8D-4379DA022101}">
      <text>
        <r>
          <rPr>
            <b/>
            <sz val="9"/>
            <color indexed="81"/>
            <rFont val="ＭＳ Ｐゴシック"/>
            <family val="3"/>
            <charset val="128"/>
          </rPr>
          <t>リストから選択
※水道料金は対象外</t>
        </r>
      </text>
    </comment>
    <comment ref="A31" authorId="3" shapeId="0" xr:uid="{BB536846-FF3F-48A8-A9FA-1C02DF8BF370}">
      <text>
        <r>
          <rPr>
            <b/>
            <u/>
            <sz val="11"/>
            <color indexed="81"/>
            <rFont val="ＭＳ Ｐゴシック"/>
            <family val="3"/>
            <charset val="128"/>
          </rPr>
          <t>全ての項目（左欄）で○を選択</t>
        </r>
        <r>
          <rPr>
            <b/>
            <sz val="11"/>
            <color indexed="81"/>
            <rFont val="ＭＳ Ｐゴシック"/>
            <family val="3"/>
            <charset val="128"/>
          </rPr>
          <t>しないと申請できません。</t>
        </r>
      </text>
    </comment>
    <comment ref="AP31" authorId="3" shapeId="0" xr:uid="{09AF64EA-DAC2-4FD6-B265-8AFCA4534628}">
      <text>
        <r>
          <rPr>
            <b/>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<sst xmlns="http://schemas.openxmlformats.org/spreadsheetml/2006/main" count="6303" uniqueCount="398">
  <si>
    <t>フリガナ</t>
    <phoneticPr fontId="3"/>
  </si>
  <si>
    <t>殿</t>
    <rPh sb="0" eb="1">
      <t>トノ</t>
    </rPh>
    <phoneticPr fontId="3"/>
  </si>
  <si>
    <t>日</t>
    <rPh sb="0" eb="1">
      <t>ニチ</t>
    </rPh>
    <phoneticPr fontId="3"/>
  </si>
  <si>
    <t>月</t>
    <rPh sb="0" eb="1">
      <t>ゲツ</t>
    </rPh>
    <phoneticPr fontId="3"/>
  </si>
  <si>
    <t>年</t>
    <rPh sb="0" eb="1">
      <t>ネン</t>
    </rPh>
    <phoneticPr fontId="3"/>
  </si>
  <si>
    <t>フリガナ</t>
    <phoneticPr fontId="3"/>
  </si>
  <si>
    <t>（郵便番号</t>
    <rPh sb="1" eb="3">
      <t>ユウビン</t>
    </rPh>
    <rPh sb="3" eb="5">
      <t>バンゴウ</t>
    </rPh>
    <phoneticPr fontId="3"/>
  </si>
  <si>
    <t>‐</t>
    <phoneticPr fontId="3"/>
  </si>
  <si>
    <t>）</t>
    <phoneticPr fontId="3"/>
  </si>
  <si>
    <t>連絡先</t>
    <rPh sb="0" eb="3">
      <t>レンラクサキ</t>
    </rPh>
    <phoneticPr fontId="3"/>
  </si>
  <si>
    <t>電話番号</t>
    <rPh sb="0" eb="2">
      <t>デンワ</t>
    </rPh>
    <rPh sb="2" eb="4">
      <t>バンゴウ</t>
    </rPh>
    <phoneticPr fontId="3"/>
  </si>
  <si>
    <t>代表者の職・氏名</t>
    <rPh sb="0" eb="3">
      <t>ダイヒョウシャ</t>
    </rPh>
    <rPh sb="4" eb="5">
      <t>ショク</t>
    </rPh>
    <rPh sb="6" eb="8">
      <t>シメイ</t>
    </rPh>
    <phoneticPr fontId="3"/>
  </si>
  <si>
    <t>職　　名</t>
    <rPh sb="0" eb="1">
      <t>ショク</t>
    </rPh>
    <rPh sb="3" eb="4">
      <t>ナ</t>
    </rPh>
    <phoneticPr fontId="3"/>
  </si>
  <si>
    <t>氏　　名</t>
    <rPh sb="0" eb="1">
      <t>シ</t>
    </rPh>
    <rPh sb="3" eb="4">
      <t>ナ</t>
    </rPh>
    <phoneticPr fontId="3"/>
  </si>
  <si>
    <t>　標記について、次のとおり申請します。</t>
    <rPh sb="1" eb="3">
      <t>ヒョウキ</t>
    </rPh>
    <rPh sb="8" eb="9">
      <t>ツギ</t>
    </rPh>
    <rPh sb="13" eb="15">
      <t>シンセイ</t>
    </rPh>
    <phoneticPr fontId="3"/>
  </si>
  <si>
    <t>申請に関する担当者</t>
    <rPh sb="0" eb="2">
      <t>シンセイ</t>
    </rPh>
    <rPh sb="3" eb="4">
      <t>カン</t>
    </rPh>
    <rPh sb="6" eb="9">
      <t>タントウシャ</t>
    </rPh>
    <phoneticPr fontId="3"/>
  </si>
  <si>
    <t>申請額</t>
    <rPh sb="0" eb="3">
      <t>シンセイガク</t>
    </rPh>
    <phoneticPr fontId="3"/>
  </si>
  <si>
    <t>か所</t>
    <rPh sb="1" eb="2">
      <t>ショ</t>
    </rPh>
    <phoneticPr fontId="3"/>
  </si>
  <si>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</si>
  <si>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</si>
  <si>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</si>
  <si>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</si>
  <si>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</si>
  <si>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</si>
  <si>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</si>
  <si>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</si>
  <si>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</si>
  <si>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小　　計</t>
    <rPh sb="0" eb="1">
      <t>ショウ</t>
    </rPh>
    <rPh sb="3" eb="4">
      <t>ケイ</t>
    </rPh>
    <phoneticPr fontId="3"/>
  </si>
  <si>
    <t>事業所・施設の名称</t>
    <rPh sb="0" eb="3">
      <t>ジギョウショ</t>
    </rPh>
    <rPh sb="4" eb="6">
      <t>シセツ</t>
    </rPh>
    <rPh sb="7" eb="9">
      <t>メイショウ</t>
    </rPh>
    <phoneticPr fontId="3"/>
  </si>
  <si>
    <t>管理者の氏名</t>
    <rPh sb="0" eb="3">
      <t>カンリシャ</t>
    </rPh>
    <rPh sb="4" eb="6">
      <t>シメイ</t>
    </rPh>
    <phoneticPr fontId="3"/>
  </si>
  <si>
    <t>事業所・施設の状況</t>
    <rPh sb="0" eb="3">
      <t>ジギョウショ</t>
    </rPh>
    <rPh sb="4" eb="6">
      <t>シセツ</t>
    </rPh>
    <rPh sb="7" eb="9">
      <t>ジョウキョウ</t>
    </rPh>
    <phoneticPr fontId="3"/>
  </si>
  <si>
    <t>短期入所生活介護事業所</t>
  </si>
  <si>
    <t>申　請　者</t>
    <rPh sb="0" eb="1">
      <t>サル</t>
    </rPh>
    <rPh sb="2" eb="3">
      <t>ショウ</t>
    </rPh>
    <rPh sb="4" eb="5">
      <t>シャ</t>
    </rPh>
    <phoneticPr fontId="3"/>
  </si>
  <si>
    <t>所在地</t>
    <rPh sb="0" eb="3">
      <t>ショザイチ</t>
    </rPh>
    <phoneticPr fontId="3"/>
  </si>
  <si>
    <t>E-mail</t>
    <phoneticPr fontId="3"/>
  </si>
  <si>
    <t>事業所･施設数</t>
    <rPh sb="0" eb="3">
      <t>ジギョウショ</t>
    </rPh>
    <rPh sb="4" eb="6">
      <t>シセツ</t>
    </rPh>
    <rPh sb="6" eb="7">
      <t>スウ</t>
    </rPh>
    <phoneticPr fontId="3"/>
  </si>
  <si>
    <t>介護保険事業所番号</t>
    <rPh sb="0" eb="2">
      <t>カイゴ</t>
    </rPh>
    <rPh sb="2" eb="4">
      <t>ホケン</t>
    </rPh>
    <rPh sb="4" eb="7">
      <t>ジギョウショ</t>
    </rPh>
    <rPh sb="7" eb="9">
      <t>バンゴウ</t>
    </rPh>
    <phoneticPr fontId="3"/>
  </si>
  <si>
    <t>事業所・施設の所在地</t>
    <rPh sb="0" eb="3">
      <t>ジギョウショ</t>
    </rPh>
    <rPh sb="4" eb="6">
      <t>シセツ</t>
    </rPh>
    <rPh sb="7" eb="10">
      <t>ショザイチ</t>
    </rPh>
    <phoneticPr fontId="3"/>
  </si>
  <si>
    <t>事業所・施設名</t>
    <rPh sb="0" eb="3">
      <t>ジギョウショ</t>
    </rPh>
    <rPh sb="4" eb="7">
      <t>シセツメイ</t>
    </rPh>
    <phoneticPr fontId="3"/>
  </si>
  <si>
    <t>基準単価</t>
    <rPh sb="0" eb="2">
      <t>キジュン</t>
    </rPh>
    <rPh sb="2" eb="4">
      <t>タンカ</t>
    </rPh>
    <phoneticPr fontId="3"/>
  </si>
  <si>
    <t>基準単価(a)</t>
    <rPh sb="0" eb="2">
      <t>キジュン</t>
    </rPh>
    <rPh sb="2" eb="4">
      <t>タンカ</t>
    </rPh>
    <phoneticPr fontId="3"/>
  </si>
  <si>
    <t>所要額(b)</t>
    <rPh sb="0" eb="3">
      <t>ショヨウガク</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</si>
  <si>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</si>
  <si>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</si>
  <si>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No.</t>
    <phoneticPr fontId="3"/>
  </si>
  <si>
    <t>合計</t>
    <rPh sb="0" eb="2">
      <t>ゴウケイ</t>
    </rPh>
    <phoneticPr fontId="3"/>
  </si>
  <si>
    <t>　　令和</t>
    <rPh sb="2" eb="4">
      <t>レイワ</t>
    </rPh>
    <phoneticPr fontId="3"/>
  </si>
  <si>
    <t>各事業所の作業</t>
    <rPh sb="0" eb="1">
      <t>カク</t>
    </rPh>
    <rPh sb="1" eb="4">
      <t>ジギョウショ</t>
    </rPh>
    <rPh sb="5" eb="7">
      <t>サギョウ</t>
    </rPh>
    <phoneticPr fontId="3"/>
  </si>
  <si>
    <t>手順</t>
    <rPh sb="0" eb="2">
      <t>テジュン</t>
    </rPh>
    <phoneticPr fontId="3"/>
  </si>
  <si>
    <t>本Excelを管内の事業者・事業所に配布</t>
    <rPh sb="0" eb="1">
      <t>ホン</t>
    </rPh>
    <rPh sb="7" eb="9">
      <t>カンナイ</t>
    </rPh>
    <rPh sb="10" eb="13">
      <t>ジギョウシャ</t>
    </rPh>
    <rPh sb="14" eb="17">
      <t>ジギョウショ</t>
    </rPh>
    <rPh sb="18" eb="20">
      <t>ハイフ</t>
    </rPh>
    <phoneticPr fontId="3"/>
  </si>
  <si>
    <t>事業者（法人本部）の作業</t>
    <rPh sb="0" eb="3">
      <t>ジギョウシャ</t>
    </rPh>
    <rPh sb="4" eb="6">
      <t>ホウジン</t>
    </rPh>
    <rPh sb="6" eb="8">
      <t>ホンブ</t>
    </rPh>
    <rPh sb="10" eb="12">
      <t>サギョウ</t>
    </rPh>
    <phoneticPr fontId="3"/>
  </si>
  <si>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3"/>
  </si>
  <si>
    <t>シート名を修正した個票を一つのExcelファイルに集約</t>
    <rPh sb="3" eb="4">
      <t>メイ</t>
    </rPh>
    <rPh sb="5" eb="7">
      <t>シュウセイ</t>
    </rPh>
    <rPh sb="9" eb="11">
      <t>コヒョウ</t>
    </rPh>
    <rPh sb="12" eb="13">
      <t>ヒト</t>
    </rPh>
    <rPh sb="25" eb="27">
      <t>シュウヤク</t>
    </rPh>
    <phoneticPr fontId="3"/>
  </si>
  <si>
    <t>本申請書の使い方</t>
    <rPh sb="0" eb="1">
      <t>ホン</t>
    </rPh>
    <rPh sb="1" eb="4">
      <t>シンセイショ</t>
    </rPh>
    <rPh sb="5" eb="6">
      <t>ツカ</t>
    </rPh>
    <rPh sb="7" eb="8">
      <t>カタ</t>
    </rPh>
    <phoneticPr fontId="3"/>
  </si>
  <si>
    <t>都道府県の作業</t>
    <rPh sb="0" eb="4">
      <t>トドウフケン</t>
    </rPh>
    <rPh sb="5" eb="7">
      <t>サギョウ</t>
    </rPh>
    <phoneticPr fontId="3"/>
  </si>
  <si>
    <t>通所系</t>
    <rPh sb="0" eb="2">
      <t>ツウショ</t>
    </rPh>
    <rPh sb="2" eb="3">
      <t>ケイ</t>
    </rPh>
    <phoneticPr fontId="3"/>
  </si>
  <si>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</si>
  <si>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</si>
  <si>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</si>
  <si>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</si>
  <si>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</si>
  <si>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</si>
  <si>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</si>
  <si>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</si>
  <si>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</si>
  <si>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3"/>
  </si>
  <si>
    <t>特定施設入居者生活介護</t>
    <rPh sb="0" eb="2">
      <t>トクテイ</t>
    </rPh>
    <rPh sb="2" eb="4">
      <t>シセツ</t>
    </rPh>
    <rPh sb="4" eb="7">
      <t>ニュウキョシャ</t>
    </rPh>
    <rPh sb="7" eb="9">
      <t>セイカツ</t>
    </rPh>
    <rPh sb="9" eb="11">
      <t>カイゴ</t>
    </rPh>
    <phoneticPr fontId="3"/>
  </si>
  <si>
    <t>訪問介護事業所（訪問回数1,200回以下）</t>
    <phoneticPr fontId="3"/>
  </si>
  <si>
    <t>訪問介護事業所（訪問回数1,201回以上2,000回以下）</t>
    <phoneticPr fontId="3"/>
  </si>
  <si>
    <t>訪問介護事業所（訪問回数2,001回以上）</t>
    <phoneticPr fontId="3"/>
  </si>
  <si>
    <t>介護老人福祉施設（定員39人以下）</t>
    <phoneticPr fontId="3"/>
  </si>
  <si>
    <t>介護老人福祉施設（定員40人以上49人以下）</t>
    <phoneticPr fontId="3"/>
  </si>
  <si>
    <t>介護老人福祉施設（定員50人以上69人以下）</t>
    <phoneticPr fontId="3"/>
  </si>
  <si>
    <t>介護老人福祉施設（定員70人以上89人以下）</t>
    <phoneticPr fontId="3"/>
  </si>
  <si>
    <t>介護老人福祉施設（定員90人以上）</t>
    <phoneticPr fontId="3"/>
  </si>
  <si>
    <t>地域密着型介護老人福祉施設（定員19人以下）</t>
    <phoneticPr fontId="3"/>
  </si>
  <si>
    <t>介護老人保健施設（定員39人以下）</t>
    <phoneticPr fontId="3"/>
  </si>
  <si>
    <t>介護老人保健施設（定員40人以上49人以下）</t>
    <phoneticPr fontId="3"/>
  </si>
  <si>
    <t>介護老人保健施設（定員50人以上69人以下）</t>
    <phoneticPr fontId="3"/>
  </si>
  <si>
    <t>介護老人保健施設（定員70人以上89人以下）</t>
    <phoneticPr fontId="3"/>
  </si>
  <si>
    <t>介護老人保健施設（定員90人以上）</t>
    <phoneticPr fontId="3"/>
  </si>
  <si>
    <t>介護医療院（定員29人以下）</t>
    <phoneticPr fontId="3"/>
  </si>
  <si>
    <t>介護療養型医療施設（定員29人以下）</t>
    <phoneticPr fontId="3"/>
  </si>
  <si>
    <t>認知症対応型共同生活介護事業所（定員14人以下）</t>
    <phoneticPr fontId="3"/>
  </si>
  <si>
    <t>介護老人福祉施設</t>
    <phoneticPr fontId="3"/>
  </si>
  <si>
    <t>介護老人保健施設</t>
    <phoneticPr fontId="3"/>
  </si>
  <si>
    <t>介護医療院</t>
    <phoneticPr fontId="3"/>
  </si>
  <si>
    <t>認知症対応型共同生活介護事業所</t>
    <phoneticPr fontId="3"/>
  </si>
  <si>
    <t>合　　計</t>
    <rPh sb="0" eb="1">
      <t>ゴウ</t>
    </rPh>
    <rPh sb="3" eb="4">
      <t>ケイ</t>
    </rPh>
    <phoneticPr fontId="3"/>
  </si>
  <si>
    <t>円</t>
  </si>
  <si>
    <t>（単位:円）</t>
    <rPh sb="1" eb="3">
      <t>タンイ</t>
    </rPh>
    <rPh sb="4" eb="5">
      <t>エン</t>
    </rPh>
    <phoneticPr fontId="3"/>
  </si>
  <si>
    <t>基準単価</t>
    <phoneticPr fontId="3"/>
  </si>
  <si>
    <t>短期入所療養介護事業所（定員20人以下）</t>
    <rPh sb="18" eb="19">
      <t>カ</t>
    </rPh>
    <phoneticPr fontId="3"/>
  </si>
  <si>
    <t>短期入所療養介護事業所（定員21人以上）</t>
    <phoneticPr fontId="3"/>
  </si>
  <si>
    <t>地域密着型介護老人福祉施設（定員20人以上）</t>
    <rPh sb="20" eb="21">
      <t>ジョウ</t>
    </rPh>
    <phoneticPr fontId="3"/>
  </si>
  <si>
    <t>/施設</t>
    <rPh sb="1" eb="3">
      <t>シセツ</t>
    </rPh>
    <phoneticPr fontId="3"/>
  </si>
  <si>
    <t>介護医療院（定員30人以上39人以下）</t>
    <phoneticPr fontId="3"/>
  </si>
  <si>
    <t>介護医療院（定員40人以上49人以下）</t>
    <phoneticPr fontId="3"/>
  </si>
  <si>
    <t>介護医療院（定員50人以上69人以下）</t>
    <phoneticPr fontId="3"/>
  </si>
  <si>
    <t>介護療養型医療施設（定員30人以上39人以下）</t>
    <phoneticPr fontId="3"/>
  </si>
  <si>
    <t>介護療養型医療施設（定員40人以上49人以下）</t>
    <phoneticPr fontId="3"/>
  </si>
  <si>
    <t>介護療養型医療施設（定員50人以上69人以下）</t>
    <phoneticPr fontId="3"/>
  </si>
  <si>
    <t>認知症対応型共同生活介護事業所（定員15人以上）</t>
    <phoneticPr fontId="3"/>
  </si>
  <si>
    <t>特定施設入居者生活介護（定員19人以下）</t>
    <phoneticPr fontId="3"/>
  </si>
  <si>
    <t>特定施設入居者生活介護（定員20人以上39人以下）</t>
    <phoneticPr fontId="3"/>
  </si>
  <si>
    <t>特定施設入居者生活介護（定員40人以上59人以下）</t>
    <phoneticPr fontId="3"/>
  </si>
  <si>
    <t>特定施設入居者生活介護（定員60人以上69人以下）</t>
    <phoneticPr fontId="3"/>
  </si>
  <si>
    <t>特定施設入居者生活介護（定員70人以上89人以下）</t>
    <phoneticPr fontId="3"/>
  </si>
  <si>
    <t>特定施設入居者生活介護（定員90人以上99人以下）</t>
    <phoneticPr fontId="3"/>
  </si>
  <si>
    <t>特定施設入居者生活介護（定員100人以上）</t>
    <phoneticPr fontId="3"/>
  </si>
  <si>
    <t>地域密着型特定施設入居者生活介護（定員19人以下）</t>
    <phoneticPr fontId="3"/>
  </si>
  <si>
    <t>地域密着型特定施設入居者生活介護（定員20人以上）</t>
    <phoneticPr fontId="3"/>
  </si>
  <si>
    <t>＜積算内訳＞</t>
    <phoneticPr fontId="3"/>
  </si>
  <si>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3"/>
  </si>
  <si>
    <t>誓　約　事　項</t>
    <rPh sb="0" eb="1">
      <t>チカイ</t>
    </rPh>
    <rPh sb="2" eb="3">
      <t>ヤク</t>
    </rPh>
    <rPh sb="4" eb="5">
      <t>コト</t>
    </rPh>
    <rPh sb="6" eb="7">
      <t>コウ</t>
    </rPh>
    <phoneticPr fontId="3"/>
  </si>
  <si>
    <t>口　座　情　報</t>
    <rPh sb="0" eb="1">
      <t>クチ</t>
    </rPh>
    <rPh sb="2" eb="3">
      <t>ザ</t>
    </rPh>
    <rPh sb="4" eb="5">
      <t>ジョウ</t>
    </rPh>
    <rPh sb="6" eb="7">
      <t>ホウ</t>
    </rPh>
    <phoneticPr fontId="3"/>
  </si>
  <si>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3"/>
  </si>
  <si>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3"/>
  </si>
  <si>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3"/>
  </si>
  <si>
    <t>　サービス種別・申請金額等の申請内容に相違ない。</t>
    <phoneticPr fontId="3"/>
  </si>
  <si>
    <t>　国保連合会に登録されている口座情報を本事業の振込に使用することに同意する。</t>
    <phoneticPr fontId="3"/>
  </si>
  <si>
    <t>　国保連合会に登録されている口座は債権譲渡されていない。</t>
    <phoneticPr fontId="3"/>
  </si>
  <si>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3"/>
  </si>
  <si>
    <t>審査結果
（都道府県記入）</t>
    <rPh sb="0" eb="2">
      <t>シンサ</t>
    </rPh>
    <rPh sb="2" eb="4">
      <t>ケッカ</t>
    </rPh>
    <rPh sb="6" eb="10">
      <t>トドウフケン</t>
    </rPh>
    <rPh sb="10" eb="12">
      <t>キニュウ</t>
    </rPh>
    <phoneticPr fontId="3"/>
  </si>
  <si>
    <t>電話番号</t>
  </si>
  <si>
    <t>住所</t>
  </si>
  <si>
    <t>サービス提供体制確保事業（介護サービス事業所・施設における感染防止対策支援事業）</t>
    <rPh sb="31" eb="33">
      <t>ボウシ</t>
    </rPh>
    <phoneticPr fontId="3"/>
  </si>
  <si>
    <t>介護医療院（定員70人以上）</t>
    <phoneticPr fontId="3"/>
  </si>
  <si>
    <t>介護療養型医療施設（定員70人以上）</t>
    <phoneticPr fontId="3"/>
  </si>
  <si>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3"/>
  </si>
  <si>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3"/>
  </si>
  <si>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3"/>
  </si>
  <si>
    <t xml:space="preserve">　
</t>
    <phoneticPr fontId="3"/>
  </si>
  <si>
    <t>代表となる法人名</t>
    <phoneticPr fontId="3"/>
  </si>
  <si>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3"/>
  </si>
  <si>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3"/>
  </si>
  <si>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3"/>
  </si>
  <si>
    <t>（様式１）</t>
    <rPh sb="1" eb="3">
      <t>ヨウシキ</t>
    </rPh>
    <phoneticPr fontId="3"/>
  </si>
  <si>
    <t>記</t>
    <rPh sb="0" eb="1">
      <t>キ</t>
    </rPh>
    <phoneticPr fontId="3"/>
  </si>
  <si>
    <t>１．補助金申請額</t>
    <rPh sb="2" eb="5">
      <t>ホジョキン</t>
    </rPh>
    <rPh sb="5" eb="8">
      <t>シンセイガク</t>
    </rPh>
    <phoneticPr fontId="3"/>
  </si>
  <si>
    <t>￥</t>
    <phoneticPr fontId="3"/>
  </si>
  <si>
    <t>－</t>
    <phoneticPr fontId="3"/>
  </si>
  <si>
    <t>別表１　総括表</t>
    <rPh sb="0" eb="2">
      <t>ベッピョウ</t>
    </rPh>
    <rPh sb="4" eb="6">
      <t>ソウカツ</t>
    </rPh>
    <rPh sb="6" eb="7">
      <t>ヒョウ</t>
    </rPh>
    <phoneticPr fontId="3"/>
  </si>
  <si>
    <t>別表３　事業所・施設別個票</t>
    <rPh sb="0" eb="2">
      <t>ベッピョウ</t>
    </rPh>
    <rPh sb="4" eb="7">
      <t>ジギョウショ</t>
    </rPh>
    <rPh sb="8" eb="11">
      <t>シセツベツ</t>
    </rPh>
    <rPh sb="11" eb="13">
      <t>コヒョウ</t>
    </rPh>
    <phoneticPr fontId="3"/>
  </si>
  <si>
    <t>本支店
出張所等名</t>
    <rPh sb="0" eb="3">
      <t>ホンシテン</t>
    </rPh>
    <rPh sb="4" eb="7">
      <t>シュッチョウショ</t>
    </rPh>
    <rPh sb="7" eb="8">
      <t>トウ</t>
    </rPh>
    <rPh sb="8" eb="9">
      <t>メイ</t>
    </rPh>
    <phoneticPr fontId="3"/>
  </si>
  <si>
    <t>預金種目</t>
    <rPh sb="0" eb="2">
      <t>ヨキン</t>
    </rPh>
    <rPh sb="2" eb="4">
      <t>シュモク</t>
    </rPh>
    <phoneticPr fontId="3"/>
  </si>
  <si>
    <t>口座番号</t>
    <rPh sb="0" eb="2">
      <t>コウザ</t>
    </rPh>
    <rPh sb="2" eb="4">
      <t>バンゴウ</t>
    </rPh>
    <phoneticPr fontId="3"/>
  </si>
  <si>
    <t>　　普通</t>
    <rPh sb="2" eb="4">
      <t>フツウ</t>
    </rPh>
    <phoneticPr fontId="3"/>
  </si>
  <si>
    <t>　　その他</t>
    <rPh sb="4" eb="5">
      <t>タ</t>
    </rPh>
    <phoneticPr fontId="3"/>
  </si>
  <si>
    <t>　　当座</t>
    <rPh sb="2" eb="4">
      <t>トウザ</t>
    </rPh>
    <phoneticPr fontId="3"/>
  </si>
  <si>
    <t>以上</t>
    <rPh sb="0" eb="2">
      <t>イジョウ</t>
    </rPh>
    <phoneticPr fontId="3"/>
  </si>
  <si>
    <t>標記の補助金として、下記のとおり申請致します。</t>
    <rPh sb="0" eb="2">
      <t>ヒョウキ</t>
    </rPh>
    <rPh sb="3" eb="6">
      <t>ホジョキン</t>
    </rPh>
    <rPh sb="10" eb="12">
      <t>カキ</t>
    </rPh>
    <rPh sb="16" eb="18">
      <t>シンセイ</t>
    </rPh>
    <rPh sb="18" eb="19">
      <t>イタ</t>
    </rPh>
    <phoneticPr fontId="3"/>
  </si>
  <si>
    <t>２．添付書類</t>
    <rPh sb="2" eb="4">
      <t>テンプ</t>
    </rPh>
    <rPh sb="4" eb="6">
      <t>ショルイ</t>
    </rPh>
    <phoneticPr fontId="3"/>
  </si>
  <si>
    <t>その他　通帳の写し　表紙、表紙裏面の両方</t>
    <rPh sb="2" eb="3">
      <t>タ</t>
    </rPh>
    <rPh sb="4" eb="6">
      <t>ツウチョウ</t>
    </rPh>
    <rPh sb="7" eb="8">
      <t>ウツ</t>
    </rPh>
    <rPh sb="10" eb="12">
      <t>ヒョウシ</t>
    </rPh>
    <rPh sb="13" eb="15">
      <t>ヒョウシ</t>
    </rPh>
    <rPh sb="15" eb="17">
      <t>ウラメン</t>
    </rPh>
    <rPh sb="18" eb="20">
      <t>リョウホウ</t>
    </rPh>
    <phoneticPr fontId="3"/>
  </si>
  <si>
    <t>沖縄県知事</t>
    <phoneticPr fontId="3"/>
  </si>
  <si>
    <t>代表者（職・氏名）</t>
    <rPh sb="0" eb="3">
      <t>ダイヒョウシャ</t>
    </rPh>
    <rPh sb="4" eb="5">
      <t>ショク</t>
    </rPh>
    <rPh sb="6" eb="8">
      <t>シメイ</t>
    </rPh>
    <phoneticPr fontId="3"/>
  </si>
  <si>
    <t>申請者
（法人名）</t>
    <rPh sb="0" eb="3">
      <t>シンセイシャ</t>
    </rPh>
    <rPh sb="5" eb="7">
      <t>ホウジン</t>
    </rPh>
    <rPh sb="7" eb="8">
      <t>メイ</t>
    </rPh>
    <phoneticPr fontId="3"/>
  </si>
  <si>
    <t>その他</t>
    <rPh sb="2" eb="3">
      <t>タ</t>
    </rPh>
    <phoneticPr fontId="3"/>
  </si>
  <si>
    <t>パルスオキシメーター</t>
    <phoneticPr fontId="3"/>
  </si>
  <si>
    <t>パーティション</t>
    <phoneticPr fontId="3"/>
  </si>
  <si>
    <t>（別表１）総括表</t>
    <rPh sb="1" eb="3">
      <t>ベッピョウ</t>
    </rPh>
    <rPh sb="5" eb="8">
      <t>ソウカツヒョウ</t>
    </rPh>
    <phoneticPr fontId="3"/>
  </si>
  <si>
    <t>申請内容　内訳</t>
    <rPh sb="5" eb="7">
      <t>ウチワケ</t>
    </rPh>
    <phoneticPr fontId="3"/>
  </si>
  <si>
    <t>申請金額</t>
    <rPh sb="0" eb="2">
      <t>シンセイ</t>
    </rPh>
    <rPh sb="2" eb="4">
      <t>キンガク</t>
    </rPh>
    <phoneticPr fontId="3"/>
  </si>
  <si>
    <t>沖縄県知事</t>
    <rPh sb="0" eb="2">
      <t>オキナワ</t>
    </rPh>
    <rPh sb="2" eb="5">
      <t>ケンチジ</t>
    </rPh>
    <rPh sb="3" eb="5">
      <t>チジ</t>
    </rPh>
    <phoneticPr fontId="3"/>
  </si>
  <si>
    <t>（別表２）事業所・施設別申請額一覧</t>
    <rPh sb="1" eb="3">
      <t>ベッピョウ</t>
    </rPh>
    <rPh sb="5" eb="8">
      <t>ジギョウショ</t>
    </rPh>
    <rPh sb="9" eb="11">
      <t>シセツ</t>
    </rPh>
    <rPh sb="11" eb="12">
      <t>ベツ</t>
    </rPh>
    <rPh sb="12" eb="15">
      <t>シンセイガク</t>
    </rPh>
    <rPh sb="15" eb="17">
      <t>イチラン</t>
    </rPh>
    <phoneticPr fontId="3"/>
  </si>
  <si>
    <t>(別表３）事業所・施設別個票</t>
    <rPh sb="1" eb="3">
      <t>ベッピョウ</t>
    </rPh>
    <rPh sb="5" eb="8">
      <t>ジギョウショ</t>
    </rPh>
    <rPh sb="9" eb="11">
      <t>シセツ</t>
    </rPh>
    <rPh sb="11" eb="12">
      <t>ベツ</t>
    </rPh>
    <rPh sb="12" eb="14">
      <t>コヒョウ</t>
    </rPh>
    <phoneticPr fontId="3"/>
  </si>
  <si>
    <t>住所・法人名・代表者名</t>
    <rPh sb="0" eb="2">
      <t>ジュウショ</t>
    </rPh>
    <rPh sb="3" eb="5">
      <t>ホウジン</t>
    </rPh>
    <rPh sb="5" eb="6">
      <t>メイ</t>
    </rPh>
    <rPh sb="7" eb="10">
      <t>ダイヒョウシャ</t>
    </rPh>
    <rPh sb="10" eb="11">
      <t>メイ</t>
    </rPh>
    <phoneticPr fontId="3"/>
  </si>
  <si>
    <t>業種番号</t>
    <rPh sb="0" eb="2">
      <t>ギョウシュ</t>
    </rPh>
    <rPh sb="2" eb="4">
      <t>バンゴウ</t>
    </rPh>
    <phoneticPr fontId="3"/>
  </si>
  <si>
    <t>大項目</t>
    <rPh sb="0" eb="3">
      <t>ダイコウモク</t>
    </rPh>
    <phoneticPr fontId="3"/>
  </si>
  <si>
    <t>小項目</t>
    <rPh sb="0" eb="3">
      <t>ショウコウモク</t>
    </rPh>
    <phoneticPr fontId="3"/>
  </si>
  <si>
    <t>介護老人福祉施設（定員90人以上）</t>
  </si>
  <si>
    <t>介護老人保健施設（定員90人以上）</t>
  </si>
  <si>
    <t>介護老人福祉施設</t>
    <rPh sb="0" eb="2">
      <t>カイゴ</t>
    </rPh>
    <rPh sb="2" eb="4">
      <t>ロウジン</t>
    </rPh>
    <rPh sb="4" eb="6">
      <t>フクシ</t>
    </rPh>
    <rPh sb="6" eb="8">
      <t>シセツ</t>
    </rPh>
    <phoneticPr fontId="3"/>
  </si>
  <si>
    <t>介護老人保健施設</t>
    <rPh sb="0" eb="2">
      <t>カイゴ</t>
    </rPh>
    <rPh sb="2" eb="4">
      <t>ロウジン</t>
    </rPh>
    <rPh sb="4" eb="6">
      <t>ホケン</t>
    </rPh>
    <rPh sb="6" eb="8">
      <t>シセツ</t>
    </rPh>
    <phoneticPr fontId="3"/>
  </si>
  <si>
    <t>介護医療院</t>
    <rPh sb="0" eb="2">
      <t>カイゴ</t>
    </rPh>
    <rPh sb="2" eb="5">
      <t>イリョウイン</t>
    </rPh>
    <phoneticPr fontId="3"/>
  </si>
  <si>
    <t>令和３年度新型コロナウイルス感染症流行下における介護サービス事業所等の</t>
    <rPh sb="0" eb="2">
      <t>レイワ</t>
    </rPh>
    <rPh sb="3" eb="5">
      <t>ネンド</t>
    </rPh>
    <rPh sb="5" eb="7">
      <t>シンガタ</t>
    </rPh>
    <rPh sb="14" eb="17">
      <t>カンセンショウ</t>
    </rPh>
    <rPh sb="17" eb="19">
      <t>リュウコウ</t>
    </rPh>
    <rPh sb="19" eb="20">
      <t>カ</t>
    </rPh>
    <rPh sb="24" eb="26">
      <t>カイゴ</t>
    </rPh>
    <rPh sb="30" eb="33">
      <t>ジギョウショ</t>
    </rPh>
    <rPh sb="33" eb="34">
      <t>トウ</t>
    </rPh>
    <phoneticPr fontId="3"/>
  </si>
  <si>
    <t>申請額合計</t>
    <rPh sb="0" eb="3">
      <t>シンセイガク</t>
    </rPh>
    <rPh sb="3" eb="5">
      <t>ゴウケイ</t>
    </rPh>
    <phoneticPr fontId="3"/>
  </si>
  <si>
    <t>サービス提供体制確保事業（感染防止対策支援事業）補助金申請書</t>
    <rPh sb="15" eb="17">
      <t>ボウシ</t>
    </rPh>
    <rPh sb="19" eb="21">
      <t>シエン</t>
    </rPh>
    <rPh sb="24" eb="27">
      <t>ホジョキン</t>
    </rPh>
    <rPh sb="27" eb="30">
      <t>シンセイショ</t>
    </rPh>
    <phoneticPr fontId="3"/>
  </si>
  <si>
    <t>金融機関名</t>
    <rPh sb="0" eb="2">
      <t>キンユウ</t>
    </rPh>
    <rPh sb="2" eb="5">
      <t>キカンメイ</t>
    </rPh>
    <phoneticPr fontId="3"/>
  </si>
  <si>
    <t>マスク</t>
    <phoneticPr fontId="3"/>
  </si>
  <si>
    <t>消毒液等</t>
    <rPh sb="0" eb="3">
      <t>ショウドクエキ</t>
    </rPh>
    <rPh sb="3" eb="4">
      <t>トウ</t>
    </rPh>
    <phoneticPr fontId="3"/>
  </si>
  <si>
    <t>手袋</t>
    <rPh sb="0" eb="2">
      <t>テブクロ</t>
    </rPh>
    <phoneticPr fontId="3"/>
  </si>
  <si>
    <t>ガウン、使い捨てエプロン</t>
    <rPh sb="4" eb="5">
      <t>ツカ</t>
    </rPh>
    <rPh sb="6" eb="7">
      <t>ス</t>
    </rPh>
    <phoneticPr fontId="3"/>
  </si>
  <si>
    <t>フェイスシールド</t>
    <phoneticPr fontId="3"/>
  </si>
  <si>
    <t>アイゴーグル</t>
    <phoneticPr fontId="3"/>
  </si>
  <si>
    <t>ヘアーキャップ</t>
    <phoneticPr fontId="3"/>
  </si>
  <si>
    <t>シューズカバー</t>
    <phoneticPr fontId="3"/>
  </si>
  <si>
    <t>誓約事項</t>
    <rPh sb="0" eb="2">
      <t>セイヤク</t>
    </rPh>
    <rPh sb="2" eb="4">
      <t>ジコウ</t>
    </rPh>
    <phoneticPr fontId="3"/>
  </si>
  <si>
    <t>口座名義</t>
    <rPh sb="0" eb="2">
      <t>コウザ</t>
    </rPh>
    <rPh sb="2" eb="4">
      <t>メイギ</t>
    </rPh>
    <phoneticPr fontId="3"/>
  </si>
  <si>
    <t>３．補助金の振込先</t>
    <rPh sb="2" eb="5">
      <t>ホジョキン</t>
    </rPh>
    <rPh sb="6" eb="9">
      <t>フリコミサキ</t>
    </rPh>
    <phoneticPr fontId="3"/>
  </si>
  <si>
    <t>法人名称</t>
    <rPh sb="0" eb="2">
      <t>ホウジン</t>
    </rPh>
    <rPh sb="2" eb="3">
      <t>ナ</t>
    </rPh>
    <rPh sb="3" eb="4">
      <t>ショウ</t>
    </rPh>
    <phoneticPr fontId="3"/>
  </si>
  <si>
    <t>経費</t>
    <rPh sb="0" eb="2">
      <t>ケイヒ</t>
    </rPh>
    <phoneticPr fontId="3"/>
  </si>
  <si>
    <t>通所介護事業所</t>
  </si>
  <si>
    <t>通所介護事業所</t>
    <phoneticPr fontId="3"/>
  </si>
  <si>
    <t>通所系サービス事業所</t>
    <rPh sb="0" eb="2">
      <t>ツウショ</t>
    </rPh>
    <rPh sb="2" eb="3">
      <t>ケイ</t>
    </rPh>
    <rPh sb="7" eb="10">
      <t>ジギョウショ</t>
    </rPh>
    <phoneticPr fontId="3"/>
  </si>
  <si>
    <t>短期入所系サービス事業所</t>
    <rPh sb="0" eb="2">
      <t>タンキ</t>
    </rPh>
    <rPh sb="2" eb="4">
      <t>ニュウショ</t>
    </rPh>
    <rPh sb="4" eb="5">
      <t>ケイ</t>
    </rPh>
    <rPh sb="9" eb="12">
      <t>ジギョウショ</t>
    </rPh>
    <phoneticPr fontId="3"/>
  </si>
  <si>
    <t>訪問及び相談系サービス事業所</t>
    <rPh sb="0" eb="2">
      <t>ホウモン</t>
    </rPh>
    <rPh sb="2" eb="3">
      <t>オヨ</t>
    </rPh>
    <rPh sb="4" eb="6">
      <t>ソウダン</t>
    </rPh>
    <rPh sb="6" eb="7">
      <t>ケイ</t>
    </rPh>
    <rPh sb="11" eb="14">
      <t>ジギョウショ</t>
    </rPh>
    <phoneticPr fontId="3"/>
  </si>
  <si>
    <t>訪問介護事業所</t>
  </si>
  <si>
    <t>訪問介護事業所</t>
    <phoneticPr fontId="3"/>
  </si>
  <si>
    <t>訪問入浴介護事業所</t>
    <phoneticPr fontId="3"/>
  </si>
  <si>
    <t>定期巡回・随時対応型訪問介護看護事業所</t>
    <phoneticPr fontId="3"/>
  </si>
  <si>
    <t>夜間対応型訪問介護事業所</t>
    <phoneticPr fontId="3"/>
  </si>
  <si>
    <t>福祉用具貸与（福祉用具販売）事業所</t>
  </si>
  <si>
    <t>福祉用具貸与（福祉用具販売）事業所</t>
    <phoneticPr fontId="3"/>
  </si>
  <si>
    <t>短期入所生活介護事業所（併設・単独：定員49人以下）</t>
    <rPh sb="12" eb="14">
      <t>ヘイセツ</t>
    </rPh>
    <rPh sb="15" eb="17">
      <t>タンドク</t>
    </rPh>
    <rPh sb="18" eb="20">
      <t>テイイン</t>
    </rPh>
    <rPh sb="22" eb="25">
      <t>ニンイカ</t>
    </rPh>
    <phoneticPr fontId="3"/>
  </si>
  <si>
    <t>短期入所療養介護事業所（併設・単独：定員49人以下）</t>
    <rPh sb="4" eb="6">
      <t>リョウヨウ</t>
    </rPh>
    <rPh sb="12" eb="14">
      <t>ヘイセツ</t>
    </rPh>
    <rPh sb="15" eb="17">
      <t>タンドク</t>
    </rPh>
    <rPh sb="18" eb="20">
      <t>テイイン</t>
    </rPh>
    <rPh sb="22" eb="25">
      <t>ニンイカ</t>
    </rPh>
    <phoneticPr fontId="3"/>
  </si>
  <si>
    <t>介護老人福祉施設（定員49人以下）</t>
  </si>
  <si>
    <t>介護老人福祉施設（定員49人以下）</t>
    <phoneticPr fontId="3"/>
  </si>
  <si>
    <t>地域密着型介護老人福祉施設</t>
  </si>
  <si>
    <t>地域密着型介護老人福祉施設</t>
    <phoneticPr fontId="3"/>
  </si>
  <si>
    <t>介護老人保健施設（定員49人以下）</t>
  </si>
  <si>
    <t>介護老人保健施設（定員49人以下）</t>
    <phoneticPr fontId="3"/>
  </si>
  <si>
    <t>介護医療院（定員49人以下）</t>
  </si>
  <si>
    <t>介護医療院（定員49人以下）</t>
    <phoneticPr fontId="3"/>
  </si>
  <si>
    <t>介護医療院（定員90人以上）</t>
  </si>
  <si>
    <t>介護医療院（定員90人以上）</t>
    <phoneticPr fontId="3"/>
  </si>
  <si>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3"/>
  </si>
  <si>
    <t>特定施設入居者生活介護</t>
    <rPh sb="0" eb="2">
      <t>トクテイ</t>
    </rPh>
    <rPh sb="2" eb="4">
      <t>シセツ</t>
    </rPh>
    <rPh sb="4" eb="6">
      <t>ニュウキョ</t>
    </rPh>
    <rPh sb="6" eb="7">
      <t>シャ</t>
    </rPh>
    <rPh sb="7" eb="9">
      <t>セイカツ</t>
    </rPh>
    <rPh sb="9" eb="11">
      <t>カイゴ</t>
    </rPh>
    <phoneticPr fontId="3"/>
  </si>
  <si>
    <t>特定施設入居者生活介護（定員49人以下）</t>
  </si>
  <si>
    <t>特定施設入居者生活介護（定員49人以下）</t>
    <phoneticPr fontId="3"/>
  </si>
  <si>
    <t>特定施設入居者生活介護（定員90人以上）</t>
  </si>
  <si>
    <t>特定施設入居者生活介護（定員90人以上）</t>
    <phoneticPr fontId="3"/>
  </si>
  <si>
    <t>有料老人ホーム</t>
    <rPh sb="0" eb="2">
      <t>ユウリョウ</t>
    </rPh>
    <rPh sb="2" eb="4">
      <t>ロウジン</t>
    </rPh>
    <phoneticPr fontId="3"/>
  </si>
  <si>
    <t>有料老人ホーム（定員49人以下）</t>
  </si>
  <si>
    <t>有料老人ホーム（定員90人以上）</t>
  </si>
  <si>
    <t>サービス付き高齢者住宅（定員49人以下）</t>
  </si>
  <si>
    <t>サービス付き高齢者住宅（定員90人以上）</t>
  </si>
  <si>
    <t>軽費老人ホーム（定員49人以下）</t>
  </si>
  <si>
    <t>軽費老人ホーム（定員90人以上）</t>
  </si>
  <si>
    <t>養護老人ホーム（定員49人以下）</t>
  </si>
  <si>
    <t>養護老人ホーム（定員90人以上）</t>
  </si>
  <si>
    <t>認知症対応型共同生活介護事業所（定員49人以下）</t>
  </si>
  <si>
    <t>認知症対応型共同生活介護事業所（定員49人以下）</t>
    <phoneticPr fontId="3"/>
  </si>
  <si>
    <t>所要額</t>
    <rPh sb="0" eb="3">
      <t>ショヨウガク</t>
    </rPh>
    <phoneticPr fontId="3"/>
  </si>
  <si>
    <t>多機能型サービス事業所</t>
    <rPh sb="0" eb="3">
      <t>タキノウ</t>
    </rPh>
    <rPh sb="3" eb="4">
      <t>ガタ</t>
    </rPh>
    <rPh sb="8" eb="11">
      <t>ジギョウショ</t>
    </rPh>
    <phoneticPr fontId="3"/>
  </si>
  <si>
    <t>訪問系及び相談系</t>
    <rPh sb="0" eb="2">
      <t>ホウモン</t>
    </rPh>
    <rPh sb="2" eb="3">
      <t>ケイ</t>
    </rPh>
    <rPh sb="3" eb="4">
      <t>オヨ</t>
    </rPh>
    <rPh sb="5" eb="7">
      <t>ソウダン</t>
    </rPh>
    <rPh sb="7" eb="8">
      <t>ケイ</t>
    </rPh>
    <phoneticPr fontId="3"/>
  </si>
  <si>
    <t>サービス付き高齢者住宅</t>
    <rPh sb="4" eb="5">
      <t>ツ</t>
    </rPh>
    <rPh sb="6" eb="9">
      <t>コウレイシャ</t>
    </rPh>
    <rPh sb="9" eb="11">
      <t>ジュウタク</t>
    </rPh>
    <phoneticPr fontId="3"/>
  </si>
  <si>
    <t>軽費老人ホーム</t>
    <rPh sb="0" eb="2">
      <t>ケイヒ</t>
    </rPh>
    <rPh sb="2" eb="4">
      <t>ロウジン</t>
    </rPh>
    <phoneticPr fontId="3"/>
  </si>
  <si>
    <t>養護老人ホーム</t>
    <rPh sb="0" eb="2">
      <t>ヨウゴ</t>
    </rPh>
    <rPh sb="2" eb="4">
      <t>ロウジン</t>
    </rPh>
    <phoneticPr fontId="3"/>
  </si>
  <si>
    <t>養護老人ホーム</t>
    <rPh sb="0" eb="2">
      <t>ヨウゴ</t>
    </rPh>
    <rPh sb="2" eb="4">
      <t>ロウジン</t>
    </rPh>
    <phoneticPr fontId="3"/>
  </si>
  <si>
    <t>多機能系</t>
    <rPh sb="0" eb="3">
      <t>タキノウ</t>
    </rPh>
    <rPh sb="3" eb="4">
      <t>ケイ</t>
    </rPh>
    <phoneticPr fontId="3"/>
  </si>
  <si>
    <t>短期入所系</t>
    <rPh sb="0" eb="4">
      <t>タンキニュウショ</t>
    </rPh>
    <rPh sb="4" eb="5">
      <t>ケイ</t>
    </rPh>
    <phoneticPr fontId="3"/>
  </si>
  <si>
    <t>沖縄県介護サービス事業所等物価高騰対策支援事業補助金</t>
    <phoneticPr fontId="3"/>
  </si>
  <si>
    <t>短期入所系・多機能系・入所施設・居住系</t>
    <rPh sb="0" eb="4">
      <t>タンキニュウショ</t>
    </rPh>
    <rPh sb="4" eb="5">
      <t>ケイ</t>
    </rPh>
    <rPh sb="6" eb="9">
      <t>タキノウ</t>
    </rPh>
    <rPh sb="9" eb="10">
      <t>ケイ</t>
    </rPh>
    <rPh sb="11" eb="13">
      <t>ニュウショ</t>
    </rPh>
    <rPh sb="13" eb="15">
      <t>シセツ</t>
    </rPh>
    <rPh sb="16" eb="18">
      <t>キョジュウ</t>
    </rPh>
    <rPh sb="18" eb="19">
      <t>ケイ</t>
    </rPh>
    <phoneticPr fontId="3"/>
  </si>
  <si>
    <t>円</t>
    <rPh sb="0" eb="1">
      <t>エン</t>
    </rPh>
    <phoneticPr fontId="3"/>
  </si>
  <si>
    <t>　本事業交付要綱第１6条（暴力団の排除）に掲げるものでない。</t>
    <rPh sb="1" eb="2">
      <t>ホン</t>
    </rPh>
    <rPh sb="2" eb="4">
      <t>ジギョウ</t>
    </rPh>
    <rPh sb="4" eb="6">
      <t>コウフ</t>
    </rPh>
    <rPh sb="6" eb="8">
      <t>ヨウコウ</t>
    </rPh>
    <rPh sb="8" eb="9">
      <t>ダイ</t>
    </rPh>
    <rPh sb="11" eb="12">
      <t>ジョウ</t>
    </rPh>
    <rPh sb="13" eb="16">
      <t>ボウリョクダン</t>
    </rPh>
    <rPh sb="17" eb="19">
      <t>ハイジョ</t>
    </rPh>
    <rPh sb="21" eb="22">
      <t>カカ</t>
    </rPh>
    <phoneticPr fontId="3"/>
  </si>
  <si>
    <r>
      <t xml:space="preserve">経費の内容
</t>
    </r>
    <r>
      <rPr>
        <sz val="8"/>
        <color theme="1"/>
        <rFont val="ＭＳ Ｐ明朝"/>
        <family val="1"/>
        <charset val="128"/>
      </rPr>
      <t>（その他を選択した場合は必ず入力すること）</t>
    </r>
    <rPh sb="0" eb="2">
      <t>ケイヒ</t>
    </rPh>
    <rPh sb="3" eb="5">
      <t>ナイヨウ</t>
    </rPh>
    <rPh sb="9" eb="10">
      <t>タ</t>
    </rPh>
    <rPh sb="11" eb="13">
      <t>センタク</t>
    </rPh>
    <rPh sb="15" eb="17">
      <t>バアイ</t>
    </rPh>
    <rPh sb="18" eb="19">
      <t>カナラ</t>
    </rPh>
    <rPh sb="20" eb="22">
      <t>ニュウリョク</t>
    </rPh>
    <phoneticPr fontId="3"/>
  </si>
  <si>
    <t>燃料費（ガソリン代等）</t>
    <rPh sb="0" eb="3">
      <t>ネンリョウヒ</t>
    </rPh>
    <rPh sb="8" eb="9">
      <t>ダイ</t>
    </rPh>
    <rPh sb="9" eb="10">
      <t>トウ</t>
    </rPh>
    <phoneticPr fontId="3"/>
  </si>
  <si>
    <t>食材料費</t>
    <rPh sb="0" eb="1">
      <t>ショク</t>
    </rPh>
    <rPh sb="1" eb="4">
      <t>ザイリョウヒ</t>
    </rPh>
    <phoneticPr fontId="3"/>
  </si>
  <si>
    <r>
      <t>　以下に掲げる事業所・施設について、沖縄県が実施する</t>
    </r>
    <r>
      <rPr>
        <b/>
        <sz val="9"/>
        <rFont val="ＭＳ Ｐ明朝"/>
        <family val="1"/>
        <charset val="128"/>
      </rPr>
      <t>障害福祉サービス事業所等物価高騰対策支援事業、医療施設等物価高騰対策支援事業</t>
    </r>
    <r>
      <rPr>
        <sz val="9"/>
        <rFont val="ＭＳ Ｐ明朝"/>
        <family val="1"/>
        <charset val="128"/>
      </rPr>
      <t>の交付を受けていない。又は、以下に掲げる事業所・施設ではない。</t>
    </r>
    <rPh sb="18" eb="20">
      <t>オキナワ</t>
    </rPh>
    <rPh sb="20" eb="21">
      <t>ケン</t>
    </rPh>
    <rPh sb="22" eb="24">
      <t>ジッシ</t>
    </rPh>
    <rPh sb="26" eb="28">
      <t>ショウガイ</t>
    </rPh>
    <phoneticPr fontId="3"/>
  </si>
  <si>
    <t>別表２　事業所・施設別申請額一覧</t>
    <rPh sb="0" eb="2">
      <t>ベッピョウ</t>
    </rPh>
    <rPh sb="4" eb="7">
      <t>ジギョウショ</t>
    </rPh>
    <rPh sb="8" eb="11">
      <t>シセツベツ</t>
    </rPh>
    <rPh sb="11" eb="14">
      <t>シンセイガク</t>
    </rPh>
    <rPh sb="14" eb="16">
      <t>イチラン</t>
    </rPh>
    <phoneticPr fontId="3"/>
  </si>
  <si>
    <t>光熱費（ガス代）</t>
    <rPh sb="0" eb="3">
      <t>コウネツヒ</t>
    </rPh>
    <rPh sb="6" eb="7">
      <t>ダイ</t>
    </rPh>
    <phoneticPr fontId="3"/>
  </si>
  <si>
    <t>訪問看護事業所（保健医療機関におけるみなし指定事業所を除く）</t>
    <rPh sb="8" eb="10">
      <t>ホケン</t>
    </rPh>
    <rPh sb="10" eb="12">
      <t>イリョウ</t>
    </rPh>
    <rPh sb="12" eb="14">
      <t>キカン</t>
    </rPh>
    <rPh sb="21" eb="23">
      <t>シテイ</t>
    </rPh>
    <rPh sb="23" eb="26">
      <t>ジギョウショ</t>
    </rPh>
    <rPh sb="27" eb="28">
      <t>ノゾ</t>
    </rPh>
    <phoneticPr fontId="3"/>
  </si>
  <si>
    <t>訪問リハビリテーション事業所（保健医療機関におけるみなし指定事業所を除く）</t>
    <phoneticPr fontId="3"/>
  </si>
  <si>
    <t>通所リハビリテーション事業所（保健医療機関におけるみなし指定事業所を除く）</t>
    <phoneticPr fontId="3"/>
  </si>
  <si>
    <t>　この補助金と重複して受ける補助金等がある場合、その補助金等を控除して申請している。</t>
    <rPh sb="3" eb="5">
      <t>ホジョ</t>
    </rPh>
    <rPh sb="7" eb="9">
      <t>チョウフク</t>
    </rPh>
    <rPh sb="11" eb="12">
      <t>ウ</t>
    </rPh>
    <rPh sb="14" eb="16">
      <t>ホジョ</t>
    </rPh>
    <rPh sb="16" eb="17">
      <t>キン</t>
    </rPh>
    <rPh sb="17" eb="18">
      <t>トウ</t>
    </rPh>
    <rPh sb="21" eb="23">
      <t>バアイ</t>
    </rPh>
    <rPh sb="26" eb="29">
      <t>ホジョキン</t>
    </rPh>
    <rPh sb="29" eb="30">
      <t>トウ</t>
    </rPh>
    <rPh sb="31" eb="33">
      <t>コウジョ</t>
    </rPh>
    <rPh sb="35" eb="37">
      <t>シンセイ</t>
    </rPh>
    <phoneticPr fontId="3"/>
  </si>
  <si>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3"/>
  </si>
  <si>
    <t>沖縄県介護サービス事業所等物価高騰対策支援事業補助金精算交付申請書</t>
    <rPh sb="0" eb="3">
      <t>オキナワケン</t>
    </rPh>
    <rPh sb="3" eb="5">
      <t>カイゴ</t>
    </rPh>
    <rPh sb="9" eb="12">
      <t>ジギョウショ</t>
    </rPh>
    <rPh sb="12" eb="13">
      <t>トウ</t>
    </rPh>
    <rPh sb="13" eb="15">
      <t>ブッカ</t>
    </rPh>
    <rPh sb="15" eb="17">
      <t>コウトウ</t>
    </rPh>
    <rPh sb="17" eb="19">
      <t>タイサク</t>
    </rPh>
    <rPh sb="19" eb="21">
      <t>シエン</t>
    </rPh>
    <rPh sb="21" eb="23">
      <t>ジギョウ</t>
    </rPh>
    <rPh sb="23" eb="26">
      <t>ホジョキン</t>
    </rPh>
    <rPh sb="26" eb="28">
      <t>セイサン</t>
    </rPh>
    <rPh sb="28" eb="30">
      <t>コウフ</t>
    </rPh>
    <rPh sb="30" eb="33">
      <t>シンセイショ</t>
    </rPh>
    <phoneticPr fontId="3"/>
  </si>
  <si>
    <t>・病院又は診療所である通所リハビリテーション事業所   ・病院又は診療所である訪問看護事業所
・介護療養型医療施設、療養病床を有する病院又は診療所である短期入所療養介護事業所
・病院又は診療所である訪問リハビリテーション事業所　・居宅療養管理指導事業所　</t>
    <rPh sb="3" eb="4">
      <t>マタ</t>
    </rPh>
    <rPh sb="68" eb="69">
      <t>マタ</t>
    </rPh>
    <rPh sb="91" eb="92">
      <t>マタ</t>
    </rPh>
    <phoneticPr fontId="3"/>
  </si>
  <si>
    <t>（自動計算欄）（自動計算欄）</t>
    <phoneticPr fontId="3"/>
  </si>
  <si>
    <t>（入力欄）</t>
    <phoneticPr fontId="3"/>
  </si>
  <si>
    <t>（自動計算欄）</t>
    <phoneticPr fontId="3"/>
  </si>
  <si>
    <t>-</t>
    <phoneticPr fontId="3"/>
  </si>
  <si>
    <r>
      <t xml:space="preserve">所要額
（A-B-C）
</t>
    </r>
    <r>
      <rPr>
        <sz val="8"/>
        <color theme="1"/>
        <rFont val="ＭＳ Ｐ明朝"/>
        <family val="1"/>
        <charset val="128"/>
      </rPr>
      <t>※所要額の計算がマイナスになる場合、所要額は「0」と表示されます。</t>
    </r>
    <rPh sb="0" eb="3">
      <t>ショヨウガク</t>
    </rPh>
    <rPh sb="14" eb="17">
      <t>ショヨウガク</t>
    </rPh>
    <rPh sb="18" eb="20">
      <t>ケイサン</t>
    </rPh>
    <rPh sb="28" eb="30">
      <t>バアイ</t>
    </rPh>
    <rPh sb="31" eb="34">
      <t>ショヨウガク</t>
    </rPh>
    <rPh sb="39" eb="41">
      <t>ヒョウジ</t>
    </rPh>
    <phoneticPr fontId="3"/>
  </si>
  <si>
    <t>地域密着型特定施設入居者生活介護</t>
    <rPh sb="14" eb="16">
      <t>カイゴ</t>
    </rPh>
    <phoneticPr fontId="3"/>
  </si>
  <si>
    <t>地域密着型特定施設入居者生活介護</t>
    <rPh sb="14" eb="16">
      <t>カイゴ</t>
    </rPh>
    <phoneticPr fontId="3"/>
  </si>
  <si>
    <t>訪問看護事業所（保健医療機関におけるみなし指定事業所を除く）</t>
    <phoneticPr fontId="3"/>
  </si>
  <si>
    <t>訪問リハビリテーション事業所（保健医療機関におけるみなし指定事業所を除く）</t>
    <phoneticPr fontId="3"/>
  </si>
  <si>
    <t>通所リハビリテーション事業所（保健医療機関におけるみなし指定事業所を除く）</t>
    <phoneticPr fontId="3"/>
  </si>
  <si>
    <t>新規指定・許可・届出の年月</t>
    <rPh sb="0" eb="2">
      <t>シンキ</t>
    </rPh>
    <rPh sb="2" eb="4">
      <t>シテイ</t>
    </rPh>
    <rPh sb="5" eb="7">
      <t>キョカ</t>
    </rPh>
    <rPh sb="8" eb="9">
      <t>トド</t>
    </rPh>
    <rPh sb="9" eb="10">
      <t>デ</t>
    </rPh>
    <rPh sb="11" eb="12">
      <t>ネン</t>
    </rPh>
    <rPh sb="12" eb="13">
      <t>ツキ</t>
    </rPh>
    <phoneticPr fontId="3"/>
  </si>
  <si>
    <t>介護老人福祉施設（定員50人以上89人以下）</t>
    <phoneticPr fontId="3"/>
  </si>
  <si>
    <t>介護老人保健施設（定員50人以上89人以下）</t>
    <phoneticPr fontId="3"/>
  </si>
  <si>
    <t>介護医療院（定員50人以上89人以下）</t>
    <phoneticPr fontId="3"/>
  </si>
  <si>
    <t>特定施設入居者生活介護（定員50人以上89人以下）</t>
    <phoneticPr fontId="3"/>
  </si>
  <si>
    <t>有料老人ホーム（定員50人以上89人以下）</t>
    <phoneticPr fontId="3"/>
  </si>
  <si>
    <t>サービス付き高齢者住宅（定員50人以上89人以下）</t>
    <phoneticPr fontId="3"/>
  </si>
  <si>
    <t>軽費老人ホーム（定員50人以上89人以下）</t>
    <phoneticPr fontId="3"/>
  </si>
  <si>
    <t>養護老人ホーム（定員50人以上89人以下）</t>
    <phoneticPr fontId="3"/>
  </si>
  <si>
    <t>介護日用品（利用者負担除く）</t>
    <rPh sb="0" eb="2">
      <t>カイゴ</t>
    </rPh>
    <rPh sb="2" eb="5">
      <t>ニチヨウヒン</t>
    </rPh>
    <rPh sb="6" eb="9">
      <t>リヨウシャ</t>
    </rPh>
    <rPh sb="9" eb="11">
      <t>フタン</t>
    </rPh>
    <rPh sb="11" eb="12">
      <t>ノゾ</t>
    </rPh>
    <phoneticPr fontId="3"/>
  </si>
  <si>
    <t>介護老人福祉施設（定員50人以上89人以下）</t>
    <phoneticPr fontId="3"/>
  </si>
  <si>
    <t>介護老人保健施設（定員50人以上89人以下）</t>
    <phoneticPr fontId="3"/>
  </si>
  <si>
    <t>介護医療院（定員50人以上89人以下）</t>
    <phoneticPr fontId="3"/>
  </si>
  <si>
    <t>特定施設入居者生活介護（定員50人以上89人以下）</t>
    <phoneticPr fontId="3"/>
  </si>
  <si>
    <t>有料老人ホーム（定員50人以上89人以下）</t>
    <phoneticPr fontId="3"/>
  </si>
  <si>
    <t>サービス付き高齢者住宅（定員50人以上89人以下）</t>
    <phoneticPr fontId="3"/>
  </si>
  <si>
    <t>軽費老人ホーム（定員50人以上89人以下）</t>
    <phoneticPr fontId="3"/>
  </si>
  <si>
    <t>養護老人ホーム（定員50人以上89人以下）</t>
    <phoneticPr fontId="3"/>
  </si>
  <si>
    <t>介護老人福祉施設（定員50人以上89人以下）</t>
  </si>
  <si>
    <t>介護老人保健施設（定員50人以上89人以下）</t>
  </si>
  <si>
    <t>介護医療院（定員50人以上89人以下）</t>
  </si>
  <si>
    <t>特定施設入居者生活介護（定員50人以上89人以下）</t>
  </si>
  <si>
    <t>有料老人ホーム（定員50人以上89人以下）</t>
  </si>
  <si>
    <t>サービス付き高齢者住宅（定員50人以上89人以下）</t>
  </si>
  <si>
    <t>軽費老人ホーム（定員50人以上89人以下）</t>
  </si>
  <si>
    <t>養護老人ホーム（定員50人以上89人以下）</t>
  </si>
  <si>
    <t>上記の事業規模縮小の内容</t>
    <rPh sb="0" eb="2">
      <t>ジョウキ</t>
    </rPh>
    <rPh sb="3" eb="5">
      <t>ジギョウ</t>
    </rPh>
    <rPh sb="5" eb="7">
      <t>キボ</t>
    </rPh>
    <rPh sb="7" eb="9">
      <t>シュクショウ</t>
    </rPh>
    <rPh sb="10" eb="12">
      <t>ナイヨウ</t>
    </rPh>
    <phoneticPr fontId="3"/>
  </si>
  <si>
    <t>介護職員等の人員不足に伴い利用者数を削減したため</t>
    <phoneticPr fontId="3"/>
  </si>
  <si>
    <t>職員一人当たりの被介護者の数を減らし、サービスの充実を図ったため</t>
    <phoneticPr fontId="3"/>
  </si>
  <si>
    <t>その他（別途、理由書（任意様式）を提出してください。）</t>
    <phoneticPr fontId="3"/>
  </si>
  <si>
    <t>申請額(d)</t>
    <rPh sb="0" eb="3">
      <t>シンセイガク</t>
    </rPh>
    <phoneticPr fontId="3"/>
  </si>
  <si>
    <t>令和4年度と比較し、事業規模の縮小（利用者数の縮減等）を行った事業所</t>
    <phoneticPr fontId="3"/>
  </si>
  <si>
    <r>
      <rPr>
        <sz val="8"/>
        <color theme="1"/>
        <rFont val="ＭＳ 明朝"/>
        <family val="1"/>
        <charset val="128"/>
      </rPr>
      <t>令和6年度月数</t>
    </r>
    <r>
      <rPr>
        <sz val="6"/>
        <color theme="1"/>
        <rFont val="ＭＳ 明朝"/>
        <family val="1"/>
        <charset val="128"/>
      </rPr>
      <t xml:space="preserve">
（新規指定日～令和7年3月）</t>
    </r>
    <rPh sb="18" eb="19">
      <t>ネン</t>
    </rPh>
    <phoneticPr fontId="3"/>
  </si>
  <si>
    <r>
      <rPr>
        <sz val="8"/>
        <color theme="1"/>
        <rFont val="ＭＳ 明朝"/>
        <family val="1"/>
        <charset val="128"/>
      </rPr>
      <t>令和4年度月数</t>
    </r>
    <r>
      <rPr>
        <sz val="6"/>
        <color theme="1"/>
        <rFont val="ＭＳ 明朝"/>
        <family val="1"/>
        <charset val="128"/>
      </rPr>
      <t xml:space="preserve">
（新規指定日～令和5年3月）</t>
    </r>
    <phoneticPr fontId="3"/>
  </si>
  <si>
    <t>令和6年４月～令和7年3月に要する経費</t>
    <rPh sb="0" eb="2">
      <t>レイワ</t>
    </rPh>
    <rPh sb="3" eb="4">
      <t>ネン</t>
    </rPh>
    <rPh sb="5" eb="6">
      <t>ガツ</t>
    </rPh>
    <rPh sb="7" eb="9">
      <t>レイワ</t>
    </rPh>
    <rPh sb="10" eb="11">
      <t>ネン</t>
    </rPh>
    <rPh sb="12" eb="13">
      <t>ガツ</t>
    </rPh>
    <rPh sb="14" eb="15">
      <t>ヨウ</t>
    </rPh>
    <rPh sb="17" eb="19">
      <t>ケイヒ</t>
    </rPh>
    <phoneticPr fontId="3"/>
  </si>
  <si>
    <t>令和6年4月(注1)から令和7年3月までの積算額(A)</t>
    <rPh sb="0" eb="2">
      <t>レイワ</t>
    </rPh>
    <rPh sb="3" eb="4">
      <t>ネン</t>
    </rPh>
    <rPh sb="5" eb="6">
      <t>ガツ</t>
    </rPh>
    <rPh sb="7" eb="8">
      <t>チュウ</t>
    </rPh>
    <rPh sb="12" eb="14">
      <t>レイワ</t>
    </rPh>
    <rPh sb="15" eb="16">
      <t>ネン</t>
    </rPh>
    <rPh sb="17" eb="18">
      <t>ガツ</t>
    </rPh>
    <rPh sb="21" eb="23">
      <t>セキサン</t>
    </rPh>
    <rPh sb="23" eb="24">
      <t>ガク</t>
    </rPh>
    <phoneticPr fontId="3"/>
  </si>
  <si>
    <t xml:space="preserve">令和6年4月(注1)から令和7年3月までの実績額(a) </t>
    <rPh sb="0" eb="2">
      <t>レイワ</t>
    </rPh>
    <rPh sb="3" eb="4">
      <t>ネン</t>
    </rPh>
    <rPh sb="5" eb="6">
      <t>ガツ</t>
    </rPh>
    <rPh sb="7" eb="8">
      <t>チュウ</t>
    </rPh>
    <rPh sb="12" eb="14">
      <t>レイワ</t>
    </rPh>
    <rPh sb="15" eb="16">
      <t>ネン</t>
    </rPh>
    <rPh sb="17" eb="18">
      <t>ガツ</t>
    </rPh>
    <rPh sb="21" eb="24">
      <t>ジッセキガク</t>
    </rPh>
    <phoneticPr fontId="3"/>
  </si>
  <si>
    <t>令和4年4月(注2)から令和5年3月までの積算額(B)</t>
    <rPh sb="0" eb="2">
      <t>レイワ</t>
    </rPh>
    <rPh sb="3" eb="4">
      <t>ネン</t>
    </rPh>
    <rPh sb="5" eb="6">
      <t>ガツ</t>
    </rPh>
    <rPh sb="7" eb="8">
      <t>チュウ</t>
    </rPh>
    <rPh sb="12" eb="14">
      <t>レイワ</t>
    </rPh>
    <rPh sb="15" eb="16">
      <t>ネン</t>
    </rPh>
    <rPh sb="17" eb="18">
      <t>ガツ</t>
    </rPh>
    <rPh sb="21" eb="23">
      <t>セキサン</t>
    </rPh>
    <rPh sb="23" eb="24">
      <t>ガク</t>
    </rPh>
    <phoneticPr fontId="3"/>
  </si>
  <si>
    <t>令和4年4月(注2)から令和5年3月までの実績額(b)</t>
    <rPh sb="0" eb="2">
      <t>レイワ</t>
    </rPh>
    <rPh sb="3" eb="4">
      <t>ネン</t>
    </rPh>
    <rPh sb="5" eb="6">
      <t>ガツ</t>
    </rPh>
    <rPh sb="7" eb="8">
      <t>チュウ</t>
    </rPh>
    <rPh sb="12" eb="14">
      <t>レイワ</t>
    </rPh>
    <rPh sb="15" eb="16">
      <t>ネン</t>
    </rPh>
    <rPh sb="17" eb="18">
      <t>ガツ</t>
    </rPh>
    <rPh sb="21" eb="24">
      <t>ジッセキガク</t>
    </rPh>
    <phoneticPr fontId="3"/>
  </si>
  <si>
    <t>令和4年4月～令和5年3月に要した経費</t>
    <rPh sb="0" eb="2">
      <t>レイワ</t>
    </rPh>
    <rPh sb="3" eb="4">
      <t>ネン</t>
    </rPh>
    <rPh sb="5" eb="6">
      <t>ガツ</t>
    </rPh>
    <rPh sb="7" eb="9">
      <t>レイワ</t>
    </rPh>
    <rPh sb="10" eb="11">
      <t>ネン</t>
    </rPh>
    <rPh sb="12" eb="13">
      <t>ガツ</t>
    </rPh>
    <rPh sb="14" eb="15">
      <t>ヨウ</t>
    </rPh>
    <rPh sb="17" eb="19">
      <t>ケイヒ</t>
    </rPh>
    <phoneticPr fontId="3"/>
  </si>
  <si>
    <t>令和6年度に他市町村等が実施する物価高騰支援の申請額又は交付額（C）　</t>
    <rPh sb="0" eb="2">
      <t>レイワ</t>
    </rPh>
    <rPh sb="3" eb="5">
      <t>ネンド</t>
    </rPh>
    <rPh sb="6" eb="7">
      <t>タ</t>
    </rPh>
    <rPh sb="7" eb="10">
      <t>シチョウソン</t>
    </rPh>
    <rPh sb="10" eb="11">
      <t>トウ</t>
    </rPh>
    <rPh sb="12" eb="14">
      <t>ジッシ</t>
    </rPh>
    <rPh sb="16" eb="18">
      <t>ブッカ</t>
    </rPh>
    <rPh sb="18" eb="20">
      <t>コウトウ</t>
    </rPh>
    <rPh sb="20" eb="22">
      <t>シエン</t>
    </rPh>
    <rPh sb="23" eb="25">
      <t>シンセイ</t>
    </rPh>
    <rPh sb="25" eb="26">
      <t>ガク</t>
    </rPh>
    <rPh sb="26" eb="27">
      <t>マタ</t>
    </rPh>
    <rPh sb="28" eb="31">
      <t>コウフガク</t>
    </rPh>
    <phoneticPr fontId="3"/>
  </si>
  <si>
    <t>令和４年４月以前</t>
    <rPh sb="0" eb="2">
      <t>レイワ</t>
    </rPh>
    <rPh sb="3" eb="4">
      <t>ネン</t>
    </rPh>
    <rPh sb="5" eb="6">
      <t>ガツ</t>
    </rPh>
    <rPh sb="6" eb="8">
      <t>イゼン</t>
    </rPh>
    <phoneticPr fontId="3"/>
  </si>
  <si>
    <t>令和４年５月</t>
    <rPh sb="0" eb="2">
      <t>レイワ</t>
    </rPh>
    <rPh sb="3" eb="4">
      <t>ネン</t>
    </rPh>
    <rPh sb="5" eb="6">
      <t>ガツ</t>
    </rPh>
    <phoneticPr fontId="3"/>
  </si>
  <si>
    <t>令和４年６月</t>
    <rPh sb="0" eb="2">
      <t>レイワ</t>
    </rPh>
    <rPh sb="3" eb="4">
      <t>ネン</t>
    </rPh>
    <rPh sb="5" eb="6">
      <t>ガツ</t>
    </rPh>
    <phoneticPr fontId="3"/>
  </si>
  <si>
    <t>令和４年７月</t>
    <rPh sb="0" eb="2">
      <t>レイワ</t>
    </rPh>
    <rPh sb="3" eb="4">
      <t>ネン</t>
    </rPh>
    <rPh sb="5" eb="6">
      <t>ガツ</t>
    </rPh>
    <phoneticPr fontId="3"/>
  </si>
  <si>
    <t>令和４年８月</t>
    <rPh sb="0" eb="2">
      <t>レイワ</t>
    </rPh>
    <rPh sb="3" eb="4">
      <t>ネン</t>
    </rPh>
    <rPh sb="5" eb="6">
      <t>ガツ</t>
    </rPh>
    <phoneticPr fontId="3"/>
  </si>
  <si>
    <t>令和４年９月</t>
    <rPh sb="0" eb="2">
      <t>レイワ</t>
    </rPh>
    <rPh sb="3" eb="4">
      <t>ネン</t>
    </rPh>
    <rPh sb="5" eb="6">
      <t>ガツ</t>
    </rPh>
    <phoneticPr fontId="3"/>
  </si>
  <si>
    <t>令和４年１０月</t>
    <rPh sb="0" eb="2">
      <t>レイワ</t>
    </rPh>
    <rPh sb="3" eb="4">
      <t>ネン</t>
    </rPh>
    <rPh sb="6" eb="7">
      <t>ガツ</t>
    </rPh>
    <phoneticPr fontId="3"/>
  </si>
  <si>
    <t>令和４年１１月</t>
    <rPh sb="0" eb="2">
      <t>レイワ</t>
    </rPh>
    <rPh sb="5" eb="6">
      <t>ガツ</t>
    </rPh>
    <phoneticPr fontId="3"/>
  </si>
  <si>
    <t>令和４年１２月</t>
    <rPh sb="0" eb="2">
      <t>レイワ</t>
    </rPh>
    <rPh sb="3" eb="4">
      <t>ネン</t>
    </rPh>
    <rPh sb="6" eb="7">
      <t>ガツ</t>
    </rPh>
    <phoneticPr fontId="3"/>
  </si>
  <si>
    <t>令和５年１月</t>
    <rPh sb="0" eb="2">
      <t>レイワ</t>
    </rPh>
    <rPh sb="3" eb="4">
      <t>ネン</t>
    </rPh>
    <rPh sb="5" eb="6">
      <t>ガツ</t>
    </rPh>
    <phoneticPr fontId="3"/>
  </si>
  <si>
    <t>令和５年２月</t>
    <rPh sb="0" eb="2">
      <t>レイワ</t>
    </rPh>
    <rPh sb="3" eb="4">
      <t>ネン</t>
    </rPh>
    <rPh sb="5" eb="6">
      <t>ガツ</t>
    </rPh>
    <phoneticPr fontId="3"/>
  </si>
  <si>
    <t>令和５年３月</t>
    <rPh sb="0" eb="2">
      <t>レイワ</t>
    </rPh>
    <rPh sb="3" eb="4">
      <t>ネン</t>
    </rPh>
    <rPh sb="5" eb="6">
      <t>ガツ</t>
    </rPh>
    <phoneticPr fontId="3"/>
  </si>
  <si>
    <t>令和６年４月</t>
    <rPh sb="0" eb="2">
      <t>レイワ</t>
    </rPh>
    <rPh sb="3" eb="4">
      <t>ネン</t>
    </rPh>
    <rPh sb="5" eb="6">
      <t>ガツ</t>
    </rPh>
    <phoneticPr fontId="3"/>
  </si>
  <si>
    <t>令和６年５月</t>
    <rPh sb="0" eb="2">
      <t>レイワ</t>
    </rPh>
    <rPh sb="3" eb="4">
      <t>ネン</t>
    </rPh>
    <rPh sb="5" eb="6">
      <t>ガツ</t>
    </rPh>
    <phoneticPr fontId="3"/>
  </si>
  <si>
    <t>令和６年６月</t>
    <rPh sb="0" eb="2">
      <t>レイワ</t>
    </rPh>
    <rPh sb="3" eb="4">
      <t>ネン</t>
    </rPh>
    <rPh sb="5" eb="6">
      <t>ガツ</t>
    </rPh>
    <phoneticPr fontId="3"/>
  </si>
  <si>
    <t>令和６年７月</t>
    <rPh sb="0" eb="2">
      <t>レイワ</t>
    </rPh>
    <rPh sb="3" eb="4">
      <t>ネン</t>
    </rPh>
    <rPh sb="5" eb="6">
      <t>ガツ</t>
    </rPh>
    <phoneticPr fontId="3"/>
  </si>
  <si>
    <t>令和６年８月</t>
    <rPh sb="0" eb="2">
      <t>レイワ</t>
    </rPh>
    <rPh sb="3" eb="4">
      <t>ネン</t>
    </rPh>
    <rPh sb="5" eb="6">
      <t>ガツ</t>
    </rPh>
    <phoneticPr fontId="3"/>
  </si>
  <si>
    <t>令和６年９月</t>
    <rPh sb="0" eb="2">
      <t>レイワ</t>
    </rPh>
    <rPh sb="3" eb="4">
      <t>ネン</t>
    </rPh>
    <rPh sb="5" eb="6">
      <t>ガツ</t>
    </rPh>
    <phoneticPr fontId="3"/>
  </si>
  <si>
    <t>令和６年１０月</t>
    <rPh sb="0" eb="2">
      <t>レイワ</t>
    </rPh>
    <rPh sb="3" eb="4">
      <t>ネン</t>
    </rPh>
    <rPh sb="6" eb="7">
      <t>ガツ</t>
    </rPh>
    <phoneticPr fontId="3"/>
  </si>
  <si>
    <t>令和６年１１月</t>
    <rPh sb="0" eb="2">
      <t>レイワ</t>
    </rPh>
    <rPh sb="3" eb="4">
      <t>ネン</t>
    </rPh>
    <rPh sb="6" eb="7">
      <t>ガツ</t>
    </rPh>
    <phoneticPr fontId="3"/>
  </si>
  <si>
    <t>令和６年１２月</t>
    <rPh sb="0" eb="2">
      <t>レイワ</t>
    </rPh>
    <rPh sb="3" eb="4">
      <t>ネン</t>
    </rPh>
    <rPh sb="6" eb="7">
      <t>ガツ</t>
    </rPh>
    <phoneticPr fontId="3"/>
  </si>
  <si>
    <t>令和７年１月</t>
    <rPh sb="0" eb="2">
      <t>レイワ</t>
    </rPh>
    <rPh sb="3" eb="4">
      <t>ネン</t>
    </rPh>
    <rPh sb="5" eb="6">
      <t>ガツ</t>
    </rPh>
    <phoneticPr fontId="3"/>
  </si>
  <si>
    <t>令和７年２月</t>
    <rPh sb="0" eb="2">
      <t>レイワ</t>
    </rPh>
    <rPh sb="3" eb="4">
      <t>ネン</t>
    </rPh>
    <rPh sb="5" eb="6">
      <t>ガツ</t>
    </rPh>
    <phoneticPr fontId="3"/>
  </si>
  <si>
    <t>令和７年３月</t>
    <rPh sb="0" eb="2">
      <t>レイワ</t>
    </rPh>
    <rPh sb="3" eb="4">
      <t>ネン</t>
    </rPh>
    <rPh sb="5" eb="6">
      <t>ガツ</t>
    </rPh>
    <phoneticPr fontId="3"/>
  </si>
  <si>
    <t>R4月数</t>
    <rPh sb="2" eb="4">
      <t>ツキスウ</t>
    </rPh>
    <phoneticPr fontId="3"/>
  </si>
  <si>
    <t>R6月数</t>
    <rPh sb="2" eb="4">
      <t>ツキスウ</t>
    </rPh>
    <phoneticPr fontId="3"/>
  </si>
  <si>
    <t>光熱費（電気代）</t>
    <rPh sb="0" eb="3">
      <t>コウネツヒ</t>
    </rPh>
    <rPh sb="4" eb="6">
      <t>デンキ</t>
    </rPh>
    <rPh sb="6" eb="7">
      <t>ダイ</t>
    </rPh>
    <phoneticPr fontId="3"/>
  </si>
  <si>
    <t>令和５年４月</t>
    <rPh sb="0" eb="2">
      <t>レイワ</t>
    </rPh>
    <rPh sb="3" eb="4">
      <t>ネン</t>
    </rPh>
    <rPh sb="5" eb="6">
      <t>ガツ</t>
    </rPh>
    <phoneticPr fontId="3"/>
  </si>
  <si>
    <t>令和５年５月</t>
    <rPh sb="0" eb="2">
      <t>レイワ</t>
    </rPh>
    <rPh sb="3" eb="4">
      <t>ネン</t>
    </rPh>
    <rPh sb="5" eb="6">
      <t>ガツ</t>
    </rPh>
    <phoneticPr fontId="3"/>
  </si>
  <si>
    <t>令和５年６月</t>
    <rPh sb="0" eb="2">
      <t>レイワ</t>
    </rPh>
    <rPh sb="3" eb="4">
      <t>ネン</t>
    </rPh>
    <rPh sb="5" eb="6">
      <t>ガツ</t>
    </rPh>
    <phoneticPr fontId="3"/>
  </si>
  <si>
    <t>令和５年７月</t>
    <rPh sb="0" eb="2">
      <t>レイワ</t>
    </rPh>
    <rPh sb="3" eb="4">
      <t>ネン</t>
    </rPh>
    <rPh sb="5" eb="6">
      <t>ガツ</t>
    </rPh>
    <phoneticPr fontId="3"/>
  </si>
  <si>
    <t>令和５年８月</t>
    <rPh sb="0" eb="2">
      <t>レイワ</t>
    </rPh>
    <rPh sb="3" eb="4">
      <t>ネン</t>
    </rPh>
    <rPh sb="5" eb="6">
      <t>ガツ</t>
    </rPh>
    <phoneticPr fontId="3"/>
  </si>
  <si>
    <t>令和５年９月</t>
    <rPh sb="0" eb="2">
      <t>レイワ</t>
    </rPh>
    <rPh sb="3" eb="4">
      <t>ネン</t>
    </rPh>
    <rPh sb="5" eb="6">
      <t>ガツ</t>
    </rPh>
    <phoneticPr fontId="3"/>
  </si>
  <si>
    <t>令和５年１０月</t>
    <rPh sb="0" eb="2">
      <t>レイワ</t>
    </rPh>
    <rPh sb="3" eb="4">
      <t>ネン</t>
    </rPh>
    <rPh sb="6" eb="7">
      <t>ガツ</t>
    </rPh>
    <phoneticPr fontId="3"/>
  </si>
  <si>
    <t>令和５年１１月</t>
    <rPh sb="0" eb="2">
      <t>レイワ</t>
    </rPh>
    <rPh sb="3" eb="4">
      <t>ネン</t>
    </rPh>
    <rPh sb="6" eb="7">
      <t>ガツ</t>
    </rPh>
    <phoneticPr fontId="3"/>
  </si>
  <si>
    <t>令和５年１２月</t>
    <rPh sb="0" eb="2">
      <t>レイワ</t>
    </rPh>
    <rPh sb="3" eb="4">
      <t>ネン</t>
    </rPh>
    <rPh sb="6" eb="7">
      <t>ガツ</t>
    </rPh>
    <phoneticPr fontId="3"/>
  </si>
  <si>
    <t>令和６年１月</t>
    <rPh sb="0" eb="2">
      <t>レイワ</t>
    </rPh>
    <rPh sb="3" eb="4">
      <t>ネン</t>
    </rPh>
    <rPh sb="5" eb="6">
      <t>ガツ</t>
    </rPh>
    <phoneticPr fontId="3"/>
  </si>
  <si>
    <t>令和６年２月</t>
    <rPh sb="0" eb="2">
      <t>レイワ</t>
    </rPh>
    <rPh sb="3" eb="4">
      <t>ネン</t>
    </rPh>
    <rPh sb="5" eb="6">
      <t>ガツ</t>
    </rPh>
    <phoneticPr fontId="3"/>
  </si>
  <si>
    <t>令和６年３月</t>
    <rPh sb="0" eb="2">
      <t>レイワ</t>
    </rPh>
    <rPh sb="3" eb="4">
      <t>ネン</t>
    </rPh>
    <rPh sb="5" eb="6">
      <t>ガツ</t>
    </rPh>
    <phoneticPr fontId="3"/>
  </si>
  <si>
    <t>注１)令和６年５月以降に新規指定等を受けた事業所等は、新規指定等の月から令和７年３月までの実績額を入力し、その実績に基づいた積算となる。
注２)令和4年５月以降に新規指定等を受けた事業所等は、新規指定等の月から令和５年３月までの実績額を入力し、その実績に基づいた積算となる。</t>
    <rPh sb="0" eb="1">
      <t>チュウ</t>
    </rPh>
    <rPh sb="3" eb="5">
      <t>レイワ</t>
    </rPh>
    <rPh sb="6" eb="7">
      <t>ネン</t>
    </rPh>
    <rPh sb="8" eb="9">
      <t>ガツ</t>
    </rPh>
    <rPh sb="9" eb="11">
      <t>イコウ</t>
    </rPh>
    <rPh sb="12" eb="14">
      <t>シンキ</t>
    </rPh>
    <rPh sb="14" eb="16">
      <t>シテイ</t>
    </rPh>
    <rPh sb="16" eb="17">
      <t>トウ</t>
    </rPh>
    <rPh sb="18" eb="19">
      <t>ウ</t>
    </rPh>
    <rPh sb="21" eb="24">
      <t>ジギョウショ</t>
    </rPh>
    <rPh sb="24" eb="25">
      <t>トウ</t>
    </rPh>
    <rPh sb="27" eb="29">
      <t>シンキ</t>
    </rPh>
    <rPh sb="29" eb="31">
      <t>シテイ</t>
    </rPh>
    <rPh sb="31" eb="32">
      <t>トウ</t>
    </rPh>
    <rPh sb="33" eb="34">
      <t>ツキ</t>
    </rPh>
    <rPh sb="36" eb="38">
      <t>レイワ</t>
    </rPh>
    <rPh sb="39" eb="40">
      <t>ネン</t>
    </rPh>
    <rPh sb="41" eb="42">
      <t>ガツ</t>
    </rPh>
    <rPh sb="45" eb="48">
      <t>ジッセキガク</t>
    </rPh>
    <rPh sb="49" eb="51">
      <t>ニュウリョク</t>
    </rPh>
    <rPh sb="55" eb="57">
      <t>ジッセキ</t>
    </rPh>
    <rPh sb="58" eb="59">
      <t>モト</t>
    </rPh>
    <rPh sb="62" eb="64">
      <t>セキサン</t>
    </rPh>
    <phoneticPr fontId="3"/>
  </si>
  <si>
    <t>通帳貼り付け欄（表紙及びカナ表記の口座名義人のある中面）</t>
    <rPh sb="0" eb="2">
      <t>ツウチョウ</t>
    </rPh>
    <rPh sb="2" eb="3">
      <t>ハ</t>
    </rPh>
    <rPh sb="4" eb="5">
      <t>ツ</t>
    </rPh>
    <rPh sb="6" eb="7">
      <t>ラン</t>
    </rPh>
    <rPh sb="8" eb="10">
      <t>ヒョウシ</t>
    </rPh>
    <rPh sb="10" eb="11">
      <t>オヨ</t>
    </rPh>
    <rPh sb="14" eb="16">
      <t>ヒョウキ</t>
    </rPh>
    <rPh sb="17" eb="19">
      <t>コウザ</t>
    </rPh>
    <rPh sb="19" eb="21">
      <t>メイギ</t>
    </rPh>
    <rPh sb="21" eb="22">
      <t>ニン</t>
    </rPh>
    <rPh sb="25" eb="26">
      <t>ナカ</t>
    </rPh>
    <rPh sb="26" eb="27">
      <t>コウチュウ</t>
    </rPh>
    <phoneticPr fontId="3"/>
  </si>
  <si>
    <t>補助金額</t>
    <rPh sb="0" eb="4">
      <t>ホジョキンガク</t>
    </rPh>
    <phoneticPr fontId="3"/>
  </si>
  <si>
    <t>総括表</t>
    <rPh sb="0" eb="3">
      <t>ソウカツヒョウ</t>
    </rPh>
    <phoneticPr fontId="3"/>
  </si>
  <si>
    <t>法人名</t>
    <rPh sb="0" eb="2">
      <t>ホウジン</t>
    </rPh>
    <rPh sb="2" eb="3">
      <t>メイ</t>
    </rPh>
    <phoneticPr fontId="3"/>
  </si>
  <si>
    <t>法人名カナ</t>
    <rPh sb="0" eb="2">
      <t>ホウジン</t>
    </rPh>
    <rPh sb="2" eb="3">
      <t>メイ</t>
    </rPh>
    <phoneticPr fontId="3"/>
  </si>
  <si>
    <t>郵便番号</t>
    <rPh sb="0" eb="4">
      <t>ユウビンバンゴウ</t>
    </rPh>
    <phoneticPr fontId="3"/>
  </si>
  <si>
    <t>住所</t>
    <rPh sb="0" eb="2">
      <t>ジュウショ</t>
    </rPh>
    <phoneticPr fontId="3"/>
  </si>
  <si>
    <t>メール</t>
    <phoneticPr fontId="3"/>
  </si>
  <si>
    <t>担当者職名</t>
    <rPh sb="0" eb="3">
      <t>タントウシャ</t>
    </rPh>
    <rPh sb="3" eb="5">
      <t>ショクメイ</t>
    </rPh>
    <phoneticPr fontId="3"/>
  </si>
  <si>
    <t>申請額一覧（別表２）</t>
    <rPh sb="0" eb="3">
      <t>シンセイガク</t>
    </rPh>
    <rPh sb="3" eb="5">
      <t>イチラン</t>
    </rPh>
    <rPh sb="6" eb="8">
      <t>ベッピョウ</t>
    </rPh>
    <phoneticPr fontId="3"/>
  </si>
  <si>
    <t>No.1</t>
    <phoneticPr fontId="3"/>
  </si>
  <si>
    <t>代表者</t>
    <rPh sb="0" eb="2">
      <t>ダイヒョウ</t>
    </rPh>
    <rPh sb="2" eb="3">
      <t>シャ</t>
    </rPh>
    <phoneticPr fontId="3"/>
  </si>
  <si>
    <t>職名</t>
    <rPh sb="0" eb="2">
      <t>ショクメイ</t>
    </rPh>
    <phoneticPr fontId="3"/>
  </si>
  <si>
    <t>氏名</t>
    <rPh sb="0" eb="2">
      <t>シメイ</t>
    </rPh>
    <phoneticPr fontId="3"/>
  </si>
  <si>
    <t>事業所・施設名</t>
    <phoneticPr fontId="3"/>
  </si>
  <si>
    <t>事業所番号</t>
    <rPh sb="0" eb="3">
      <t>ジギョウショ</t>
    </rPh>
    <rPh sb="3" eb="5">
      <t>バンゴウ</t>
    </rPh>
    <phoneticPr fontId="3"/>
  </si>
  <si>
    <t>No.2</t>
  </si>
  <si>
    <t>No.3</t>
  </si>
  <si>
    <t>No.4</t>
  </si>
  <si>
    <t>No.5</t>
  </si>
  <si>
    <t>No.6</t>
  </si>
  <si>
    <t>No.7</t>
  </si>
  <si>
    <t>No.8</t>
  </si>
  <si>
    <t>No.9</t>
  </si>
  <si>
    <t>No.10</t>
  </si>
  <si>
    <t>No.11</t>
  </si>
  <si>
    <t>No.12</t>
  </si>
  <si>
    <t>No.13</t>
  </si>
  <si>
    <t>No.14</t>
  </si>
  <si>
    <t>No.15</t>
  </si>
  <si>
    <t>No.16</t>
  </si>
  <si>
    <t>No.17</t>
  </si>
  <si>
    <t>No.18</t>
  </si>
  <si>
    <t>No.19</t>
  </si>
  <si>
    <t>No.20</t>
  </si>
  <si>
    <t>No.21</t>
  </si>
  <si>
    <t>No.22</t>
  </si>
  <si>
    <t>No.23</t>
  </si>
  <si>
    <t>No.24</t>
  </si>
  <si>
    <t>No.25</t>
  </si>
  <si>
    <t>No.26</t>
  </si>
  <si>
    <t>No.27</t>
  </si>
  <si>
    <t>No.28</t>
  </si>
  <si>
    <t>No.29</t>
  </si>
  <si>
    <t>No.30</t>
  </si>
  <si>
    <t>管理番号</t>
    <rPh sb="0" eb="2">
      <t>カンリ</t>
    </rPh>
    <rPh sb="2" eb="4">
      <t>バンゴウ</t>
    </rPh>
    <phoneticPr fontId="3"/>
  </si>
  <si>
    <t>整理番号</t>
    <rPh sb="0" eb="2">
      <t>セイリ</t>
    </rPh>
    <rPh sb="2" eb="4">
      <t>バンゴウ</t>
    </rPh>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</si>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</sst>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 ;[Red]\-#,##0\ "/>
    <numFmt numFmtId="178" formatCode="#,##0;\-#,##0;&quot;&quot;"/>
    <numFmt numFmtId="179" formatCode="#,##0_);[Red]\(#,##0\)"/>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color rgb="FFFF0000"/>
      <name val="ＭＳ 明朝"/>
      <family val="1"/>
      <charset val="128"/>
    </font>
    <font>
      <sz val="8"/>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9"/>
      <name val="ＭＳ 明朝"/>
      <family val="1"/>
      <charset val="128"/>
    </font>
    <font>
      <sz val="10"/>
      <color theme="4"/>
      <name val="ＭＳ 明朝"/>
      <family val="1"/>
      <charset val="128"/>
    </font>
    <font>
      <sz val="10"/>
      <color theme="3" tint="0.39997558519241921"/>
      <name val="ＭＳ 明朝"/>
      <family val="1"/>
      <charset val="128"/>
    </font>
    <font>
      <b/>
      <sz val="9"/>
      <color indexed="81"/>
      <name val="ＭＳ Ｐゴシック"/>
      <family val="3"/>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sz val="14"/>
      <name val="ＭＳ Ｐ明朝"/>
      <family val="1"/>
      <charset val="128"/>
    </font>
    <font>
      <b/>
      <sz val="11"/>
      <color indexed="81"/>
      <name val="ＭＳ Ｐゴシック"/>
      <family val="3"/>
      <charset val="128"/>
    </font>
    <font>
      <u/>
      <sz val="11"/>
      <color theme="10"/>
      <name val="ＭＳ Ｐゴシック"/>
      <family val="3"/>
      <charset val="128"/>
    </font>
    <font>
      <b/>
      <sz val="14"/>
      <color theme="1"/>
      <name val="ＭＳ Ｐ明朝"/>
      <family val="1"/>
      <charset val="128"/>
    </font>
    <font>
      <b/>
      <u/>
      <sz val="11"/>
      <color indexed="10"/>
      <name val="ＭＳ Ｐゴシック"/>
      <family val="3"/>
      <charset val="128"/>
    </font>
    <font>
      <b/>
      <u/>
      <sz val="11"/>
      <color indexed="81"/>
      <name val="ＭＳ Ｐゴシック"/>
      <family val="3"/>
      <charset val="128"/>
    </font>
    <font>
      <b/>
      <sz val="9"/>
      <name val="ＭＳ Ｐ明朝"/>
      <family val="1"/>
      <charset val="128"/>
    </font>
    <font>
      <sz val="6"/>
      <color theme="1"/>
      <name val="ＭＳ 明朝"/>
      <family val="1"/>
      <charset val="128"/>
    </font>
    <font>
      <sz val="9"/>
      <color indexed="81"/>
      <name val="MS P ゴシック"/>
      <family val="3"/>
      <charset val="128"/>
    </font>
    <font>
      <sz val="9"/>
      <color theme="1"/>
      <name val="ＭＳ Ｐゴシック"/>
      <family val="3"/>
      <charset val="128"/>
    </font>
    <font>
      <sz val="11"/>
      <color indexed="81"/>
      <name val="MS P ゴシック"/>
      <family val="3"/>
      <charset val="128"/>
    </font>
    <font>
      <b/>
      <sz val="10"/>
      <color indexed="81"/>
      <name val="MS P ゴシック"/>
      <family val="3"/>
      <charset val="128"/>
    </font>
    <font>
      <sz val="10"/>
      <color indexed="81"/>
      <name val="MS P ゴシック"/>
      <family val="3"/>
      <charset val="128"/>
    </font>
    <font>
      <b/>
      <sz val="9"/>
      <color indexed="81"/>
      <name val="MS P 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9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medium">
        <color indexed="64"/>
      </right>
      <top/>
      <bottom/>
      <diagonal/>
    </border>
    <border>
      <left/>
      <right style="hair">
        <color indexed="64"/>
      </right>
      <top/>
      <bottom/>
      <diagonal/>
    </border>
    <border>
      <left/>
      <right style="hair">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8"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81">
    <xf numFmtId="0" fontId="0" fillId="0" borderId="0" xfId="0">
      <alignment vertical="center"/>
    </xf>
    <xf numFmtId="178" fontId="10" fillId="0" borderId="25" xfId="4" applyNumberFormat="1" applyFont="1" applyBorder="1" applyAlignment="1" applyProtection="1">
      <alignment horizontal="right" vertical="center" shrinkToFit="1"/>
    </xf>
    <xf numFmtId="178" fontId="10" fillId="0" borderId="27" xfId="4" applyNumberFormat="1" applyFont="1" applyBorder="1" applyAlignment="1" applyProtection="1">
      <alignment horizontal="right" vertical="center" shrinkToFit="1"/>
    </xf>
    <xf numFmtId="0" fontId="16" fillId="0" borderId="0" xfId="0" applyFont="1">
      <alignment vertical="center"/>
    </xf>
    <xf numFmtId="0" fontId="16" fillId="0" borderId="0" xfId="0" applyFont="1" applyAlignment="1">
      <alignment horizontal="left" vertical="top"/>
    </xf>
    <xf numFmtId="0" fontId="5" fillId="0" borderId="0" xfId="0" applyFont="1">
      <alignment vertical="center"/>
    </xf>
    <xf numFmtId="0" fontId="6" fillId="0" borderId="0" xfId="0" applyFont="1" applyAlignment="1">
      <alignment horizontal="left" vertical="top"/>
    </xf>
    <xf numFmtId="0" fontId="24" fillId="0" borderId="0" xfId="0" applyFont="1">
      <alignment vertical="center"/>
    </xf>
    <xf numFmtId="0" fontId="16" fillId="0" borderId="25" xfId="0" applyFont="1" applyBorder="1" applyAlignment="1">
      <alignment horizontal="center" vertical="center" shrinkToFit="1"/>
    </xf>
    <xf numFmtId="49" fontId="6" fillId="0" borderId="25" xfId="0" applyNumberFormat="1" applyFont="1" applyBorder="1" applyAlignment="1">
      <alignment horizontal="center" vertical="top"/>
    </xf>
    <xf numFmtId="0" fontId="6" fillId="0" borderId="25" xfId="0" applyFont="1" applyBorder="1" applyAlignment="1">
      <alignment horizontal="center" vertical="top"/>
    </xf>
    <xf numFmtId="0" fontId="16" fillId="0" borderId="25" xfId="0" applyFont="1" applyBorder="1" applyAlignment="1">
      <alignment horizontal="center" vertical="center"/>
    </xf>
    <xf numFmtId="49" fontId="11" fillId="0" borderId="25" xfId="0" applyNumberFormat="1" applyFont="1" applyBorder="1" applyAlignment="1">
      <alignment horizontal="left" vertical="center" wrapText="1"/>
    </xf>
    <xf numFmtId="0" fontId="11" fillId="0" borderId="25" xfId="0" applyFont="1" applyBorder="1" applyAlignment="1">
      <alignment horizontal="left" vertical="center" wrapText="1"/>
    </xf>
    <xf numFmtId="49" fontId="11" fillId="0" borderId="14" xfId="0" applyNumberFormat="1" applyFont="1" applyBorder="1" applyAlignment="1">
      <alignment vertical="center" wrapText="1"/>
    </xf>
    <xf numFmtId="0" fontId="11" fillId="0" borderId="14" xfId="0" applyFont="1" applyBorder="1" applyAlignment="1">
      <alignment horizontal="left" vertical="center" wrapText="1"/>
    </xf>
    <xf numFmtId="0" fontId="11" fillId="0" borderId="14" xfId="0" applyFont="1" applyBorder="1" applyAlignment="1">
      <alignment vertical="center" wrapText="1"/>
    </xf>
    <xf numFmtId="0" fontId="17" fillId="0" borderId="25" xfId="0" applyFont="1" applyBorder="1" applyAlignment="1">
      <alignment horizontal="left" vertical="center" wrapText="1"/>
    </xf>
    <xf numFmtId="38" fontId="11" fillId="0" borderId="0" xfId="4" applyFont="1" applyBorder="1" applyAlignment="1" applyProtection="1">
      <alignment horizontal="right" vertical="center"/>
    </xf>
    <xf numFmtId="0" fontId="0" fillId="0" borderId="25" xfId="0" applyBorder="1" applyAlignment="1">
      <alignment vertical="center" shrinkToFit="1"/>
    </xf>
    <xf numFmtId="0" fontId="0" fillId="0" borderId="0" xfId="0" applyAlignment="1">
      <alignment vertical="center" shrinkToFit="1"/>
    </xf>
    <xf numFmtId="38" fontId="10" fillId="0" borderId="0" xfId="4" applyFont="1" applyFill="1" applyBorder="1" applyAlignment="1" applyProtection="1">
      <alignment horizontal="right" vertical="center" shrinkToFit="1"/>
    </xf>
    <xf numFmtId="0" fontId="21" fillId="4" borderId="27" xfId="0" applyFont="1" applyFill="1" applyBorder="1" applyAlignment="1" applyProtection="1">
      <alignment horizontal="center" vertical="center"/>
      <protection locked="0"/>
    </xf>
    <xf numFmtId="0" fontId="21" fillId="4" borderId="78" xfId="0" applyFont="1" applyFill="1" applyBorder="1" applyAlignment="1" applyProtection="1">
      <alignment horizontal="center" vertical="center"/>
      <protection locked="0"/>
    </xf>
    <xf numFmtId="0" fontId="21" fillId="4" borderId="84" xfId="0" applyFont="1" applyFill="1" applyBorder="1" applyAlignment="1" applyProtection="1">
      <alignment horizontal="center" vertical="center"/>
      <protection locked="0"/>
    </xf>
    <xf numFmtId="0" fontId="21" fillId="4" borderId="85" xfId="0" applyFont="1" applyFill="1" applyBorder="1" applyAlignment="1" applyProtection="1">
      <alignment horizontal="center" vertical="center"/>
      <protection locked="0"/>
    </xf>
    <xf numFmtId="38" fontId="26" fillId="0" borderId="16" xfId="4" applyFont="1" applyBorder="1" applyAlignment="1" applyProtection="1">
      <alignment vertical="center"/>
    </xf>
    <xf numFmtId="38" fontId="26" fillId="0" borderId="17" xfId="4" applyFont="1" applyBorder="1" applyAlignment="1" applyProtection="1">
      <alignment vertical="center"/>
    </xf>
    <xf numFmtId="38" fontId="12" fillId="0" borderId="88" xfId="4" applyFont="1" applyBorder="1" applyAlignment="1" applyProtection="1">
      <alignment vertical="center"/>
    </xf>
    <xf numFmtId="38" fontId="12" fillId="0" borderId="68" xfId="4" applyFont="1" applyBorder="1" applyAlignment="1" applyProtection="1">
      <alignment vertical="center"/>
    </xf>
    <xf numFmtId="0" fontId="0" fillId="0" borderId="25" xfId="0" applyBorder="1">
      <alignment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0" fontId="0" fillId="0" borderId="0" xfId="0" applyAlignment="1">
      <alignment horizontal="left" vertical="center"/>
    </xf>
    <xf numFmtId="49" fontId="0" fillId="0" borderId="0" xfId="0" applyNumberFormat="1">
      <alignment vertical="center"/>
    </xf>
    <xf numFmtId="49" fontId="0" fillId="0" borderId="0" xfId="0" applyNumberFormat="1" applyAlignment="1">
      <alignment horizontal="left" vertical="center"/>
    </xf>
    <xf numFmtId="6" fontId="39" fillId="0" borderId="54" xfId="8" applyFont="1" applyFill="1" applyBorder="1" applyAlignment="1" applyProtection="1">
      <alignment horizontal="right" vertical="center" shrinkToFit="1"/>
    </xf>
    <xf numFmtId="0" fontId="9"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68" xfId="0" applyFont="1" applyBorder="1">
      <alignment vertical="center"/>
    </xf>
    <xf numFmtId="0" fontId="11" fillId="0" borderId="68" xfId="0" applyFont="1" applyBorder="1" applyAlignment="1">
      <alignment horizontal="center" vertical="center"/>
    </xf>
    <xf numFmtId="0" fontId="11" fillId="0" borderId="69" xfId="0" applyFont="1" applyBorder="1">
      <alignment vertical="center"/>
    </xf>
    <xf numFmtId="0" fontId="7" fillId="0" borderId="0" xfId="0" applyFont="1">
      <alignment vertical="center"/>
    </xf>
    <xf numFmtId="0" fontId="7" fillId="0" borderId="0" xfId="0" applyFont="1" applyAlignment="1">
      <alignment horizontal="center" vertical="center"/>
    </xf>
    <xf numFmtId="0" fontId="11" fillId="0" borderId="8" xfId="0" applyFont="1" applyBorder="1">
      <alignment vertical="center"/>
    </xf>
    <xf numFmtId="0" fontId="11" fillId="0" borderId="8" xfId="0" applyFont="1" applyBorder="1" applyAlignment="1">
      <alignment horizontal="center" vertical="center"/>
    </xf>
    <xf numFmtId="0" fontId="11" fillId="0" borderId="12" xfId="0" applyFont="1" applyBorder="1">
      <alignment vertical="center"/>
    </xf>
    <xf numFmtId="0" fontId="8" fillId="0" borderId="0" xfId="0" applyFont="1" applyAlignment="1">
      <alignment horizontal="center" vertical="center"/>
    </xf>
    <xf numFmtId="0" fontId="11" fillId="0" borderId="1" xfId="0" applyFont="1" applyBorder="1" applyAlignment="1">
      <alignment vertical="center" shrinkToFit="1"/>
    </xf>
    <xf numFmtId="0" fontId="11" fillId="0" borderId="59" xfId="0" applyFont="1" applyBorder="1" applyAlignment="1">
      <alignment vertical="center" shrinkToFit="1"/>
    </xf>
    <xf numFmtId="0" fontId="12" fillId="0" borderId="1" xfId="0" applyFont="1" applyBorder="1" applyAlignment="1">
      <alignment vertical="center" shrinkToFit="1"/>
    </xf>
    <xf numFmtId="0" fontId="12" fillId="0" borderId="59" xfId="0" applyFont="1" applyBorder="1" applyAlignment="1">
      <alignment vertical="center" shrinkToFit="1"/>
    </xf>
    <xf numFmtId="0" fontId="11" fillId="0" borderId="5" xfId="0" applyFont="1" applyBorder="1">
      <alignment vertical="center"/>
    </xf>
    <xf numFmtId="0" fontId="11" fillId="0" borderId="6" xfId="0" applyFont="1" applyBorder="1">
      <alignment vertical="center"/>
    </xf>
    <xf numFmtId="0" fontId="11" fillId="0" borderId="2" xfId="0" applyFont="1" applyBorder="1">
      <alignment vertical="center"/>
    </xf>
    <xf numFmtId="0" fontId="11" fillId="0" borderId="2" xfId="0" applyFont="1" applyBorder="1" applyAlignment="1">
      <alignment horizontal="center" vertical="center"/>
    </xf>
    <xf numFmtId="0" fontId="11" fillId="0" borderId="3" xfId="0" applyFont="1" applyBorder="1">
      <alignment vertical="center"/>
    </xf>
    <xf numFmtId="0" fontId="11" fillId="0" borderId="1" xfId="0" applyFont="1" applyBorder="1">
      <alignment vertical="center"/>
    </xf>
    <xf numFmtId="0" fontId="11" fillId="0" borderId="5" xfId="0" applyFont="1" applyBorder="1" applyAlignment="1">
      <alignment horizontal="center" vertical="center"/>
    </xf>
    <xf numFmtId="49" fontId="7" fillId="0" borderId="0" xfId="0" applyNumberFormat="1" applyFont="1">
      <alignment vertical="center"/>
    </xf>
    <xf numFmtId="0" fontId="7" fillId="0" borderId="0" xfId="0"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4" fillId="0" borderId="0" xfId="0" applyFont="1" applyAlignment="1">
      <alignment horizontal="left" vertical="center"/>
    </xf>
    <xf numFmtId="176" fontId="12" fillId="0" borderId="3" xfId="0" applyNumberFormat="1" applyFont="1" applyBorder="1" applyAlignment="1">
      <alignment vertical="center" shrinkToFit="1"/>
    </xf>
    <xf numFmtId="176" fontId="12" fillId="0" borderId="6" xfId="0" applyNumberFormat="1" applyFont="1" applyBorder="1" applyAlignment="1">
      <alignment vertical="center" shrinkToFit="1"/>
    </xf>
    <xf numFmtId="0" fontId="12" fillId="0" borderId="6" xfId="0" applyFont="1" applyBorder="1">
      <alignment vertical="center"/>
    </xf>
    <xf numFmtId="49" fontId="9" fillId="0" borderId="0" xfId="0" applyNumberFormat="1" applyFont="1" applyAlignment="1">
      <alignment horizontal="center" vertical="center" wrapText="1"/>
    </xf>
    <xf numFmtId="0" fontId="31" fillId="0" borderId="54" xfId="0" applyFont="1" applyBorder="1" applyAlignment="1">
      <alignment horizontal="center" vertical="center"/>
    </xf>
    <xf numFmtId="0" fontId="9" fillId="0" borderId="72" xfId="0" applyFont="1" applyBorder="1" applyAlignment="1">
      <alignment vertical="center" wrapText="1"/>
    </xf>
    <xf numFmtId="0" fontId="7" fillId="0" borderId="0" xfId="0" applyFont="1" applyAlignment="1">
      <alignment vertical="center" wrapText="1"/>
    </xf>
    <xf numFmtId="0" fontId="21" fillId="0" borderId="0" xfId="0" applyFont="1" applyAlignment="1">
      <alignment horizontal="center" vertical="center"/>
    </xf>
    <xf numFmtId="0" fontId="9" fillId="0" borderId="0" xfId="0" applyFont="1" applyAlignment="1">
      <alignment horizontal="left" vertical="center"/>
    </xf>
    <xf numFmtId="0" fontId="21" fillId="4" borderId="0" xfId="0" applyFont="1" applyFill="1" applyAlignment="1">
      <alignment horizontal="center" vertical="center"/>
    </xf>
    <xf numFmtId="0" fontId="32" fillId="0" borderId="0" xfId="0" applyFont="1" applyAlignment="1">
      <alignment horizontal="center" vertical="center"/>
    </xf>
    <xf numFmtId="0" fontId="32" fillId="0" borderId="0" xfId="0" applyFont="1">
      <alignment vertical="center"/>
    </xf>
    <xf numFmtId="0" fontId="30" fillId="0" borderId="0" xfId="0" applyFont="1">
      <alignment vertical="center"/>
    </xf>
    <xf numFmtId="0" fontId="21" fillId="4" borderId="54" xfId="0" applyFont="1" applyFill="1" applyBorder="1" applyAlignment="1">
      <alignment horizontal="center" vertical="center"/>
    </xf>
    <xf numFmtId="0" fontId="8" fillId="0" borderId="0" xfId="0" applyFont="1">
      <alignment vertical="center"/>
    </xf>
    <xf numFmtId="0" fontId="8" fillId="0" borderId="79" xfId="0" applyFont="1" applyBorder="1">
      <alignment vertical="center"/>
    </xf>
    <xf numFmtId="38" fontId="8" fillId="0" borderId="0" xfId="0" applyNumberFormat="1" applyFont="1">
      <alignment vertical="center"/>
    </xf>
    <xf numFmtId="176" fontId="8" fillId="0" borderId="0" xfId="0" applyNumberFormat="1" applyFont="1">
      <alignment vertical="center"/>
    </xf>
    <xf numFmtId="0" fontId="8" fillId="0" borderId="8" xfId="0" applyFont="1" applyBorder="1">
      <alignment vertical="center"/>
    </xf>
    <xf numFmtId="38" fontId="8" fillId="0" borderId="8" xfId="0" applyNumberFormat="1" applyFont="1" applyBorder="1">
      <alignment vertical="center"/>
    </xf>
    <xf numFmtId="0" fontId="12" fillId="0" borderId="0" xfId="0" applyFont="1">
      <alignment vertical="center"/>
    </xf>
    <xf numFmtId="0" fontId="33" fillId="0" borderId="0" xfId="0" applyFont="1" applyAlignment="1">
      <alignment vertical="center" wrapText="1"/>
    </xf>
    <xf numFmtId="0" fontId="11" fillId="0" borderId="0" xfId="0" applyFont="1" applyAlignment="1">
      <alignment horizontal="right" vertical="center"/>
    </xf>
    <xf numFmtId="0" fontId="34" fillId="0" borderId="0" xfId="0" applyFont="1" applyAlignment="1">
      <alignment horizontal="center" vertical="center"/>
    </xf>
    <xf numFmtId="0" fontId="34" fillId="0" borderId="0" xfId="0" applyFont="1">
      <alignment vertical="center"/>
    </xf>
    <xf numFmtId="0" fontId="0" fillId="0" borderId="0" xfId="0" applyAlignment="1">
      <alignment vertical="top"/>
    </xf>
    <xf numFmtId="0" fontId="25" fillId="0" borderId="0" xfId="0" applyFont="1">
      <alignment vertical="center"/>
    </xf>
    <xf numFmtId="0" fontId="33" fillId="0" borderId="0" xfId="0" applyFont="1">
      <alignment vertical="center"/>
    </xf>
    <xf numFmtId="49" fontId="33" fillId="0" borderId="0" xfId="0" applyNumberFormat="1" applyFont="1">
      <alignment vertical="center"/>
    </xf>
    <xf numFmtId="0" fontId="11" fillId="0" borderId="13" xfId="0" applyFont="1" applyBorder="1">
      <alignment vertical="center"/>
    </xf>
    <xf numFmtId="0" fontId="11" fillId="0" borderId="13" xfId="0" applyFont="1" applyBorder="1" applyAlignment="1">
      <alignment horizontal="center" vertical="center"/>
    </xf>
    <xf numFmtId="0" fontId="11" fillId="0" borderId="77" xfId="0" applyFont="1" applyBorder="1">
      <alignment vertical="center"/>
    </xf>
    <xf numFmtId="0" fontId="11" fillId="0" borderId="0" xfId="0" applyFont="1" applyAlignment="1">
      <alignment horizontal="center" vertical="center" textRotation="255"/>
    </xf>
    <xf numFmtId="176" fontId="12" fillId="0" borderId="50" xfId="0" applyNumberFormat="1" applyFont="1" applyBorder="1">
      <alignment vertical="center"/>
    </xf>
    <xf numFmtId="0" fontId="12" fillId="0" borderId="0" xfId="0" applyFont="1" applyAlignment="1">
      <alignment horizontal="center" vertical="center"/>
    </xf>
    <xf numFmtId="176" fontId="12" fillId="0" borderId="0" xfId="0" applyNumberFormat="1" applyFont="1">
      <alignment vertical="center"/>
    </xf>
    <xf numFmtId="0" fontId="15" fillId="0" borderId="0" xfId="0" applyFont="1">
      <alignment vertical="center"/>
    </xf>
    <xf numFmtId="0" fontId="11" fillId="0" borderId="31" xfId="0" applyFont="1" applyBorder="1" applyAlignment="1">
      <alignment horizontal="center" vertical="center" textRotation="255"/>
    </xf>
    <xf numFmtId="0" fontId="11" fillId="0" borderId="23" xfId="0" applyFont="1" applyBorder="1">
      <alignment vertical="center"/>
    </xf>
    <xf numFmtId="0" fontId="11" fillId="0" borderId="24" xfId="0" applyFont="1" applyBorder="1">
      <alignment vertical="center"/>
    </xf>
    <xf numFmtId="0" fontId="12" fillId="0" borderId="16" xfId="0" applyFont="1" applyBorder="1">
      <alignment vertical="center"/>
    </xf>
    <xf numFmtId="0" fontId="12" fillId="0" borderId="17" xfId="0" applyFont="1" applyBorder="1">
      <alignmen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176" fontId="12" fillId="0" borderId="42" xfId="0" applyNumberFormat="1" applyFont="1" applyBorder="1">
      <alignment vertical="center"/>
    </xf>
    <xf numFmtId="176" fontId="11" fillId="0" borderId="0" xfId="0" applyNumberFormat="1" applyFont="1">
      <alignment vertical="center"/>
    </xf>
    <xf numFmtId="0" fontId="11" fillId="0" borderId="35" xfId="0" applyFont="1" applyBorder="1" applyAlignment="1">
      <alignment horizontal="center" vertical="center" textRotation="255"/>
    </xf>
    <xf numFmtId="0" fontId="11" fillId="0" borderId="17" xfId="0" applyFont="1" applyBorder="1">
      <alignment vertical="center"/>
    </xf>
    <xf numFmtId="0" fontId="11" fillId="0" borderId="18" xfId="0" applyFont="1" applyBorder="1">
      <alignment vertical="center"/>
    </xf>
    <xf numFmtId="0" fontId="15" fillId="0" borderId="33" xfId="0" applyFont="1" applyBorder="1">
      <alignment vertical="center"/>
    </xf>
    <xf numFmtId="0" fontId="12" fillId="0" borderId="42" xfId="0" applyFont="1" applyBorder="1">
      <alignment vertical="center"/>
    </xf>
    <xf numFmtId="0" fontId="25" fillId="0" borderId="89" xfId="0" applyFont="1" applyBorder="1" applyAlignment="1">
      <alignment horizontal="center" vertical="center"/>
    </xf>
    <xf numFmtId="0" fontId="25" fillId="0" borderId="23" xfId="0" applyFont="1" applyBorder="1">
      <alignment vertical="center"/>
    </xf>
    <xf numFmtId="0" fontId="25" fillId="0" borderId="32" xfId="0" applyFont="1" applyBorder="1" applyAlignment="1">
      <alignment horizontal="center" vertical="center"/>
    </xf>
    <xf numFmtId="0" fontId="25" fillId="0" borderId="17" xfId="0" applyFont="1" applyBorder="1">
      <alignment vertical="center"/>
    </xf>
    <xf numFmtId="0" fontId="25" fillId="0" borderId="35" xfId="0" applyFont="1" applyBorder="1" applyAlignment="1">
      <alignment horizontal="center" vertical="center"/>
    </xf>
    <xf numFmtId="0" fontId="25" fillId="0" borderId="30" xfId="0" applyFont="1" applyBorder="1">
      <alignment vertical="center"/>
    </xf>
    <xf numFmtId="0" fontId="11" fillId="0" borderId="35" xfId="0" applyFont="1" applyBorder="1" applyAlignment="1">
      <alignment horizontal="center" vertical="center"/>
    </xf>
    <xf numFmtId="0" fontId="15" fillId="0" borderId="17" xfId="0" applyFont="1" applyBorder="1">
      <alignment vertical="center"/>
    </xf>
    <xf numFmtId="0" fontId="11" fillId="0" borderId="31" xfId="0" applyFont="1" applyBorder="1" applyAlignment="1">
      <alignment horizontal="center" vertical="center"/>
    </xf>
    <xf numFmtId="0" fontId="11" fillId="0" borderId="79" xfId="0" applyFont="1" applyBorder="1" applyAlignment="1">
      <alignment horizontal="center" vertical="center"/>
    </xf>
    <xf numFmtId="0" fontId="11" fillId="0" borderId="86" xfId="0" applyFont="1" applyBorder="1" applyAlignment="1">
      <alignment horizontal="center" vertical="center"/>
    </xf>
    <xf numFmtId="0" fontId="11" fillId="0" borderId="68" xfId="0" applyFont="1" applyBorder="1" applyAlignment="1">
      <alignment horizontal="left" vertical="center"/>
    </xf>
    <xf numFmtId="0" fontId="12" fillId="0" borderId="88" xfId="0" applyFont="1" applyBorder="1">
      <alignment vertical="center"/>
    </xf>
    <xf numFmtId="0" fontId="12" fillId="0" borderId="68" xfId="0" applyFont="1" applyBorder="1">
      <alignment vertical="center"/>
    </xf>
    <xf numFmtId="0" fontId="12" fillId="0" borderId="68" xfId="0" applyFont="1" applyBorder="1" applyAlignment="1">
      <alignment horizontal="center" vertical="center"/>
    </xf>
    <xf numFmtId="0" fontId="12" fillId="0" borderId="69" xfId="0" applyFont="1" applyBorder="1" applyAlignment="1">
      <alignment horizontal="center" vertical="center"/>
    </xf>
    <xf numFmtId="176" fontId="12" fillId="0" borderId="71" xfId="0" applyNumberFormat="1" applyFont="1" applyBorder="1">
      <alignment vertical="center"/>
    </xf>
    <xf numFmtId="0" fontId="25" fillId="0" borderId="36" xfId="0" applyFont="1" applyBorder="1" applyAlignment="1">
      <alignment horizontal="center" vertical="center"/>
    </xf>
    <xf numFmtId="0" fontId="25" fillId="0" borderId="34" xfId="0" applyFont="1" applyBorder="1">
      <alignment vertical="center"/>
    </xf>
    <xf numFmtId="0" fontId="17" fillId="0" borderId="0" xfId="0" applyFont="1">
      <alignment vertical="center"/>
    </xf>
    <xf numFmtId="0" fontId="18" fillId="0" borderId="0" xfId="0" applyFont="1" applyAlignment="1">
      <alignment horizontal="center" vertical="center"/>
    </xf>
    <xf numFmtId="176" fontId="17" fillId="0" borderId="0" xfId="0" applyNumberFormat="1" applyFont="1">
      <alignment vertical="center"/>
    </xf>
    <xf numFmtId="176" fontId="18" fillId="0" borderId="0" xfId="0" applyNumberFormat="1" applyFont="1">
      <alignment vertical="center"/>
    </xf>
    <xf numFmtId="0" fontId="18" fillId="0" borderId="0" xfId="0" applyFont="1">
      <alignment vertical="center"/>
    </xf>
    <xf numFmtId="0" fontId="25" fillId="0" borderId="16" xfId="0" applyFont="1" applyBorder="1" applyAlignment="1">
      <alignment horizontal="left" vertical="center"/>
    </xf>
    <xf numFmtId="0" fontId="26" fillId="0" borderId="16" xfId="0" applyFont="1" applyBorder="1">
      <alignment vertical="center"/>
    </xf>
    <xf numFmtId="0" fontId="26" fillId="0" borderId="17" xfId="0" applyFont="1" applyBorder="1">
      <alignmen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6" fontId="26" fillId="0" borderId="42" xfId="0" applyNumberFormat="1" applyFont="1" applyBorder="1">
      <alignment vertical="center"/>
    </xf>
    <xf numFmtId="0" fontId="25" fillId="0" borderId="22" xfId="0" applyFont="1" applyBorder="1">
      <alignment vertical="center"/>
    </xf>
    <xf numFmtId="176" fontId="18" fillId="0" borderId="43" xfId="0" applyNumberFormat="1" applyFont="1" applyBorder="1">
      <alignment vertical="center"/>
    </xf>
    <xf numFmtId="0" fontId="25" fillId="0" borderId="20" xfId="0" applyFont="1" applyBorder="1">
      <alignment vertical="center"/>
    </xf>
    <xf numFmtId="0" fontId="25" fillId="0" borderId="33" xfId="0" applyFont="1" applyBorder="1">
      <alignment vertical="center"/>
    </xf>
    <xf numFmtId="0" fontId="25" fillId="0" borderId="38" xfId="0" applyFont="1" applyBorder="1">
      <alignment vertical="center"/>
    </xf>
    <xf numFmtId="176" fontId="12" fillId="0" borderId="43" xfId="0" applyNumberFormat="1" applyFont="1" applyBorder="1">
      <alignment vertical="center"/>
    </xf>
    <xf numFmtId="0" fontId="25" fillId="0" borderId="16" xfId="0" applyFont="1" applyBorder="1" applyAlignment="1">
      <alignment horizontal="center" vertical="center"/>
    </xf>
    <xf numFmtId="0" fontId="25" fillId="0" borderId="19" xfId="0" applyFont="1" applyBorder="1">
      <alignment vertical="center"/>
    </xf>
    <xf numFmtId="0" fontId="11" fillId="0" borderId="20" xfId="0" applyFont="1" applyBorder="1">
      <alignment vertical="center"/>
    </xf>
    <xf numFmtId="0" fontId="25" fillId="0" borderId="16" xfId="0" applyFont="1" applyBorder="1">
      <alignment vertical="center"/>
    </xf>
    <xf numFmtId="0" fontId="25" fillId="0" borderId="31" xfId="0" applyFont="1" applyBorder="1" applyAlignment="1">
      <alignment horizontal="center" vertical="center"/>
    </xf>
    <xf numFmtId="0" fontId="25" fillId="0" borderId="90" xfId="0" applyFont="1" applyBorder="1" applyAlignment="1">
      <alignment horizontal="center" vertical="center"/>
    </xf>
    <xf numFmtId="176" fontId="12" fillId="0" borderId="45" xfId="0" applyNumberFormat="1" applyFont="1" applyBorder="1">
      <alignment vertical="center"/>
    </xf>
    <xf numFmtId="0" fontId="19" fillId="0" borderId="0" xfId="0" applyFont="1" applyAlignment="1">
      <alignment horizontal="left" vertical="center"/>
    </xf>
    <xf numFmtId="0" fontId="19" fillId="0" borderId="0" xfId="0" applyFont="1">
      <alignment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horizontal="left"/>
    </xf>
    <xf numFmtId="0" fontId="10" fillId="0" borderId="46" xfId="0" applyFont="1" applyBorder="1" applyAlignment="1">
      <alignment horizontal="center" vertical="center"/>
    </xf>
    <xf numFmtId="0" fontId="10" fillId="3" borderId="25" xfId="0" applyFont="1" applyFill="1" applyBorder="1" applyAlignment="1">
      <alignment horizontal="center" vertical="center" shrinkToFit="1"/>
    </xf>
    <xf numFmtId="0" fontId="7" fillId="3" borderId="1" xfId="0" applyFont="1" applyFill="1" applyBorder="1" applyAlignment="1">
      <alignment horizontal="center" vertical="center"/>
    </xf>
    <xf numFmtId="0" fontId="7" fillId="3" borderId="25" xfId="0" applyFont="1" applyFill="1" applyBorder="1" applyAlignment="1">
      <alignment horizontal="center" vertical="center" wrapText="1"/>
    </xf>
    <xf numFmtId="0" fontId="7" fillId="3" borderId="25" xfId="0" applyFont="1" applyFill="1" applyBorder="1" applyAlignment="1">
      <alignment horizontal="center" vertical="center"/>
    </xf>
    <xf numFmtId="0" fontId="9" fillId="3" borderId="25" xfId="0" applyFont="1" applyFill="1" applyBorder="1" applyAlignment="1">
      <alignment horizontal="center" vertical="center" wrapText="1"/>
    </xf>
    <xf numFmtId="0" fontId="7" fillId="3" borderId="28" xfId="0" applyFont="1" applyFill="1" applyBorder="1" applyAlignment="1">
      <alignment horizontal="center" vertical="center"/>
    </xf>
    <xf numFmtId="0" fontId="7" fillId="3" borderId="26" xfId="0" applyFont="1" applyFill="1" applyBorder="1" applyAlignment="1">
      <alignment horizontal="center" vertical="center" wrapText="1"/>
    </xf>
    <xf numFmtId="178" fontId="10" fillId="0" borderId="25" xfId="0" applyNumberFormat="1" applyFont="1" applyBorder="1" applyAlignment="1">
      <alignment horizontal="center" vertical="center" shrinkToFit="1"/>
    </xf>
    <xf numFmtId="178" fontId="10" fillId="0" borderId="1" xfId="0" applyNumberFormat="1" applyFont="1" applyBorder="1" applyAlignment="1">
      <alignment horizontal="left" vertical="center" shrinkToFit="1"/>
    </xf>
    <xf numFmtId="178" fontId="10" fillId="0" borderId="1" xfId="0" applyNumberFormat="1" applyFont="1" applyBorder="1" applyAlignment="1">
      <alignment horizontal="center" vertical="center" shrinkToFit="1"/>
    </xf>
    <xf numFmtId="178" fontId="10" fillId="0" borderId="1" xfId="0" applyNumberFormat="1" applyFont="1" applyBorder="1" applyAlignment="1">
      <alignment vertical="center" shrinkToFit="1"/>
    </xf>
    <xf numFmtId="178" fontId="10" fillId="0" borderId="26" xfId="4" applyNumberFormat="1" applyFont="1" applyFill="1" applyBorder="1" applyAlignment="1" applyProtection="1">
      <alignment horizontal="center" vertical="center" shrinkToFit="1"/>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8" xfId="0" applyBorder="1">
      <alignment vertical="center"/>
    </xf>
    <xf numFmtId="0" fontId="0" fillId="0" borderId="12" xfId="0" applyBorder="1">
      <alignment vertical="center"/>
    </xf>
    <xf numFmtId="49" fontId="0" fillId="0" borderId="25" xfId="0" applyNumberFormat="1" applyBorder="1">
      <alignment vertical="center"/>
    </xf>
    <xf numFmtId="38" fontId="0" fillId="0" borderId="25" xfId="0" applyNumberFormat="1" applyBorder="1">
      <alignment vertical="center"/>
    </xf>
    <xf numFmtId="0" fontId="34" fillId="0" borderId="0" xfId="0" applyFont="1" applyAlignment="1">
      <alignment horizontal="center" vertical="center"/>
    </xf>
    <xf numFmtId="0" fontId="33" fillId="0" borderId="0" xfId="0" applyFont="1" applyAlignment="1">
      <alignment horizontal="center" vertical="center"/>
    </xf>
    <xf numFmtId="0" fontId="21" fillId="0" borderId="0" xfId="0" applyFont="1" applyAlignment="1">
      <alignment horizontal="left" vertical="center" wrapText="1" shrinkToFit="1"/>
    </xf>
    <xf numFmtId="0" fontId="21" fillId="0" borderId="0" xfId="0" applyFont="1" applyAlignment="1">
      <alignment horizontal="left" vertical="center" shrinkToFit="1"/>
    </xf>
    <xf numFmtId="0" fontId="7" fillId="0" borderId="0" xfId="0" applyFont="1" applyAlignment="1">
      <alignment horizontal="left" vertical="center" wrapText="1" shrinkToFit="1"/>
    </xf>
    <xf numFmtId="0" fontId="7" fillId="0" borderId="0" xfId="0" applyFont="1" applyAlignment="1">
      <alignment horizontal="left" vertical="center" shrinkToFit="1"/>
    </xf>
    <xf numFmtId="0" fontId="33" fillId="0" borderId="0" xfId="0" applyFont="1" applyAlignment="1">
      <alignment horizontal="left" vertical="center" shrinkToFit="1"/>
    </xf>
    <xf numFmtId="0" fontId="11" fillId="0" borderId="0" xfId="0" applyFont="1" applyAlignment="1">
      <alignment horizontal="center" vertical="center"/>
    </xf>
    <xf numFmtId="0" fontId="11" fillId="4" borderId="0" xfId="0" applyFont="1" applyFill="1" applyAlignment="1" applyProtection="1">
      <alignment horizontal="center" vertical="center"/>
      <protection locked="0"/>
    </xf>
    <xf numFmtId="0" fontId="25" fillId="0" borderId="0" xfId="0" applyFont="1" applyAlignment="1">
      <alignment horizontal="center" vertical="center"/>
    </xf>
    <xf numFmtId="38" fontId="35" fillId="0" borderId="8" xfId="0" applyNumberFormat="1" applyFont="1" applyBorder="1" applyAlignment="1">
      <alignment horizontal="center" vertical="center"/>
    </xf>
    <xf numFmtId="0" fontId="35" fillId="0" borderId="8" xfId="0" applyFont="1" applyBorder="1" applyAlignment="1">
      <alignment horizontal="center" vertical="center"/>
    </xf>
    <xf numFmtId="0" fontId="33" fillId="0" borderId="4" xfId="0" applyFont="1" applyBorder="1" applyAlignment="1">
      <alignment horizontal="center" vertical="center"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9" xfId="0" applyFont="1" applyBorder="1" applyAlignment="1">
      <alignment horizontal="center" vertical="center"/>
    </xf>
    <xf numFmtId="0" fontId="33" fillId="0" borderId="10" xfId="0" applyFont="1" applyBorder="1" applyAlignment="1">
      <alignment horizontal="center" vertical="center"/>
    </xf>
    <xf numFmtId="0" fontId="33" fillId="0" borderId="11" xfId="0" applyFont="1" applyBorder="1" applyAlignment="1">
      <alignment horizontal="center" vertical="center"/>
    </xf>
    <xf numFmtId="0" fontId="33" fillId="0" borderId="8" xfId="0" applyFont="1" applyBorder="1" applyAlignment="1">
      <alignment horizontal="center" vertical="center"/>
    </xf>
    <xf numFmtId="0" fontId="33" fillId="0" borderId="12" xfId="0" applyFont="1" applyBorder="1" applyAlignment="1">
      <alignment horizontal="center" vertical="center"/>
    </xf>
    <xf numFmtId="0" fontId="33" fillId="4" borderId="4" xfId="0" applyFont="1" applyFill="1" applyBorder="1" applyAlignment="1" applyProtection="1">
      <alignment horizontal="center" vertical="center" shrinkToFit="1"/>
      <protection locked="0"/>
    </xf>
    <xf numFmtId="0" fontId="33" fillId="4" borderId="5" xfId="0" applyFont="1" applyFill="1" applyBorder="1" applyAlignment="1" applyProtection="1">
      <alignment horizontal="center" vertical="center" shrinkToFit="1"/>
      <protection locked="0"/>
    </xf>
    <xf numFmtId="0" fontId="33" fillId="4" borderId="6" xfId="0" applyFont="1" applyFill="1" applyBorder="1" applyAlignment="1" applyProtection="1">
      <alignment horizontal="center" vertical="center" shrinkToFit="1"/>
      <protection locked="0"/>
    </xf>
    <xf numFmtId="0" fontId="33" fillId="4" borderId="9" xfId="0" applyFont="1" applyFill="1" applyBorder="1" applyAlignment="1" applyProtection="1">
      <alignment horizontal="center" vertical="center" shrinkToFit="1"/>
      <protection locked="0"/>
    </xf>
    <xf numFmtId="0" fontId="33" fillId="4" borderId="0" xfId="0" applyFont="1" applyFill="1" applyAlignment="1" applyProtection="1">
      <alignment horizontal="center" vertical="center" shrinkToFit="1"/>
      <protection locked="0"/>
    </xf>
    <xf numFmtId="0" fontId="33" fillId="4" borderId="10" xfId="0" applyFont="1" applyFill="1" applyBorder="1" applyAlignment="1" applyProtection="1">
      <alignment horizontal="center" vertical="center" shrinkToFit="1"/>
      <protection locked="0"/>
    </xf>
    <xf numFmtId="0" fontId="33" fillId="4" borderId="11" xfId="0" applyFont="1" applyFill="1" applyBorder="1" applyAlignment="1" applyProtection="1">
      <alignment horizontal="center" vertical="center" shrinkToFit="1"/>
      <protection locked="0"/>
    </xf>
    <xf numFmtId="0" fontId="33" fillId="4" borderId="8" xfId="0" applyFont="1" applyFill="1" applyBorder="1" applyAlignment="1" applyProtection="1">
      <alignment horizontal="center" vertical="center" shrinkToFit="1"/>
      <protection locked="0"/>
    </xf>
    <xf numFmtId="0" fontId="33" fillId="4" borderId="12" xfId="0" applyFont="1" applyFill="1" applyBorder="1" applyAlignment="1" applyProtection="1">
      <alignment horizontal="center" vertical="center" shrinkToFit="1"/>
      <protection locked="0"/>
    </xf>
    <xf numFmtId="0" fontId="33" fillId="4" borderId="4" xfId="0" applyFont="1" applyFill="1" applyBorder="1" applyAlignment="1" applyProtection="1">
      <alignment horizontal="left" vertical="center"/>
      <protection locked="0"/>
    </xf>
    <xf numFmtId="0" fontId="33" fillId="4" borderId="5" xfId="0" applyFont="1" applyFill="1" applyBorder="1" applyAlignment="1" applyProtection="1">
      <alignment horizontal="left" vertical="center"/>
      <protection locked="0"/>
    </xf>
    <xf numFmtId="0" fontId="33" fillId="4" borderId="6" xfId="0" applyFont="1" applyFill="1" applyBorder="1" applyAlignment="1" applyProtection="1">
      <alignment horizontal="left" vertical="center"/>
      <protection locked="0"/>
    </xf>
    <xf numFmtId="0" fontId="33" fillId="4" borderId="11" xfId="0" applyFont="1" applyFill="1" applyBorder="1" applyAlignment="1" applyProtection="1">
      <alignment horizontal="left" vertical="center"/>
      <protection locked="0"/>
    </xf>
    <xf numFmtId="0" fontId="33" fillId="4" borderId="8" xfId="0" applyFont="1" applyFill="1" applyBorder="1" applyAlignment="1" applyProtection="1">
      <alignment horizontal="left" vertical="center"/>
      <protection locked="0"/>
    </xf>
    <xf numFmtId="0" fontId="33" fillId="4" borderId="12" xfId="0" applyFont="1" applyFill="1" applyBorder="1" applyAlignment="1" applyProtection="1">
      <alignment horizontal="left" vertical="center"/>
      <protection locked="0"/>
    </xf>
    <xf numFmtId="0" fontId="33" fillId="0" borderId="4" xfId="0" applyFont="1" applyBorder="1" applyAlignment="1">
      <alignment horizontal="center" vertical="center"/>
    </xf>
    <xf numFmtId="49" fontId="36" fillId="4" borderId="4" xfId="0" applyNumberFormat="1" applyFont="1" applyFill="1" applyBorder="1" applyAlignment="1" applyProtection="1">
      <alignment horizontal="center" vertical="center" shrinkToFit="1"/>
      <protection locked="0"/>
    </xf>
    <xf numFmtId="49" fontId="36" fillId="4" borderId="5" xfId="0" applyNumberFormat="1" applyFont="1" applyFill="1" applyBorder="1" applyAlignment="1" applyProtection="1">
      <alignment horizontal="center" vertical="center" shrinkToFit="1"/>
      <protection locked="0"/>
    </xf>
    <xf numFmtId="49" fontId="36" fillId="4" borderId="6" xfId="0" applyNumberFormat="1" applyFont="1" applyFill="1" applyBorder="1" applyAlignment="1" applyProtection="1">
      <alignment horizontal="center" vertical="center" shrinkToFit="1"/>
      <protection locked="0"/>
    </xf>
    <xf numFmtId="49" fontId="36" fillId="4" borderId="11" xfId="0" applyNumberFormat="1" applyFont="1" applyFill="1" applyBorder="1" applyAlignment="1" applyProtection="1">
      <alignment horizontal="center" vertical="center" shrinkToFit="1"/>
      <protection locked="0"/>
    </xf>
    <xf numFmtId="49" fontId="36" fillId="4" borderId="8" xfId="0" applyNumberFormat="1" applyFont="1" applyFill="1" applyBorder="1" applyAlignment="1" applyProtection="1">
      <alignment horizontal="center" vertical="center" shrinkToFit="1"/>
      <protection locked="0"/>
    </xf>
    <xf numFmtId="49" fontId="36" fillId="4" borderId="12" xfId="0" applyNumberFormat="1" applyFont="1" applyFill="1" applyBorder="1" applyAlignment="1" applyProtection="1">
      <alignment horizontal="center" vertical="center" shrinkToFit="1"/>
      <protection locked="0"/>
    </xf>
    <xf numFmtId="176" fontId="11" fillId="0" borderId="0" xfId="0" applyNumberFormat="1" applyFont="1">
      <alignment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176" fontId="17" fillId="0" borderId="0" xfId="0" applyNumberFormat="1" applyFont="1">
      <alignment vertical="center"/>
    </xf>
    <xf numFmtId="0" fontId="18" fillId="0" borderId="0" xfId="0" applyFont="1" applyAlignment="1">
      <alignment horizontal="center" vertical="center"/>
    </xf>
    <xf numFmtId="38" fontId="18" fillId="0" borderId="22" xfId="4" applyFont="1" applyBorder="1" applyAlignment="1" applyProtection="1">
      <alignment vertical="center"/>
    </xf>
    <xf numFmtId="38" fontId="18" fillId="0" borderId="23" xfId="4" applyFont="1" applyBorder="1" applyAlignment="1" applyProtection="1">
      <alignment vertical="center"/>
    </xf>
    <xf numFmtId="38" fontId="12" fillId="0" borderId="22" xfId="4" applyFont="1" applyBorder="1" applyAlignment="1" applyProtection="1">
      <alignment vertical="center"/>
    </xf>
    <xf numFmtId="38" fontId="12" fillId="0" borderId="23" xfId="4" applyFont="1" applyBorder="1" applyAlignment="1" applyProtection="1">
      <alignment vertical="center"/>
    </xf>
    <xf numFmtId="0" fontId="15" fillId="0" borderId="0" xfId="0" applyFont="1" applyAlignment="1">
      <alignment horizontal="center" vertical="center"/>
    </xf>
    <xf numFmtId="0" fontId="12" fillId="0" borderId="47" xfId="0" applyFont="1" applyBorder="1" applyAlignment="1">
      <alignment horizontal="center" vertical="center" wrapText="1"/>
    </xf>
    <xf numFmtId="0" fontId="12" fillId="0" borderId="50" xfId="0" applyFont="1" applyBorder="1" applyAlignment="1">
      <alignment horizontal="center" vertical="center" wrapText="1"/>
    </xf>
    <xf numFmtId="0" fontId="11" fillId="0" borderId="0" xfId="0" applyFont="1">
      <alignment vertical="center"/>
    </xf>
    <xf numFmtId="0" fontId="12" fillId="0" borderId="0" xfId="0" applyFont="1" applyAlignment="1">
      <alignment horizontal="center" vertical="center"/>
    </xf>
    <xf numFmtId="0" fontId="11" fillId="4" borderId="0" xfId="0" applyFont="1" applyFill="1" applyAlignment="1">
      <alignment horizontal="center" vertical="center"/>
    </xf>
    <xf numFmtId="0" fontId="11" fillId="2" borderId="0" xfId="0" applyFont="1" applyFill="1" applyAlignment="1">
      <alignment horizontal="center" vertical="center"/>
    </xf>
    <xf numFmtId="0" fontId="11" fillId="4" borderId="7" xfId="0" applyFont="1" applyFill="1" applyBorder="1" applyAlignment="1" applyProtection="1">
      <alignment horizontal="left" vertical="center"/>
      <protection locked="0"/>
    </xf>
    <xf numFmtId="0" fontId="11" fillId="4" borderId="76" xfId="0" applyFont="1" applyFill="1" applyBorder="1" applyAlignment="1" applyProtection="1">
      <alignment horizontal="left" vertical="center"/>
      <protection locked="0"/>
    </xf>
    <xf numFmtId="0" fontId="11" fillId="4" borderId="68" xfId="0" applyFont="1" applyFill="1" applyBorder="1" applyAlignment="1" applyProtection="1">
      <alignment horizontal="left" vertical="center"/>
      <protection locked="0"/>
    </xf>
    <xf numFmtId="0" fontId="11" fillId="4" borderId="71" xfId="0" applyFont="1" applyFill="1" applyBorder="1" applyAlignment="1" applyProtection="1">
      <alignment horizontal="left" vertical="center"/>
      <protection locked="0"/>
    </xf>
    <xf numFmtId="0" fontId="11" fillId="4" borderId="37" xfId="0" applyFont="1" applyFill="1" applyBorder="1" applyAlignment="1" applyProtection="1">
      <alignment horizontal="left" vertical="center" wrapText="1"/>
      <protection locked="0"/>
    </xf>
    <xf numFmtId="0" fontId="11" fillId="4" borderId="7" xfId="0" applyFont="1" applyFill="1" applyBorder="1" applyAlignment="1" applyProtection="1">
      <alignment horizontal="left" vertical="center" wrapText="1"/>
      <protection locked="0"/>
    </xf>
    <xf numFmtId="0" fontId="11" fillId="4" borderId="76" xfId="0" applyFont="1" applyFill="1" applyBorder="1" applyAlignment="1" applyProtection="1">
      <alignment horizontal="left" vertical="center" wrapText="1"/>
      <protection locked="0"/>
    </xf>
    <xf numFmtId="0" fontId="11" fillId="4" borderId="61" xfId="0" applyFont="1" applyFill="1" applyBorder="1" applyAlignment="1" applyProtection="1">
      <alignment horizontal="left" vertical="center"/>
      <protection locked="0"/>
    </xf>
    <xf numFmtId="0" fontId="11" fillId="4" borderId="65"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shrinkToFit="1"/>
      <protection locked="0"/>
    </xf>
    <xf numFmtId="0" fontId="11" fillId="4" borderId="3" xfId="0" applyFont="1" applyFill="1" applyBorder="1" applyAlignment="1" applyProtection="1">
      <alignment horizontal="left" vertical="center" shrinkToFit="1"/>
      <protection locked="0"/>
    </xf>
    <xf numFmtId="49" fontId="11" fillId="4" borderId="2"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shrinkToFit="1"/>
      <protection locked="0"/>
    </xf>
    <xf numFmtId="0" fontId="11" fillId="4" borderId="62" xfId="0" applyFont="1" applyFill="1" applyBorder="1" applyAlignment="1" applyProtection="1">
      <alignment horizontal="left" vertical="center" shrinkToFit="1"/>
      <protection locked="0"/>
    </xf>
    <xf numFmtId="0" fontId="11" fillId="4" borderId="59" xfId="0" applyFont="1" applyFill="1" applyBorder="1" applyAlignment="1" applyProtection="1">
      <alignment horizontal="left" vertical="center" shrinkToFit="1"/>
      <protection locked="0"/>
    </xf>
    <xf numFmtId="0" fontId="38" fillId="4" borderId="2" xfId="7" applyFill="1" applyBorder="1" applyAlignment="1" applyProtection="1">
      <alignment horizontal="left" vertical="center" shrinkToFit="1"/>
      <protection locked="0"/>
    </xf>
    <xf numFmtId="0" fontId="11" fillId="0" borderId="60" xfId="0" applyFont="1" applyBorder="1" applyAlignment="1">
      <alignment horizontal="center" vertical="center"/>
    </xf>
    <xf numFmtId="0" fontId="11" fillId="0" borderId="61"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2" fillId="0" borderId="16" xfId="0" applyFont="1" applyBorder="1">
      <alignment vertical="center"/>
    </xf>
    <xf numFmtId="0" fontId="12" fillId="0" borderId="17" xfId="0" applyFont="1" applyBorder="1">
      <alignment vertical="center"/>
    </xf>
    <xf numFmtId="0" fontId="15" fillId="0" borderId="0" xfId="0" applyFont="1" applyAlignment="1">
      <alignment horizontal="center" vertical="center" shrinkToFit="1"/>
    </xf>
    <xf numFmtId="0" fontId="11" fillId="0" borderId="41" xfId="0" applyFont="1" applyBorder="1" applyAlignment="1">
      <alignment horizontal="center" vertical="center" textRotation="255"/>
    </xf>
    <xf numFmtId="0" fontId="12" fillId="0" borderId="17" xfId="0" applyFont="1" applyBorder="1" applyAlignment="1">
      <alignment horizontal="center" vertical="center"/>
    </xf>
    <xf numFmtId="0" fontId="12" fillId="0" borderId="18" xfId="0" applyFont="1" applyBorder="1" applyAlignment="1">
      <alignment horizontal="center" vertical="center"/>
    </xf>
    <xf numFmtId="38" fontId="12" fillId="0" borderId="49" xfId="4" applyFont="1" applyBorder="1" applyAlignment="1" applyProtection="1">
      <alignment vertical="center"/>
    </xf>
    <xf numFmtId="38" fontId="12" fillId="0" borderId="47" xfId="4" applyFont="1" applyBorder="1" applyAlignment="1" applyProtection="1">
      <alignment vertical="center"/>
    </xf>
    <xf numFmtId="0" fontId="12" fillId="0" borderId="49" xfId="0" applyFont="1" applyBorder="1">
      <alignment vertical="center"/>
    </xf>
    <xf numFmtId="0" fontId="12" fillId="0" borderId="47" xfId="0" applyFont="1" applyBorder="1">
      <alignment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8" fillId="0" borderId="22" xfId="0" applyFont="1" applyBorder="1">
      <alignment vertical="center"/>
    </xf>
    <xf numFmtId="0" fontId="18" fillId="0" borderId="23" xfId="0" applyFont="1" applyBorder="1">
      <alignment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7" fillId="0" borderId="0" xfId="0" applyFont="1">
      <alignment vertical="center"/>
    </xf>
    <xf numFmtId="0" fontId="11" fillId="0" borderId="68" xfId="0" applyFont="1" applyBorder="1" applyAlignment="1">
      <alignment horizontal="center" vertical="center"/>
    </xf>
    <xf numFmtId="0" fontId="11" fillId="0" borderId="7" xfId="0" applyFont="1" applyBorder="1" applyAlignment="1">
      <alignment horizontal="center" vertical="center"/>
    </xf>
    <xf numFmtId="0" fontId="11" fillId="4" borderId="13" xfId="0" applyFont="1" applyFill="1" applyBorder="1" applyAlignment="1" applyProtection="1">
      <alignment horizontal="left" vertical="center"/>
      <protection locked="0"/>
    </xf>
    <xf numFmtId="49" fontId="11" fillId="4" borderId="13" xfId="0" quotePrefix="1" applyNumberFormat="1" applyFont="1" applyFill="1" applyBorder="1" applyAlignment="1" applyProtection="1">
      <alignment horizontal="left" vertical="center"/>
      <protection locked="0"/>
    </xf>
    <xf numFmtId="49" fontId="11" fillId="4" borderId="13" xfId="0" applyNumberFormat="1" applyFont="1" applyFill="1" applyBorder="1" applyAlignment="1" applyProtection="1">
      <alignment horizontal="left" vertical="center"/>
      <protection locked="0"/>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0" fontId="24" fillId="0" borderId="49" xfId="0" applyFont="1" applyBorder="1" applyAlignment="1">
      <alignment horizontal="right" vertical="center"/>
    </xf>
    <xf numFmtId="0" fontId="24" fillId="0" borderId="47" xfId="0" applyFont="1" applyBorder="1" applyAlignment="1">
      <alignment horizontal="right" vertical="center"/>
    </xf>
    <xf numFmtId="0" fontId="11" fillId="0" borderId="64" xfId="0" applyFont="1" applyBorder="1" applyAlignment="1">
      <alignment horizontal="center" vertical="center" textRotation="255"/>
    </xf>
    <xf numFmtId="0" fontId="11" fillId="0" borderId="78" xfId="0" applyFont="1" applyBorder="1" applyAlignment="1">
      <alignment horizontal="center" vertical="center" textRotation="255"/>
    </xf>
    <xf numFmtId="0" fontId="11" fillId="0" borderId="29" xfId="0" applyFont="1" applyBorder="1" applyAlignment="1">
      <alignment horizontal="center" vertical="center" textRotation="255"/>
    </xf>
    <xf numFmtId="0" fontId="15" fillId="0" borderId="49" xfId="0" applyFont="1" applyBorder="1" applyAlignment="1">
      <alignment horizontal="center" vertical="center" shrinkToFit="1"/>
    </xf>
    <xf numFmtId="0" fontId="15" fillId="0" borderId="47" xfId="0" applyFont="1" applyBorder="1" applyAlignment="1">
      <alignment horizontal="center" vertical="center" shrinkToFit="1"/>
    </xf>
    <xf numFmtId="0" fontId="15" fillId="0" borderId="48" xfId="0" applyFont="1" applyBorder="1" applyAlignment="1">
      <alignment horizontal="center" vertical="center" shrinkToFit="1"/>
    </xf>
    <xf numFmtId="0" fontId="11" fillId="0" borderId="86" xfId="0" applyFont="1" applyBorder="1" applyAlignment="1">
      <alignment horizontal="center" vertical="center" textRotation="255"/>
    </xf>
    <xf numFmtId="0" fontId="11" fillId="0" borderId="5" xfId="0" applyFont="1" applyBorder="1" applyAlignment="1">
      <alignment horizontal="center" vertical="center"/>
    </xf>
    <xf numFmtId="0" fontId="11" fillId="0" borderId="39" xfId="0" applyFont="1" applyBorder="1" applyAlignment="1">
      <alignment horizontal="center" vertical="center"/>
    </xf>
    <xf numFmtId="0" fontId="11" fillId="0" borderId="8" xfId="0" applyFont="1" applyBorder="1" applyAlignment="1">
      <alignment horizontal="center" vertical="center"/>
    </xf>
    <xf numFmtId="0" fontId="11" fillId="0" borderId="40" xfId="0" applyFont="1" applyBorder="1" applyAlignment="1">
      <alignment horizontal="center" vertical="center"/>
    </xf>
    <xf numFmtId="0" fontId="11" fillId="0" borderId="3" xfId="0" applyFont="1" applyBorder="1" applyAlignment="1">
      <alignment horizontal="center" vertical="center"/>
    </xf>
    <xf numFmtId="0" fontId="11" fillId="0" borderId="65" xfId="0" applyFont="1" applyBorder="1" applyAlignment="1">
      <alignment horizontal="center" vertical="center"/>
    </xf>
    <xf numFmtId="0" fontId="12" fillId="0" borderId="22" xfId="0" applyFont="1" applyBorder="1">
      <alignment vertical="center"/>
    </xf>
    <xf numFmtId="0" fontId="12" fillId="0" borderId="23" xfId="0" applyFont="1" applyBorder="1">
      <alignment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19" xfId="0" applyFont="1" applyBorder="1">
      <alignment vertical="center"/>
    </xf>
    <xf numFmtId="0" fontId="12" fillId="0" borderId="20" xfId="0" applyFont="1" applyBorder="1">
      <alignment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38" fontId="12" fillId="0" borderId="19" xfId="4" applyFont="1" applyBorder="1" applyAlignment="1" applyProtection="1">
      <alignment vertical="center"/>
    </xf>
    <xf numFmtId="38" fontId="12" fillId="0" borderId="20" xfId="4" applyFont="1" applyBorder="1" applyAlignment="1" applyProtection="1">
      <alignment vertical="center"/>
    </xf>
    <xf numFmtId="38" fontId="24" fillId="0" borderId="49" xfId="4" applyFont="1" applyBorder="1" applyAlignment="1" applyProtection="1">
      <alignment horizontal="right" vertical="center" shrinkToFit="1"/>
    </xf>
    <xf numFmtId="38" fontId="24" fillId="0" borderId="47" xfId="4" applyFont="1" applyBorder="1" applyAlignment="1" applyProtection="1">
      <alignment horizontal="right" vertical="center" shrinkToFit="1"/>
    </xf>
    <xf numFmtId="0" fontId="11" fillId="0" borderId="49" xfId="0" applyFont="1" applyBorder="1" applyAlignment="1">
      <alignment horizontal="right" vertical="center"/>
    </xf>
    <xf numFmtId="0" fontId="11" fillId="0" borderId="47" xfId="0" applyFont="1" applyBorder="1" applyAlignment="1">
      <alignment horizontal="right" vertical="center"/>
    </xf>
    <xf numFmtId="38" fontId="11" fillId="0" borderId="49" xfId="4" applyFont="1" applyBorder="1" applyAlignment="1" applyProtection="1">
      <alignment horizontal="right" vertical="center"/>
    </xf>
    <xf numFmtId="38" fontId="11" fillId="0" borderId="47" xfId="4" applyFont="1" applyBorder="1" applyAlignment="1" applyProtection="1">
      <alignment horizontal="right" vertical="center"/>
    </xf>
    <xf numFmtId="0" fontId="11" fillId="0" borderId="51" xfId="0" applyFont="1" applyBorder="1" applyAlignment="1">
      <alignment horizontal="center" vertical="center"/>
    </xf>
    <xf numFmtId="0" fontId="11" fillId="0" borderId="44" xfId="0" applyFont="1" applyBorder="1" applyAlignment="1">
      <alignment horizontal="center" vertical="center"/>
    </xf>
    <xf numFmtId="0" fontId="11" fillId="0" borderId="52" xfId="0" applyFont="1" applyBorder="1" applyAlignment="1">
      <alignment horizontal="center" vertical="center"/>
    </xf>
    <xf numFmtId="0" fontId="11" fillId="0" borderId="87" xfId="0" applyFont="1" applyBorder="1" applyAlignment="1">
      <alignment horizontal="center" vertical="center" textRotation="255"/>
    </xf>
    <xf numFmtId="0" fontId="10" fillId="0" borderId="0" xfId="0" applyFont="1" applyAlignment="1">
      <alignment horizontal="left" vertical="center"/>
    </xf>
    <xf numFmtId="179" fontId="11" fillId="0" borderId="4" xfId="0" applyNumberFormat="1" applyFont="1" applyBorder="1" applyAlignment="1">
      <alignment horizontal="center" vertical="center" shrinkToFit="1"/>
    </xf>
    <xf numFmtId="179" fontId="11" fillId="0" borderId="5" xfId="0" applyNumberFormat="1" applyFont="1" applyBorder="1" applyAlignment="1">
      <alignment horizontal="center" vertical="center" shrinkToFit="1"/>
    </xf>
    <xf numFmtId="0" fontId="11" fillId="0" borderId="5" xfId="0" applyFont="1" applyBorder="1">
      <alignment vertical="center"/>
    </xf>
    <xf numFmtId="0" fontId="11" fillId="0" borderId="6" xfId="0" applyFont="1" applyBorder="1">
      <alignment vertical="center"/>
    </xf>
    <xf numFmtId="0" fontId="11" fillId="0" borderId="8" xfId="0" applyFont="1" applyBorder="1">
      <alignment vertical="center"/>
    </xf>
    <xf numFmtId="0" fontId="11" fillId="0" borderId="12" xfId="0" applyFont="1" applyBorder="1">
      <alignment vertical="center"/>
    </xf>
    <xf numFmtId="49" fontId="11" fillId="4" borderId="5" xfId="0" applyNumberFormat="1" applyFont="1" applyFill="1" applyBorder="1" applyAlignment="1" applyProtection="1">
      <alignment horizontal="left" vertical="center" shrinkToFit="1"/>
      <protection locked="0"/>
    </xf>
    <xf numFmtId="0" fontId="11" fillId="0" borderId="75" xfId="0" applyFont="1" applyBorder="1" applyAlignment="1">
      <alignment horizontal="left" vertical="center"/>
    </xf>
    <xf numFmtId="0" fontId="11" fillId="0" borderId="61" xfId="0" applyFont="1" applyBorder="1" applyAlignment="1">
      <alignment horizontal="left" vertical="center"/>
    </xf>
    <xf numFmtId="177" fontId="9" fillId="0" borderId="25" xfId="4" applyNumberFormat="1" applyFont="1" applyFill="1" applyBorder="1" applyAlignment="1" applyProtection="1">
      <alignment horizontal="right" vertical="center" shrinkToFit="1"/>
    </xf>
    <xf numFmtId="176" fontId="9" fillId="4" borderId="25" xfId="0" applyNumberFormat="1" applyFont="1" applyFill="1" applyBorder="1" applyAlignment="1" applyProtection="1">
      <alignment horizontal="right" vertical="center" shrinkToFit="1"/>
      <protection locked="0"/>
    </xf>
    <xf numFmtId="176" fontId="9" fillId="0" borderId="25" xfId="0" applyNumberFormat="1" applyFont="1" applyBorder="1" applyAlignment="1">
      <alignment horizontal="righ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0"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7" fillId="0" borderId="8"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9" fillId="0" borderId="1" xfId="0" applyFont="1" applyBorder="1" applyAlignment="1">
      <alignment horizontal="center" vertical="top" wrapText="1" shrinkToFit="1"/>
    </xf>
    <xf numFmtId="0" fontId="9" fillId="0" borderId="2" xfId="0" applyFont="1" applyBorder="1" applyAlignment="1">
      <alignment horizontal="center" vertical="top" wrapText="1" shrinkToFit="1"/>
    </xf>
    <xf numFmtId="0" fontId="9" fillId="0" borderId="3" xfId="0" applyFont="1" applyBorder="1" applyAlignment="1">
      <alignment horizontal="center" vertical="top" wrapText="1" shrinkToFit="1"/>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45" fillId="4" borderId="1" xfId="0" applyFont="1" applyFill="1" applyBorder="1" applyAlignment="1" applyProtection="1">
      <alignment horizontal="center" vertical="center" shrinkToFit="1"/>
      <protection locked="0"/>
    </xf>
    <xf numFmtId="0" fontId="45" fillId="4" borderId="2" xfId="0" applyFont="1" applyFill="1" applyBorder="1" applyAlignment="1" applyProtection="1">
      <alignment horizontal="center" vertical="center" shrinkToFit="1"/>
      <protection locked="0"/>
    </xf>
    <xf numFmtId="0" fontId="45" fillId="4" borderId="3" xfId="0" applyFont="1" applyFill="1" applyBorder="1" applyAlignment="1" applyProtection="1">
      <alignment horizontal="center" vertical="center" shrinkToFit="1"/>
      <protection locked="0"/>
    </xf>
    <xf numFmtId="0" fontId="45" fillId="4" borderId="1" xfId="0" applyFont="1" applyFill="1" applyBorder="1" applyAlignment="1" applyProtection="1">
      <alignment horizontal="center" vertical="center" wrapText="1" shrinkToFit="1"/>
      <protection locked="0"/>
    </xf>
    <xf numFmtId="0" fontId="45" fillId="4" borderId="2" xfId="0" applyFont="1" applyFill="1" applyBorder="1" applyAlignment="1" applyProtection="1">
      <alignment horizontal="center" vertical="center" wrapText="1" shrinkToFit="1"/>
      <protection locked="0"/>
    </xf>
    <xf numFmtId="0" fontId="45" fillId="4" borderId="3" xfId="0" applyFont="1" applyFill="1" applyBorder="1" applyAlignment="1" applyProtection="1">
      <alignment horizontal="center" vertical="center" wrapText="1" shrinkToFit="1"/>
      <protection locked="0"/>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5" xfId="0" applyFont="1" applyBorder="1" applyAlignment="1">
      <alignment horizontal="center" vertical="top"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top" wrapText="1" shrinkToFi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25" xfId="0" applyFont="1" applyBorder="1" applyAlignment="1">
      <alignment horizontal="center" vertical="center" wrapText="1"/>
    </xf>
    <xf numFmtId="49" fontId="8" fillId="0" borderId="0" xfId="0" applyNumberFormat="1" applyFont="1" applyAlignment="1">
      <alignment horizontal="left" vertical="top" wrapText="1"/>
    </xf>
    <xf numFmtId="0" fontId="20" fillId="0" borderId="61" xfId="0" applyFont="1" applyBorder="1" applyAlignment="1">
      <alignment horizontal="left" vertical="center"/>
    </xf>
    <xf numFmtId="0" fontId="20" fillId="0" borderId="80" xfId="0" applyFont="1" applyBorder="1" applyAlignment="1">
      <alignment horizontal="left" vertical="center"/>
    </xf>
    <xf numFmtId="0" fontId="20" fillId="0" borderId="65" xfId="0" applyFont="1" applyBorder="1" applyAlignment="1">
      <alignment horizontal="left" vertical="center"/>
    </xf>
    <xf numFmtId="0" fontId="22" fillId="2" borderId="66"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9" fillId="0" borderId="74" xfId="0" applyFont="1" applyBorder="1" applyAlignment="1">
      <alignment horizontal="left" vertical="center"/>
    </xf>
    <xf numFmtId="0" fontId="9" fillId="0" borderId="2" xfId="0" applyFont="1" applyBorder="1" applyAlignment="1">
      <alignment horizontal="left" vertical="center"/>
    </xf>
    <xf numFmtId="0" fontId="9" fillId="0" borderId="59" xfId="0" applyFont="1" applyBorder="1" applyAlignment="1">
      <alignment horizontal="left" vertical="center"/>
    </xf>
    <xf numFmtId="0" fontId="9" fillId="0" borderId="74" xfId="0" applyFont="1" applyBorder="1" applyAlignment="1">
      <alignment horizontal="left" vertical="center" wrapText="1"/>
    </xf>
    <xf numFmtId="0" fontId="9" fillId="0" borderId="2" xfId="0" applyFont="1" applyBorder="1" applyAlignment="1">
      <alignment horizontal="left" vertical="center" wrapText="1"/>
    </xf>
    <xf numFmtId="0" fontId="9" fillId="0" borderId="59" xfId="0" applyFont="1" applyBorder="1" applyAlignment="1">
      <alignment horizontal="left" vertical="center" wrapText="1"/>
    </xf>
    <xf numFmtId="0" fontId="9" fillId="0" borderId="73" xfId="0" applyFont="1" applyBorder="1" applyAlignment="1">
      <alignment horizontal="left" vertical="center"/>
    </xf>
    <xf numFmtId="0" fontId="9" fillId="0" borderId="5" xfId="0" applyFont="1" applyBorder="1" applyAlignment="1">
      <alignment horizontal="left" vertical="center"/>
    </xf>
    <xf numFmtId="0" fontId="9" fillId="0" borderId="57" xfId="0" applyFont="1" applyBorder="1" applyAlignment="1">
      <alignment horizontal="left" vertical="center"/>
    </xf>
    <xf numFmtId="0" fontId="9" fillId="0" borderId="75" xfId="0" applyFont="1" applyBorder="1" applyAlignment="1">
      <alignment horizontal="left" vertical="center"/>
    </xf>
    <xf numFmtId="0" fontId="9" fillId="0" borderId="61" xfId="0" applyFont="1" applyBorder="1" applyAlignment="1">
      <alignment horizontal="left" vertical="center"/>
    </xf>
    <xf numFmtId="0" fontId="9" fillId="0" borderId="62" xfId="0" applyFont="1" applyBorder="1" applyAlignment="1">
      <alignment horizontal="left" vertical="center"/>
    </xf>
    <xf numFmtId="0" fontId="23" fillId="4" borderId="63" xfId="0" applyFont="1" applyFill="1" applyBorder="1" applyAlignment="1">
      <alignment horizontal="center" vertical="center"/>
    </xf>
    <xf numFmtId="0" fontId="23" fillId="4" borderId="47" xfId="0" applyFont="1" applyFill="1" applyBorder="1" applyAlignment="1">
      <alignment horizontal="center" vertical="center"/>
    </xf>
    <xf numFmtId="0" fontId="23" fillId="4" borderId="50" xfId="0" applyFont="1" applyFill="1" applyBorder="1" applyAlignment="1">
      <alignment horizontal="center" vertical="center"/>
    </xf>
    <xf numFmtId="0" fontId="20" fillId="0" borderId="8" xfId="0" applyFont="1" applyBorder="1" applyAlignment="1">
      <alignment horizontal="left" vertical="center" shrinkToFit="1"/>
    </xf>
    <xf numFmtId="0" fontId="20" fillId="0" borderId="12" xfId="0" applyFont="1" applyBorder="1" applyAlignment="1">
      <alignment horizontal="left" vertical="center" shrinkToFit="1"/>
    </xf>
    <xf numFmtId="0" fontId="22" fillId="2" borderId="15" xfId="0" applyFont="1" applyFill="1" applyBorder="1" applyAlignment="1">
      <alignment horizontal="left" vertical="center" wrapText="1"/>
    </xf>
    <xf numFmtId="0" fontId="22" fillId="2" borderId="53" xfId="0" applyFont="1" applyFill="1" applyBorder="1" applyAlignment="1">
      <alignment horizontal="left" vertical="center" wrapText="1"/>
    </xf>
    <xf numFmtId="0" fontId="21" fillId="4" borderId="64" xfId="0" applyFont="1" applyFill="1" applyBorder="1" applyAlignment="1" applyProtection="1">
      <alignment horizontal="center" vertical="center"/>
      <protection locked="0"/>
    </xf>
    <xf numFmtId="0" fontId="21" fillId="4" borderId="83" xfId="0" applyFont="1" applyFill="1" applyBorder="1" applyAlignment="1" applyProtection="1">
      <alignment horizontal="center" vertical="center"/>
      <protection locked="0"/>
    </xf>
    <xf numFmtId="0" fontId="20" fillId="0" borderId="63" xfId="0" applyFont="1" applyBorder="1" applyAlignment="1">
      <alignment horizontal="left" vertical="center" wrapText="1"/>
    </xf>
    <xf numFmtId="0" fontId="20" fillId="0" borderId="81" xfId="0" applyFont="1" applyBorder="1" applyAlignment="1">
      <alignment horizontal="left" vertical="center" wrapText="1"/>
    </xf>
    <xf numFmtId="0" fontId="20" fillId="0" borderId="82" xfId="0" applyFont="1" applyBorder="1" applyAlignment="1">
      <alignment horizontal="left" vertical="center" wrapText="1"/>
    </xf>
    <xf numFmtId="0" fontId="8" fillId="0" borderId="8" xfId="0" applyFont="1" applyBorder="1" applyAlignment="1">
      <alignment horizontal="left" vertical="center" wrapText="1"/>
    </xf>
    <xf numFmtId="0" fontId="8" fillId="0" borderId="58" xfId="0" applyFont="1" applyBorder="1" applyAlignment="1">
      <alignment horizontal="left" vertical="center" wrapText="1"/>
    </xf>
    <xf numFmtId="49" fontId="9" fillId="0" borderId="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91" xfId="0" applyNumberFormat="1" applyFont="1" applyBorder="1" applyAlignment="1">
      <alignment horizontal="center" vertical="center" wrapText="1"/>
    </xf>
    <xf numFmtId="0" fontId="8" fillId="0" borderId="0" xfId="0" applyFont="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11" fillId="0" borderId="25" xfId="0" applyFont="1" applyBorder="1" applyAlignment="1">
      <alignment horizontal="center" vertical="center" shrinkToFit="1"/>
    </xf>
    <xf numFmtId="0" fontId="8" fillId="0" borderId="0" xfId="0" applyFont="1" applyAlignment="1">
      <alignment horizontal="center" vertical="center" wrapText="1"/>
    </xf>
    <xf numFmtId="0" fontId="11" fillId="4" borderId="1" xfId="0" applyFont="1" applyFill="1" applyBorder="1" applyAlignment="1" applyProtection="1">
      <alignment horizontal="left" vertical="center" shrinkToFit="1"/>
      <protection locked="0"/>
    </xf>
    <xf numFmtId="0" fontId="11" fillId="4" borderId="68" xfId="0" applyFont="1" applyFill="1" applyBorder="1" applyAlignment="1" applyProtection="1">
      <alignment horizontal="left" vertical="center" shrinkToFit="1"/>
      <protection locked="0"/>
    </xf>
    <xf numFmtId="0" fontId="11" fillId="4" borderId="69" xfId="0" applyFont="1" applyFill="1" applyBorder="1" applyAlignment="1" applyProtection="1">
      <alignment horizontal="left" vertical="center" shrinkToFit="1"/>
      <protection locked="0"/>
    </xf>
    <xf numFmtId="0" fontId="15" fillId="0" borderId="70" xfId="0" applyFont="1" applyBorder="1" applyAlignment="1">
      <alignment horizontal="center" vertical="center"/>
    </xf>
    <xf numFmtId="0" fontId="15" fillId="0" borderId="55" xfId="0" applyFont="1" applyBorder="1" applyAlignment="1">
      <alignment horizontal="center" vertical="center"/>
    </xf>
    <xf numFmtId="0" fontId="15" fillId="0" borderId="56" xfId="0" applyFont="1" applyBorder="1" applyAlignment="1">
      <alignment horizontal="center" vertical="center"/>
    </xf>
    <xf numFmtId="0" fontId="11" fillId="4" borderId="11" xfId="0" applyFont="1" applyFill="1" applyBorder="1" applyAlignment="1" applyProtection="1">
      <alignment horizontal="left" vertical="center" shrinkToFit="1"/>
      <protection locked="0"/>
    </xf>
    <xf numFmtId="0" fontId="11" fillId="4" borderId="8" xfId="0" applyFont="1" applyFill="1" applyBorder="1" applyAlignment="1" applyProtection="1">
      <alignment horizontal="left" vertical="center" shrinkToFit="1"/>
      <protection locked="0"/>
    </xf>
    <xf numFmtId="0" fontId="11" fillId="4" borderId="12" xfId="0" applyFont="1" applyFill="1" applyBorder="1" applyAlignment="1" applyProtection="1">
      <alignment horizontal="left" vertical="center" shrinkToFit="1"/>
      <protection locked="0"/>
    </xf>
    <xf numFmtId="49" fontId="11" fillId="4" borderId="11" xfId="0" applyNumberFormat="1" applyFont="1" applyFill="1" applyBorder="1" applyAlignment="1" applyProtection="1">
      <alignment horizontal="center" vertical="center" shrinkToFit="1"/>
      <protection locked="0"/>
    </xf>
    <xf numFmtId="49" fontId="11" fillId="4" borderId="8" xfId="0" applyNumberFormat="1" applyFont="1" applyFill="1" applyBorder="1" applyAlignment="1" applyProtection="1">
      <alignment horizontal="center" vertical="center" shrinkToFit="1"/>
      <protection locked="0"/>
    </xf>
    <xf numFmtId="49" fontId="11" fillId="4" borderId="58"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2" fillId="4" borderId="1" xfId="0" applyFont="1" applyFill="1" applyBorder="1" applyAlignment="1" applyProtection="1">
      <alignment horizontal="left" vertical="center" shrinkToFit="1"/>
      <protection locked="0"/>
    </xf>
    <xf numFmtId="0" fontId="12" fillId="4" borderId="2" xfId="0" applyFont="1" applyFill="1" applyBorder="1" applyAlignment="1" applyProtection="1">
      <alignment horizontal="left" vertical="center" shrinkToFit="1"/>
      <protection locked="0"/>
    </xf>
    <xf numFmtId="0" fontId="9" fillId="0" borderId="92" xfId="0" applyFont="1" applyBorder="1" applyAlignment="1">
      <alignment horizontal="center" vertical="center"/>
    </xf>
    <xf numFmtId="0" fontId="9" fillId="0" borderId="93" xfId="0" applyFont="1" applyBorder="1" applyAlignment="1">
      <alignment horizontal="center" vertical="center"/>
    </xf>
    <xf numFmtId="0" fontId="9" fillId="0" borderId="94" xfId="0" applyFont="1" applyBorder="1" applyAlignment="1">
      <alignment horizontal="center" vertical="center"/>
    </xf>
    <xf numFmtId="38" fontId="11" fillId="0" borderId="93" xfId="4" applyFont="1" applyFill="1" applyBorder="1" applyAlignment="1" applyProtection="1">
      <alignment horizontal="right" vertical="center" wrapText="1"/>
    </xf>
    <xf numFmtId="0" fontId="6" fillId="4" borderId="25" xfId="0" applyFont="1" applyFill="1" applyBorder="1" applyAlignment="1" applyProtection="1">
      <alignment horizontal="center" vertical="center"/>
      <protection locked="0"/>
    </xf>
    <xf numFmtId="0" fontId="7" fillId="0" borderId="25" xfId="0" applyFont="1" applyBorder="1">
      <alignment vertical="center"/>
    </xf>
    <xf numFmtId="0" fontId="7" fillId="0" borderId="25" xfId="0" applyFont="1" applyBorder="1" applyAlignment="1">
      <alignment horizontal="left" vertical="center" indent="1"/>
    </xf>
    <xf numFmtId="0" fontId="11" fillId="4" borderId="25" xfId="0" applyFont="1" applyFill="1" applyBorder="1" applyAlignment="1" applyProtection="1">
      <alignment vertical="center" shrinkToFit="1"/>
      <protection locked="0"/>
    </xf>
    <xf numFmtId="0" fontId="13" fillId="0" borderId="5" xfId="0" applyFont="1" applyBorder="1" applyAlignment="1">
      <alignment horizontal="left" vertical="top" wrapText="1"/>
    </xf>
    <xf numFmtId="0" fontId="13" fillId="0" borderId="57" xfId="0" applyFont="1" applyBorder="1" applyAlignment="1">
      <alignment horizontal="left" vertical="top" wrapText="1"/>
    </xf>
    <xf numFmtId="0" fontId="7" fillId="0" borderId="0" xfId="0" applyFont="1" applyAlignment="1">
      <alignment horizontal="center" vertical="center"/>
    </xf>
    <xf numFmtId="0" fontId="11" fillId="4" borderId="58" xfId="0" applyFont="1" applyFill="1" applyBorder="1" applyAlignment="1" applyProtection="1">
      <alignment horizontal="left" vertical="center" shrinkToFit="1"/>
      <protection locked="0"/>
    </xf>
    <xf numFmtId="0" fontId="11" fillId="4" borderId="4" xfId="0" applyFont="1" applyFill="1" applyBorder="1" applyAlignment="1" applyProtection="1">
      <alignment vertical="center" shrinkToFit="1"/>
      <protection locked="0"/>
    </xf>
    <xf numFmtId="0" fontId="11" fillId="4" borderId="5" xfId="0" applyFont="1" applyFill="1" applyBorder="1" applyAlignment="1" applyProtection="1">
      <alignment vertical="center" shrinkToFit="1"/>
      <protection locked="0"/>
    </xf>
    <xf numFmtId="0" fontId="11" fillId="4" borderId="57" xfId="0" applyFont="1" applyFill="1" applyBorder="1" applyAlignment="1" applyProtection="1">
      <alignment vertical="center" shrinkToFit="1"/>
      <protection locked="0"/>
    </xf>
    <xf numFmtId="49" fontId="11" fillId="4" borderId="1" xfId="0" applyNumberFormat="1" applyFont="1" applyFill="1" applyBorder="1" applyAlignment="1" applyProtection="1">
      <alignment horizontal="center" vertical="center" shrinkToFit="1"/>
      <protection locked="0"/>
    </xf>
    <xf numFmtId="49" fontId="11" fillId="4" borderId="2" xfId="0" applyNumberFormat="1" applyFont="1" applyFill="1" applyBorder="1" applyAlignment="1" applyProtection="1">
      <alignment horizontal="center" vertical="center" shrinkToFit="1"/>
      <protection locked="0"/>
    </xf>
    <xf numFmtId="49" fontId="11" fillId="4" borderId="59" xfId="0" applyNumberFormat="1" applyFont="1" applyFill="1" applyBorder="1" applyAlignment="1" applyProtection="1">
      <alignment horizontal="center" vertical="center" shrinkToFit="1"/>
      <protection locked="0"/>
    </xf>
    <xf numFmtId="0" fontId="11" fillId="0" borderId="66" xfId="0" applyFont="1" applyBorder="1" applyAlignment="1">
      <alignment horizontal="center" vertical="center" shrinkToFit="1"/>
    </xf>
    <xf numFmtId="0" fontId="43" fillId="0" borderId="65" xfId="0" applyFont="1" applyBorder="1" applyAlignment="1">
      <alignment horizontal="center" vertical="center" wrapText="1" shrinkToFit="1"/>
    </xf>
    <xf numFmtId="0" fontId="43" fillId="0" borderId="66" xfId="0" applyFont="1" applyBorder="1" applyAlignment="1">
      <alignment horizontal="center" vertical="center" shrinkToFit="1"/>
    </xf>
    <xf numFmtId="0" fontId="43" fillId="0" borderId="66" xfId="0" applyFont="1" applyBorder="1" applyAlignment="1">
      <alignment horizontal="center" vertical="center" wrapText="1" shrinkToFit="1"/>
    </xf>
    <xf numFmtId="0" fontId="11" fillId="4" borderId="60" xfId="0" applyFont="1" applyFill="1" applyBorder="1" applyAlignment="1" applyProtection="1">
      <alignment horizontal="center" vertical="center" shrinkToFit="1"/>
      <protection locked="0"/>
    </xf>
    <xf numFmtId="0" fontId="11" fillId="4" borderId="61" xfId="0" applyFont="1" applyFill="1" applyBorder="1" applyAlignment="1" applyProtection="1">
      <alignment horizontal="center" vertical="center" shrinkToFit="1"/>
      <protection locked="0"/>
    </xf>
    <xf numFmtId="0" fontId="11" fillId="4" borderId="65" xfId="0" applyFont="1" applyFill="1" applyBorder="1" applyAlignment="1" applyProtection="1">
      <alignment horizontal="center" vertical="center" shrinkToFit="1"/>
      <protection locked="0"/>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176" fontId="11" fillId="0" borderId="4" xfId="0" applyNumberFormat="1" applyFont="1" applyBorder="1" applyAlignment="1">
      <alignment horizontal="right" vertical="center" shrinkToFit="1"/>
    </xf>
    <xf numFmtId="176" fontId="11" fillId="0" borderId="5" xfId="0" applyNumberFormat="1" applyFont="1" applyBorder="1" applyAlignment="1">
      <alignment horizontal="right" vertical="center" shrinkToFit="1"/>
    </xf>
    <xf numFmtId="179" fontId="11" fillId="0" borderId="4" xfId="0" applyNumberFormat="1" applyFont="1" applyBorder="1" applyAlignment="1">
      <alignment horizontal="right" vertical="center"/>
    </xf>
    <xf numFmtId="179" fontId="11" fillId="0" borderId="5" xfId="0" applyNumberFormat="1" applyFont="1" applyBorder="1" applyAlignment="1">
      <alignment horizontal="right" vertical="center"/>
    </xf>
    <xf numFmtId="0" fontId="0" fillId="0" borderId="25"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cellXfs>
  <cellStyles count="9">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通貨" xfId="8" builtinId="7"/>
    <cellStyle name="標準" xfId="0" builtinId="0"/>
    <cellStyle name="標準 2" xfId="3" xr:uid="{00000000-0005-0000-0000-000007000000}"/>
    <cellStyle name="標準 3" xfId="5" xr:uid="{00000000-0005-0000-0000-000008000000}"/>
  </cellStyles>
  <dxfs count="91">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ont>
        <color theme="0"/>
      </font>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42</xdr:row>
          <xdr:rowOff>38100</xdr:rowOff>
        </xdr:from>
        <xdr:to>
          <xdr:col>10</xdr:col>
          <xdr:colOff>203200</xdr:colOff>
          <xdr:row>43</xdr:row>
          <xdr:rowOff>107950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42</xdr:row>
          <xdr:rowOff>50800</xdr:rowOff>
        </xdr:from>
        <xdr:to>
          <xdr:col>16</xdr:col>
          <xdr:colOff>190500</xdr:colOff>
          <xdr:row>43</xdr:row>
          <xdr:rowOff>127000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42</xdr:row>
          <xdr:rowOff>57150</xdr:rowOff>
        </xdr:from>
        <xdr:to>
          <xdr:col>23</xdr:col>
          <xdr:colOff>57150</xdr:colOff>
          <xdr:row>43</xdr:row>
          <xdr:rowOff>133350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26</xdr:col>
      <xdr:colOff>171450</xdr:colOff>
      <xdr:row>1</xdr:row>
      <xdr:rowOff>0</xdr:rowOff>
    </xdr:from>
    <xdr:ext cx="2676525" cy="285750"/>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362700" y="161925"/>
          <a:ext cx="2676525" cy="285750"/>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ja-JP" altLang="en-US" sz="1100" b="1"/>
            <a:t>黄色の色つきセルを全て入力して下さい</a:t>
          </a:r>
        </a:p>
      </xdr:txBody>
    </xdr:sp>
    <xdr:clientData/>
  </xdr:oneCellAnchor>
  <xdr:oneCellAnchor>
    <xdr:from>
      <xdr:col>26</xdr:col>
      <xdr:colOff>215901</xdr:colOff>
      <xdr:row>36</xdr:row>
      <xdr:rowOff>88899</xdr:rowOff>
    </xdr:from>
    <xdr:ext cx="2190750" cy="835026"/>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6407151" y="6689724"/>
          <a:ext cx="2190750" cy="8350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kumimoji="1" lang="ja-JP" altLang="en-US" sz="1100" b="1"/>
            <a:t>・添付する通帳の写しと相違のないように記載して下さい。</a:t>
          </a:r>
          <a:endParaRPr kumimoji="1" lang="en-US" altLang="ja-JP" sz="1100" b="1"/>
        </a:p>
        <a:p>
          <a:pPr algn="l"/>
          <a:r>
            <a:rPr kumimoji="1" lang="ja-JP" altLang="en-US" sz="1100" b="1"/>
            <a:t>・通帳の写しはシート名「通帳写し」へ貼り付けてください。</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9" name="正方形/長方形 8">
          <a:extLst>
            <a:ext uri="{FF2B5EF4-FFF2-40B4-BE49-F238E27FC236}">
              <a16:creationId xmlns:a16="http://schemas.microsoft.com/office/drawing/2014/main" id="{00000000-0008-0000-1100-000009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28</xdr:col>
      <xdr:colOff>134470</xdr:colOff>
      <xdr:row>0</xdr:row>
      <xdr:rowOff>123265</xdr:rowOff>
    </xdr:from>
    <xdr:ext cx="2734236" cy="582705"/>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499" y="123265"/>
          <a:ext cx="2734236" cy="582705"/>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黄色の色つきセルを全て入力して下さい。黄色セル以外の欄は自動転記されます。</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168090</xdr:colOff>
      <xdr:row>0</xdr:row>
      <xdr:rowOff>188456</xdr:rowOff>
    </xdr:from>
    <xdr:ext cx="2028263" cy="618368"/>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4029766" y="188456"/>
          <a:ext cx="2028263" cy="61836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本様式は、記入した個票から自動転記されます。</a:t>
          </a:r>
        </a:p>
      </xdr:txBody>
    </xdr:sp>
    <xdr:clientData/>
  </xdr:oneCellAnchor>
</xdr:wsDr>
</file>

<file path=xl/drawings/drawing3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6.bin"/><Relationship Id="rId4" Type="http://schemas.openxmlformats.org/officeDocument/2006/relationships/comments" Target="../comments22.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7.bin"/><Relationship Id="rId4" Type="http://schemas.openxmlformats.org/officeDocument/2006/relationships/comments" Target="../comments23.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8.bin"/><Relationship Id="rId4" Type="http://schemas.openxmlformats.org/officeDocument/2006/relationships/comments" Target="../comments24.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9.bin"/><Relationship Id="rId4" Type="http://schemas.openxmlformats.org/officeDocument/2006/relationships/comments" Target="../comments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30.bin"/><Relationship Id="rId4" Type="http://schemas.openxmlformats.org/officeDocument/2006/relationships/comments" Target="../comments26.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31.bin"/><Relationship Id="rId4" Type="http://schemas.openxmlformats.org/officeDocument/2006/relationships/comments" Target="../comments27.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28.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29.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0.xml"/><Relationship Id="rId1" Type="http://schemas.openxmlformats.org/officeDocument/2006/relationships/printerSettings" Target="../printerSettings/printerSettings34.bin"/><Relationship Id="rId4" Type="http://schemas.openxmlformats.org/officeDocument/2006/relationships/comments" Target="../comments30.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1.xml"/><Relationship Id="rId1" Type="http://schemas.openxmlformats.org/officeDocument/2006/relationships/printerSettings" Target="../printerSettings/printerSettings35.bin"/><Relationship Id="rId4" Type="http://schemas.openxmlformats.org/officeDocument/2006/relationships/comments" Target="../comments31.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2.xml"/><Relationship Id="rId1" Type="http://schemas.openxmlformats.org/officeDocument/2006/relationships/printerSettings" Target="../printerSettings/printerSettings36.bin"/><Relationship Id="rId4" Type="http://schemas.openxmlformats.org/officeDocument/2006/relationships/comments" Target="../comments32.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33.xml"/><Relationship Id="rId1" Type="http://schemas.openxmlformats.org/officeDocument/2006/relationships/printerSettings" Target="../printerSettings/printerSettings37.bin"/><Relationship Id="rId4" Type="http://schemas.openxmlformats.org/officeDocument/2006/relationships/comments" Target="../comments3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12" zoomScaleNormal="100" zoomScaleSheetLayoutView="100" workbookViewId="0">
      <selection activeCell="J16" sqref="J16"/>
    </sheetView>
  </sheetViews>
  <sheetFormatPr defaultColWidth="9" defaultRowHeight="13"/>
  <cols>
    <col min="1" max="1" width="1.6328125" style="3" customWidth="1"/>
    <col min="2" max="2" width="5.453125" style="3" customWidth="1"/>
    <col min="3" max="3" width="34" style="4" customWidth="1"/>
    <col min="4" max="5" width="37.7265625" style="4" customWidth="1"/>
    <col min="6" max="6" width="4.26953125" style="3" customWidth="1"/>
    <col min="7" max="16384" width="9" style="3"/>
  </cols>
  <sheetData>
    <row r="2" spans="2:5" ht="16.5">
      <c r="B2" s="5" t="s">
        <v>53</v>
      </c>
      <c r="D2" s="6"/>
    </row>
    <row r="3" spans="2:5" ht="16.5">
      <c r="B3" s="5"/>
      <c r="D3" s="6"/>
    </row>
    <row r="4" spans="2:5" ht="14">
      <c r="B4" s="7" t="s">
        <v>65</v>
      </c>
      <c r="D4" s="6"/>
    </row>
    <row r="5" spans="2:5" ht="14">
      <c r="B5" s="7" t="s">
        <v>126</v>
      </c>
      <c r="D5" s="6"/>
    </row>
    <row r="6" spans="2:5" ht="14">
      <c r="C6" s="6"/>
      <c r="D6" s="6"/>
    </row>
    <row r="7" spans="2:5" ht="14">
      <c r="B7" s="8" t="s">
        <v>48</v>
      </c>
      <c r="C7" s="9" t="s">
        <v>54</v>
      </c>
      <c r="D7" s="10" t="s">
        <v>50</v>
      </c>
      <c r="E7" s="10" t="s">
        <v>47</v>
      </c>
    </row>
    <row r="8" spans="2:5" ht="42" customHeight="1">
      <c r="B8" s="11">
        <v>1</v>
      </c>
      <c r="C8" s="12" t="s">
        <v>49</v>
      </c>
      <c r="D8" s="13"/>
      <c r="E8" s="13"/>
    </row>
    <row r="9" spans="2:5" ht="36" customHeight="1">
      <c r="B9" s="11">
        <v>2</v>
      </c>
      <c r="C9" s="12"/>
      <c r="D9" s="13" t="s">
        <v>116</v>
      </c>
      <c r="E9" s="13"/>
    </row>
    <row r="10" spans="2:5" ht="48" customHeight="1">
      <c r="B10" s="11">
        <v>3</v>
      </c>
      <c r="C10" s="12"/>
      <c r="D10" s="13"/>
      <c r="E10" s="13" t="s">
        <v>117</v>
      </c>
    </row>
    <row r="11" spans="2:5" ht="44.25" customHeight="1">
      <c r="B11" s="11">
        <v>4</v>
      </c>
      <c r="C11" s="12"/>
      <c r="D11" s="13" t="s">
        <v>129</v>
      </c>
      <c r="E11" s="13"/>
    </row>
    <row r="12" spans="2:5" ht="34.5" customHeight="1">
      <c r="B12" s="11">
        <v>5</v>
      </c>
      <c r="C12" s="12"/>
      <c r="D12" s="13" t="s">
        <v>51</v>
      </c>
      <c r="E12" s="13"/>
    </row>
    <row r="13" spans="2:5" ht="34.5" customHeight="1">
      <c r="B13" s="11">
        <v>6</v>
      </c>
      <c r="C13" s="12"/>
      <c r="D13" s="13" t="s">
        <v>52</v>
      </c>
      <c r="E13" s="13"/>
    </row>
    <row r="14" spans="2:5" ht="70.5" customHeight="1">
      <c r="B14" s="11">
        <v>7</v>
      </c>
      <c r="C14" s="14"/>
      <c r="D14" s="15" t="s">
        <v>134</v>
      </c>
      <c r="E14" s="16"/>
    </row>
    <row r="15" spans="2:5" ht="61.5" customHeight="1">
      <c r="B15" s="11">
        <v>8</v>
      </c>
      <c r="C15" s="12"/>
      <c r="D15" s="13" t="s">
        <v>118</v>
      </c>
      <c r="E15" s="13"/>
    </row>
    <row r="16" spans="2:5" ht="141" customHeight="1">
      <c r="B16" s="11">
        <v>9</v>
      </c>
      <c r="C16" s="12"/>
      <c r="D16" s="13" t="s">
        <v>122</v>
      </c>
      <c r="E16" s="13"/>
    </row>
    <row r="17" spans="2:5" ht="221.25" customHeight="1">
      <c r="B17" s="11">
        <v>10</v>
      </c>
      <c r="C17" s="12"/>
      <c r="D17" s="13" t="s">
        <v>131</v>
      </c>
      <c r="E17" s="17"/>
    </row>
    <row r="18" spans="2:5" ht="60">
      <c r="B18" s="11">
        <v>11</v>
      </c>
      <c r="C18" s="12" t="s">
        <v>130</v>
      </c>
      <c r="D18" s="13"/>
      <c r="E18" s="13"/>
    </row>
    <row r="19" spans="2:5" ht="120">
      <c r="B19" s="11">
        <v>12</v>
      </c>
      <c r="C19" s="12" t="s">
        <v>135</v>
      </c>
      <c r="D19" s="13"/>
      <c r="E19" s="13"/>
    </row>
    <row r="20" spans="2:5" ht="54" customHeight="1"/>
  </sheetData>
  <sheetProtection password="F248" sheet="1" objects="1" scenarios="1"/>
  <phoneticPr fontId="3"/>
  <pageMargins left="0.25" right="0.25" top="0.75" bottom="0.75" header="0.3" footer="0.3"/>
  <pageSetup paperSize="9" scale="85"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K174"/>
  <sheetViews>
    <sheetView showGridLines="0" view="pageBreakPreview" zoomScaleNormal="120" zoomScaleSheetLayoutView="100" workbookViewId="0">
      <selection activeCell="Z20" sqref="Z20:AC20"/>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4eVhiHqIx2fuLW4Cbcqer5yGvlNp7JdrmMSoSRlAqMeWZBua5+5aQOxrJ1n/6bks9Qn19WqFM44zOWnWmp1eng==" saltValue="PzaTm9y7dL0jBv0NYQN7GA=="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83" priority="1" operator="containsText" text="その他">
      <formula>NOT(ISERROR(SEARCH("その他",A19)))</formula>
    </cfRule>
  </conditionalFormatting>
  <conditionalFormatting sqref="E19:E27">
    <cfRule type="containsText" dxfId="82" priority="3" operator="containsText" text="その他">
      <formula>NOT(ISERROR(SEARCH("その他",E19)))</formula>
    </cfRule>
  </conditionalFormatting>
  <conditionalFormatting sqref="Z19:AC28">
    <cfRule type="expression" dxfId="81" priority="2">
      <formula>OR($AK$11=0,$AK$13&lt;&gt;"")</formula>
    </cfRule>
  </conditionalFormatting>
  <dataValidations count="9">
    <dataValidation type="list" allowBlank="1" showInputMessage="1" showErrorMessage="1" sqref="O6:AK6" xr:uid="{626863BF-C07E-4241-9C75-32AF0531B4AE}">
      <formula1>INDIRECT(O5)</formula1>
    </dataValidation>
    <dataValidation imeMode="fullKatakana" allowBlank="1" showInputMessage="1" showErrorMessage="1" sqref="L3:AF3" xr:uid="{8CC991BE-345D-4359-B021-D3E19501AA84}"/>
    <dataValidation imeMode="off" allowBlank="1" showInputMessage="1" showErrorMessage="1" sqref="Q7:R7 T7:V7 AC9:AM9 P9:Y9" xr:uid="{04188BD6-45AC-4B9F-A5A7-7D36D0CEF844}"/>
    <dataValidation type="list" imeMode="disabled" allowBlank="1" showInputMessage="1" showErrorMessage="1" sqref="A32:A101" xr:uid="{6E806A40-4190-4B5D-A68D-83913D6AE1B3}">
      <formula1>"○"</formula1>
    </dataValidation>
    <dataValidation type="textLength" imeMode="disabled" operator="equal" allowBlank="1" showInputMessage="1" showErrorMessage="1" errorTitle="事業所番号" error="10桁で入力してください。" sqref="AG4:AM4" xr:uid="{8AB1C726-73DE-467E-8DA4-B7911FEDFAD4}">
      <formula1>10</formula1>
    </dataValidation>
    <dataValidation type="list" allowBlank="1" showInputMessage="1" showErrorMessage="1" sqref="A106:A107 AK13:AM13" xr:uid="{A889B551-5E04-45A5-B57D-21F45B99785A}">
      <formula1>"○"</formula1>
    </dataValidation>
    <dataValidation type="list" allowBlank="1" showInputMessage="1" showErrorMessage="1" sqref="O5:AK5" xr:uid="{0D08125A-78E9-4A68-8989-DD47298550BD}">
      <formula1>ユニット</formula1>
    </dataValidation>
    <dataValidation type="whole" allowBlank="1" showInputMessage="1" showErrorMessage="1" error="所要額が1,000円未満の場合は申請できません。" sqref="AH15:AL15" xr:uid="{EEA923F8-E01C-4A32-BF3B-716B44D61A13}">
      <formula1>1000</formula1>
      <formula2>1E+28</formula2>
    </dataValidation>
    <dataValidation type="list" allowBlank="1" showInputMessage="1" showErrorMessage="1" sqref="O14:AM14" xr:uid="{79712ACD-FDB0-4D1B-ABDA-3323D667092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52B0CB0-90A1-4264-8000-6EAA415A4711}">
          <x14:formula1>
            <xm:f>プルダウン!$A$11:$A$16</xm:f>
          </x14:formula1>
          <xm:sqref>A19:D27</xm:sqref>
        </x14:dataValidation>
        <x14:dataValidation type="list" allowBlank="1" showInputMessage="1" showErrorMessage="1" xr:uid="{AC853AB5-7B2F-49B9-BC24-7FA9F62C51D7}">
          <x14:formula1>
            <xm:f>Vlookup!$G$1:$G$36</xm:f>
          </x14:formula1>
          <xm:sqref>L11:S11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K174"/>
  <sheetViews>
    <sheetView showGridLines="0" view="pageBreakPreview" zoomScaleNormal="120" zoomScaleSheetLayoutView="100" workbookViewId="0">
      <selection activeCell="Z17" sqref="Z17:AC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hKBilOX3QRWDFctfurpXrRyz57vHA/LV6Pvk57fGnHPyn4mpU60wJhxK72DrygP1dbkMwLMelOpIXI/Hr61Prg==" saltValue="OhHyCutlgg65pY90qVDwi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80" priority="1" operator="containsText" text="その他">
      <formula>NOT(ISERROR(SEARCH("その他",A19)))</formula>
    </cfRule>
  </conditionalFormatting>
  <conditionalFormatting sqref="E19:E27">
    <cfRule type="containsText" dxfId="79" priority="3" operator="containsText" text="その他">
      <formula>NOT(ISERROR(SEARCH("その他",E19)))</formula>
    </cfRule>
  </conditionalFormatting>
  <conditionalFormatting sqref="Z19:AC28">
    <cfRule type="expression" dxfId="78" priority="2">
      <formula>OR($AK$11=0,$AK$13&lt;&gt;"")</formula>
    </cfRule>
  </conditionalFormatting>
  <dataValidations count="9">
    <dataValidation type="whole" allowBlank="1" showInputMessage="1" showErrorMessage="1" error="所要額が1,000円未満の場合は申請できません。" sqref="AH15:AL15" xr:uid="{D077965D-FB1B-4096-B611-08F1032DCB82}">
      <formula1>1000</formula1>
      <formula2>1E+28</formula2>
    </dataValidation>
    <dataValidation type="list" allowBlank="1" showInputMessage="1" showErrorMessage="1" sqref="O5:AK5" xr:uid="{0A8C750A-5AE4-4647-8038-768F86A97779}">
      <formula1>ユニット</formula1>
    </dataValidation>
    <dataValidation type="list" allowBlank="1" showInputMessage="1" showErrorMessage="1" sqref="A106:A107 AK13:AM13" xr:uid="{D3DF74ED-1AC7-47A8-92E6-61C8A18B6522}">
      <formula1>"○"</formula1>
    </dataValidation>
    <dataValidation type="textLength" imeMode="disabled" operator="equal" allowBlank="1" showInputMessage="1" showErrorMessage="1" errorTitle="事業所番号" error="10桁で入力してください。" sqref="AG4:AM4" xr:uid="{EFCAAA06-98E2-4372-BC6A-93B29188EAB9}">
      <formula1>10</formula1>
    </dataValidation>
    <dataValidation type="list" imeMode="disabled" allowBlank="1" showInputMessage="1" showErrorMessage="1" sqref="A32:A101" xr:uid="{E71960D6-7B63-471F-9971-C2308F77C2C5}">
      <formula1>"○"</formula1>
    </dataValidation>
    <dataValidation imeMode="off" allowBlank="1" showInputMessage="1" showErrorMessage="1" sqref="Q7:R7 T7:V7 AC9:AM9 P9:Y9" xr:uid="{ADFEA03C-339C-48ED-B7C6-546853BFBBCC}"/>
    <dataValidation imeMode="fullKatakana" allowBlank="1" showInputMessage="1" showErrorMessage="1" sqref="L3:AF3" xr:uid="{F61DCE4A-7EC6-46D6-A574-5D404BADA17A}"/>
    <dataValidation type="list" allowBlank="1" showInputMessage="1" showErrorMessage="1" sqref="O6:AK6" xr:uid="{13F617E8-6CDB-40C8-B2C9-B0C667EA68B8}">
      <formula1>INDIRECT(O5)</formula1>
    </dataValidation>
    <dataValidation type="list" allowBlank="1" showInputMessage="1" showErrorMessage="1" sqref="O14:AM14" xr:uid="{12FA305F-D344-45D0-A96B-217DA535F09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5529729-2BFB-4897-855D-39B1B9B44090}">
          <x14:formula1>
            <xm:f>プルダウン!$A$11:$A$16</xm:f>
          </x14:formula1>
          <xm:sqref>A19:D27</xm:sqref>
        </x14:dataValidation>
        <x14:dataValidation type="list" allowBlank="1" showInputMessage="1" showErrorMessage="1" xr:uid="{8A94B4FD-DC51-4DF0-971A-E705ECF7C5FB}">
          <x14:formula1>
            <xm:f>Vlookup!$G$1:$G$36</xm:f>
          </x14:formula1>
          <xm:sqref>L11:S11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K174"/>
  <sheetViews>
    <sheetView showGridLines="0" view="pageBreakPreview" zoomScale="98" zoomScaleNormal="120" zoomScaleSheetLayoutView="98"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bL4PwN4P7AWqMPFUdWxa4uEuwrkrj11vUEAeUw5qJb917G2Fkbnnokbk4rHrOXnp2iVwu4kiJlie4ZC9HLRxQ==" saltValue="UM42hBZz1/4EOmDJqTMh/A=="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77" priority="1" operator="containsText" text="その他">
      <formula>NOT(ISERROR(SEARCH("その他",A19)))</formula>
    </cfRule>
  </conditionalFormatting>
  <conditionalFormatting sqref="E19:E27">
    <cfRule type="containsText" dxfId="76" priority="3" operator="containsText" text="その他">
      <formula>NOT(ISERROR(SEARCH("その他",E19)))</formula>
    </cfRule>
  </conditionalFormatting>
  <conditionalFormatting sqref="Z19:AC28">
    <cfRule type="expression" dxfId="75" priority="2">
      <formula>OR($AK$11=0,$AK$13&lt;&gt;"")</formula>
    </cfRule>
  </conditionalFormatting>
  <dataValidations count="9">
    <dataValidation type="list" allowBlank="1" showInputMessage="1" showErrorMessage="1" sqref="O6:AK6" xr:uid="{3A86716D-7E67-45E7-95AE-012CEDF65185}">
      <formula1>INDIRECT(O5)</formula1>
    </dataValidation>
    <dataValidation imeMode="fullKatakana" allowBlank="1" showInputMessage="1" showErrorMessage="1" sqref="L3:AF3" xr:uid="{5A69BC3C-C336-49B5-AF6E-F56201AE5DD3}"/>
    <dataValidation imeMode="off" allowBlank="1" showInputMessage="1" showErrorMessage="1" sqref="Q7:R7 T7:V7 AC9:AM9 P9:Y9" xr:uid="{F823213B-82E5-4F9E-ADFD-32CA8A873303}"/>
    <dataValidation type="list" imeMode="disabled" allowBlank="1" showInputMessage="1" showErrorMessage="1" sqref="A32:A101" xr:uid="{FACF2FDB-B756-4558-8AA5-3640235716EE}">
      <formula1>"○"</formula1>
    </dataValidation>
    <dataValidation type="textLength" imeMode="disabled" operator="equal" allowBlank="1" showInputMessage="1" showErrorMessage="1" errorTitle="事業所番号" error="10桁で入力してください。" sqref="AG4:AM4" xr:uid="{F577E794-7B82-4F69-8E4E-0247B07FAA35}">
      <formula1>10</formula1>
    </dataValidation>
    <dataValidation type="list" allowBlank="1" showInputMessage="1" showErrorMessage="1" sqref="A106:A107 AK13:AM13" xr:uid="{C8B41CE2-659F-47F9-A9B3-44152CC05A9E}">
      <formula1>"○"</formula1>
    </dataValidation>
    <dataValidation type="list" allowBlank="1" showInputMessage="1" showErrorMessage="1" sqref="O5:AK5" xr:uid="{523C3FC3-0230-4BB0-98CD-97F391F3F413}">
      <formula1>ユニット</formula1>
    </dataValidation>
    <dataValidation type="whole" allowBlank="1" showInputMessage="1" showErrorMessage="1" error="所要額が1,000円未満の場合は申請できません。" sqref="AH15:AL15" xr:uid="{68F302DD-3AB3-4FDF-94D0-7910B43469AE}">
      <formula1>1000</formula1>
      <formula2>1E+28</formula2>
    </dataValidation>
    <dataValidation type="list" allowBlank="1" showInputMessage="1" showErrorMessage="1" sqref="O14:AM14" xr:uid="{D5C97B06-5F14-4E65-8AC0-1AFE0D55899E}">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F6895EF-6A25-4C8C-BF43-292E5B819479}">
          <x14:formula1>
            <xm:f>プルダウン!$A$11:$A$16</xm:f>
          </x14:formula1>
          <xm:sqref>A19:D27</xm:sqref>
        </x14:dataValidation>
        <x14:dataValidation type="list" allowBlank="1" showInputMessage="1" showErrorMessage="1" xr:uid="{6BDBB517-4248-4FE1-BA81-DBC14B66F098}">
          <x14:formula1>
            <xm:f>Vlookup!$G$1:$G$36</xm:f>
          </x14:formula1>
          <xm:sqref>L11:S11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K174"/>
  <sheetViews>
    <sheetView showGridLines="0" view="pageBreakPreview" zoomScaleNormal="120" zoomScaleSheetLayoutView="100" workbookViewId="0">
      <selection activeCell="AD19" sqref="AD19:AH19"/>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OK</v>
      </c>
    </row>
    <row r="32" spans="1:42" s="43" customFormat="1" ht="29" customHeight="1">
      <c r="A32" s="408" t="s">
        <v>397</v>
      </c>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t="s">
        <v>397</v>
      </c>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t="s">
        <v>397</v>
      </c>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t="s">
        <v>397</v>
      </c>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t="s">
        <v>397</v>
      </c>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E3RHVVE1VX6YrRQiQnNpc/BvAfIBlEVQob2xAnfLAlSXN/EVG4uZ1LR65EuIkp3GSzAzXIFSU2/WsI5EW5t8g==" saltValue="fJQ+1oXPYhcC6yPqhzVHAA=="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74" priority="1" operator="containsText" text="その他">
      <formula>NOT(ISERROR(SEARCH("その他",A19)))</formula>
    </cfRule>
  </conditionalFormatting>
  <conditionalFormatting sqref="E19:E27">
    <cfRule type="containsText" dxfId="73" priority="3" operator="containsText" text="その他">
      <formula>NOT(ISERROR(SEARCH("その他",E19)))</formula>
    </cfRule>
  </conditionalFormatting>
  <conditionalFormatting sqref="Z19:AC28">
    <cfRule type="expression" dxfId="72" priority="2">
      <formula>OR($AK$11=0,$AK$13&lt;&gt;"")</formula>
    </cfRule>
  </conditionalFormatting>
  <dataValidations count="9">
    <dataValidation type="whole" allowBlank="1" showInputMessage="1" showErrorMessage="1" error="所要額が1,000円未満の場合は申請できません。" sqref="AH15:AL15" xr:uid="{6DDAFB60-7527-4777-AE1E-4F3492A357BC}">
      <formula1>1000</formula1>
      <formula2>1E+28</formula2>
    </dataValidation>
    <dataValidation type="list" allowBlank="1" showInputMessage="1" showErrorMessage="1" sqref="O5:AK5" xr:uid="{29A0A1C4-CF2D-4C5A-9F51-3B292772BAA4}">
      <formula1>ユニット</formula1>
    </dataValidation>
    <dataValidation type="list" allowBlank="1" showInputMessage="1" showErrorMessage="1" sqref="A106:A107 AK13:AM13" xr:uid="{125D8527-E0BA-4CF4-A8E7-2249BD7AD2D2}">
      <formula1>"○"</formula1>
    </dataValidation>
    <dataValidation type="textLength" imeMode="disabled" operator="equal" allowBlank="1" showInputMessage="1" showErrorMessage="1" errorTitle="事業所番号" error="10桁で入力してください。" sqref="AG4:AM4" xr:uid="{B817298B-B5B1-4013-B486-F6EE1FD06FF2}">
      <formula1>10</formula1>
    </dataValidation>
    <dataValidation type="list" imeMode="disabled" allowBlank="1" showInputMessage="1" showErrorMessage="1" sqref="A32:A101" xr:uid="{B366FE76-7DBA-4BBA-9016-20B63F5C53A5}">
      <formula1>"○"</formula1>
    </dataValidation>
    <dataValidation imeMode="off" allowBlank="1" showInputMessage="1" showErrorMessage="1" sqref="Q7:R7 T7:V7 AC9:AM9 P9:Y9" xr:uid="{40C0754A-24C5-441E-A1FD-580B25D1D694}"/>
    <dataValidation imeMode="fullKatakana" allowBlank="1" showInputMessage="1" showErrorMessage="1" sqref="L3:AF3" xr:uid="{90F95734-0075-4393-AE0B-0658DDE3ACE9}"/>
    <dataValidation type="list" allowBlank="1" showInputMessage="1" showErrorMessage="1" sqref="O6:AK6" xr:uid="{0B1BDE49-F601-458B-987D-F12017A52A1C}">
      <formula1>INDIRECT(O5)</formula1>
    </dataValidation>
    <dataValidation type="list" allowBlank="1" showInputMessage="1" showErrorMessage="1" sqref="O14:AM14" xr:uid="{0162D165-FC3D-4EBE-B1DE-04F6CDDD486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832A459-EA7C-48B0-ACA1-D57B2D79B998}">
          <x14:formula1>
            <xm:f>プルダウン!$A$11:$A$16</xm:f>
          </x14:formula1>
          <xm:sqref>A19:D27</xm:sqref>
        </x14:dataValidation>
        <x14:dataValidation type="list" allowBlank="1" showInputMessage="1" showErrorMessage="1" xr:uid="{BA7ECF6B-F2B6-410C-9570-5380C1F89970}">
          <x14:formula1>
            <xm:f>Vlookup!$G$1:$G$36</xm:f>
          </x14:formula1>
          <xm:sqref>L11:S11</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8O5V9jfdfxyd9Wj3Q71zidSfNm8u8SZbdGRTpo2tOnWvBgIXmaaUW1P4juU4wuH/hCmnXo1mICerhsann0F8A==" saltValue="MAUWUfywteTx8GKC/sLR5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71" priority="1" operator="containsText" text="その他">
      <formula>NOT(ISERROR(SEARCH("その他",A19)))</formula>
    </cfRule>
  </conditionalFormatting>
  <conditionalFormatting sqref="E19:E27">
    <cfRule type="containsText" dxfId="70" priority="3" operator="containsText" text="その他">
      <formula>NOT(ISERROR(SEARCH("その他",E19)))</formula>
    </cfRule>
  </conditionalFormatting>
  <conditionalFormatting sqref="Z19:AC28">
    <cfRule type="expression" dxfId="69" priority="2">
      <formula>OR($AK$11=0,$AK$13&lt;&gt;"")</formula>
    </cfRule>
  </conditionalFormatting>
  <dataValidations count="9">
    <dataValidation type="list" allowBlank="1" showInputMessage="1" showErrorMessage="1" sqref="O6:AK6" xr:uid="{90425002-E1E3-4A03-9561-E106808DD190}">
      <formula1>INDIRECT(O5)</formula1>
    </dataValidation>
    <dataValidation imeMode="fullKatakana" allowBlank="1" showInputMessage="1" showErrorMessage="1" sqref="L3:AF3" xr:uid="{5B4608AE-3457-47E3-A591-C4B12BC58F95}"/>
    <dataValidation imeMode="off" allowBlank="1" showInputMessage="1" showErrorMessage="1" sqref="Q7:R7 T7:V7 AC9:AM9 P9:Y9" xr:uid="{A2568798-2D47-4F6C-B647-038D78B5F310}"/>
    <dataValidation type="list" imeMode="disabled" allowBlank="1" showInputMessage="1" showErrorMessage="1" sqref="A32:A101" xr:uid="{74E71043-6783-4305-BF42-4FF5388F589D}">
      <formula1>"○"</formula1>
    </dataValidation>
    <dataValidation type="textLength" imeMode="disabled" operator="equal" allowBlank="1" showInputMessage="1" showErrorMessage="1" errorTitle="事業所番号" error="10桁で入力してください。" sqref="AG4:AM4" xr:uid="{54B89C55-42AC-4EEE-BA78-7C9D16453734}">
      <formula1>10</formula1>
    </dataValidation>
    <dataValidation type="list" allowBlank="1" showInputMessage="1" showErrorMessage="1" sqref="A106:A107 AK13:AM13" xr:uid="{7B1DCB2D-EB37-4B5D-8AFA-D31F74B7D6F8}">
      <formula1>"○"</formula1>
    </dataValidation>
    <dataValidation type="list" allowBlank="1" showInputMessage="1" showErrorMessage="1" sqref="O5:AK5" xr:uid="{988BBF20-BB3B-453A-B385-8B9E2EB5315E}">
      <formula1>ユニット</formula1>
    </dataValidation>
    <dataValidation type="whole" allowBlank="1" showInputMessage="1" showErrorMessage="1" error="所要額が1,000円未満の場合は申請できません。" sqref="AH15:AL15" xr:uid="{E43412C3-9453-4762-9CA1-29E0DAD73E2B}">
      <formula1>1000</formula1>
      <formula2>1E+28</formula2>
    </dataValidation>
    <dataValidation type="list" allowBlank="1" showInputMessage="1" showErrorMessage="1" sqref="O14:AM14" xr:uid="{E80C9C6E-94C7-4BB6-A9C6-260E29BEE1B6}">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AB8D31D-6C11-40F1-B39A-6DAAE62FE14E}">
          <x14:formula1>
            <xm:f>プルダウン!$A$11:$A$16</xm:f>
          </x14:formula1>
          <xm:sqref>A19:D27</xm:sqref>
        </x14:dataValidation>
        <x14:dataValidation type="list" allowBlank="1" showInputMessage="1" showErrorMessage="1" xr:uid="{84670640-8A1C-4E5B-BE86-AF891B51E302}">
          <x14:formula1>
            <xm:f>Vlookup!$G$1:$G$36</xm:f>
          </x14:formula1>
          <xm:sqref>L11:S11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iijNzMwLzno9I+TM4mDhdGoczfO9W3+KcbZ0EgJ9mBW2UtiNrabEU+c3mwHSho9F2hyHlGC9KsgSDOi4EvRUtw==" saltValue="pc5eB7MtVN8USXX/mTvgM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68" priority="1" operator="containsText" text="その他">
      <formula>NOT(ISERROR(SEARCH("その他",A19)))</formula>
    </cfRule>
  </conditionalFormatting>
  <conditionalFormatting sqref="E19:E27">
    <cfRule type="containsText" dxfId="67" priority="3" operator="containsText" text="その他">
      <formula>NOT(ISERROR(SEARCH("その他",E19)))</formula>
    </cfRule>
  </conditionalFormatting>
  <conditionalFormatting sqref="Z19:AC28">
    <cfRule type="expression" dxfId="66" priority="2">
      <formula>OR($AK$11=0,$AK$13&lt;&gt;"")</formula>
    </cfRule>
  </conditionalFormatting>
  <dataValidations count="9">
    <dataValidation type="whole" allowBlank="1" showInputMessage="1" showErrorMessage="1" error="所要額が1,000円未満の場合は申請できません。" sqref="AH15:AL15" xr:uid="{E6A0C41D-0A77-4AF1-B67C-298B916284BA}">
      <formula1>1000</formula1>
      <formula2>1E+28</formula2>
    </dataValidation>
    <dataValidation type="list" allowBlank="1" showInputMessage="1" showErrorMessage="1" sqref="O5:AK5" xr:uid="{699D8CB7-CA0B-4A32-ABAC-E5FE15F533F6}">
      <formula1>ユニット</formula1>
    </dataValidation>
    <dataValidation type="list" allowBlank="1" showInputMessage="1" showErrorMessage="1" sqref="A106:A107 AK13:AM13" xr:uid="{B29AD701-E16F-4014-AB60-7C5078DBD5B1}">
      <formula1>"○"</formula1>
    </dataValidation>
    <dataValidation type="textLength" imeMode="disabled" operator="equal" allowBlank="1" showInputMessage="1" showErrorMessage="1" errorTitle="事業所番号" error="10桁で入力してください。" sqref="AG4:AM4" xr:uid="{549B8DB8-4A1F-407E-927E-5D087BE7B4CD}">
      <formula1>10</formula1>
    </dataValidation>
    <dataValidation type="list" imeMode="disabled" allowBlank="1" showInputMessage="1" showErrorMessage="1" sqref="A32:A101" xr:uid="{B70CD9ED-FFA8-4534-831F-285E3121121E}">
      <formula1>"○"</formula1>
    </dataValidation>
    <dataValidation imeMode="off" allowBlank="1" showInputMessage="1" showErrorMessage="1" sqref="Q7:R7 T7:V7 AC9:AM9 P9:Y9" xr:uid="{127C8D5F-801D-488B-93F4-3CA676E9CB53}"/>
    <dataValidation imeMode="fullKatakana" allowBlank="1" showInputMessage="1" showErrorMessage="1" sqref="L3:AF3" xr:uid="{8C45D94A-1A3C-44B0-9011-A71967FC362B}"/>
    <dataValidation type="list" allowBlank="1" showInputMessage="1" showErrorMessage="1" sqref="O6:AK6" xr:uid="{B4CC2551-3815-4AB3-A5F9-280BD8E05E23}">
      <formula1>INDIRECT(O5)</formula1>
    </dataValidation>
    <dataValidation type="list" allowBlank="1" showInputMessage="1" showErrorMessage="1" sqref="O14:AM14" xr:uid="{36701066-45E3-4B0B-AC8B-CB5C861AC80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69310E5-3938-4866-9578-D9AC9D6406F8}">
          <x14:formula1>
            <xm:f>プルダウン!$A$11:$A$16</xm:f>
          </x14:formula1>
          <xm:sqref>A19:D27</xm:sqref>
        </x14:dataValidation>
        <x14:dataValidation type="list" allowBlank="1" showInputMessage="1" showErrorMessage="1" xr:uid="{6A6C6C48-A37D-40DD-813F-B54D70E53549}">
          <x14:formula1>
            <xm:f>Vlookup!$G$1:$G$36</xm:f>
          </x14:formula1>
          <xm:sqref>L11:S11</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lC6PgNjoRFG3qiPy/lSQGITzlz43bFQys21342kJyZJirphWE3IpX30UwFT1rD05gdBdVUCLLRnS7Dzn3JvOQ==" saltValue="v4tJbRpv0Z10Jz42bE6qqA=="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65" priority="1" operator="containsText" text="その他">
      <formula>NOT(ISERROR(SEARCH("その他",A19)))</formula>
    </cfRule>
  </conditionalFormatting>
  <conditionalFormatting sqref="E19:E27">
    <cfRule type="containsText" dxfId="64" priority="3" operator="containsText" text="その他">
      <formula>NOT(ISERROR(SEARCH("その他",E19)))</formula>
    </cfRule>
  </conditionalFormatting>
  <conditionalFormatting sqref="Z19:AC28">
    <cfRule type="expression" dxfId="63" priority="2">
      <formula>OR($AK$11=0,$AK$13&lt;&gt;"")</formula>
    </cfRule>
  </conditionalFormatting>
  <dataValidations count="9">
    <dataValidation type="list" allowBlank="1" showInputMessage="1" showErrorMessage="1" sqref="O6:AK6" xr:uid="{91AD5CF7-F5D8-4C86-9906-557E5BF38C2F}">
      <formula1>INDIRECT(O5)</formula1>
    </dataValidation>
    <dataValidation imeMode="fullKatakana" allowBlank="1" showInputMessage="1" showErrorMessage="1" sqref="L3:AF3" xr:uid="{E6772534-7A9E-477D-BB47-644836129FEB}"/>
    <dataValidation imeMode="off" allowBlank="1" showInputMessage="1" showErrorMessage="1" sqref="Q7:R7 T7:V7 AC9:AM9 P9:Y9" xr:uid="{C00FA99A-9803-4D0D-9204-DCB04C376573}"/>
    <dataValidation type="list" imeMode="disabled" allowBlank="1" showInputMessage="1" showErrorMessage="1" sqref="A32:A101" xr:uid="{A8649425-E983-4D5C-8E46-A0C9B470F1B6}">
      <formula1>"○"</formula1>
    </dataValidation>
    <dataValidation type="textLength" imeMode="disabled" operator="equal" allowBlank="1" showInputMessage="1" showErrorMessage="1" errorTitle="事業所番号" error="10桁で入力してください。" sqref="AG4:AM4" xr:uid="{EEF20BAE-9012-4B85-A0FB-521185A42BD5}">
      <formula1>10</formula1>
    </dataValidation>
    <dataValidation type="list" allowBlank="1" showInputMessage="1" showErrorMessage="1" sqref="A106:A107 AK13:AM13" xr:uid="{A9A8744D-053C-44D1-8EE9-99FA0404658C}">
      <formula1>"○"</formula1>
    </dataValidation>
    <dataValidation type="list" allowBlank="1" showInputMessage="1" showErrorMessage="1" sqref="O5:AK5" xr:uid="{D5945C6B-E9F6-4409-98DA-F80E68EDD7BE}">
      <formula1>ユニット</formula1>
    </dataValidation>
    <dataValidation type="whole" allowBlank="1" showInputMessage="1" showErrorMessage="1" error="所要額が1,000円未満の場合は申請できません。" sqref="AH15:AL15" xr:uid="{7C402837-A427-43C4-8325-AB7C7A20D63C}">
      <formula1>1000</formula1>
      <formula2>1E+28</formula2>
    </dataValidation>
    <dataValidation type="list" allowBlank="1" showInputMessage="1" showErrorMessage="1" sqref="O14:AM14" xr:uid="{A8E494F2-AF6A-4E4B-8E02-EB7B4B790F7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3EF6CAD-AB16-47F9-AE5A-35FA92A82D6E}">
          <x14:formula1>
            <xm:f>プルダウン!$A$11:$A$16</xm:f>
          </x14:formula1>
          <xm:sqref>A19:D27</xm:sqref>
        </x14:dataValidation>
        <x14:dataValidation type="list" allowBlank="1" showInputMessage="1" showErrorMessage="1" xr:uid="{76096825-B417-4B94-A672-A296B49D0519}">
          <x14:formula1>
            <xm:f>Vlookup!$G$1:$G$36</xm:f>
          </x14:formula1>
          <xm:sqref>L11:S11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TSbbxTjlxldK8cAkKLAlnWrAsAck4+6dIQ4kVjO7Oe98MMptY597YI/CYFCx10x4K+id1ZSeP1qOCG/krbphA==" saltValue="O74ZcXOsz1AcOLALiB5OS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62" priority="1" operator="containsText" text="その他">
      <formula>NOT(ISERROR(SEARCH("その他",A19)))</formula>
    </cfRule>
  </conditionalFormatting>
  <conditionalFormatting sqref="E19:E27">
    <cfRule type="containsText" dxfId="61" priority="3" operator="containsText" text="その他">
      <formula>NOT(ISERROR(SEARCH("その他",E19)))</formula>
    </cfRule>
  </conditionalFormatting>
  <conditionalFormatting sqref="Z19:AC28">
    <cfRule type="expression" dxfId="60" priority="2">
      <formula>OR($AK$11=0,$AK$13&lt;&gt;"")</formula>
    </cfRule>
  </conditionalFormatting>
  <dataValidations count="9">
    <dataValidation type="whole" allowBlank="1" showInputMessage="1" showErrorMessage="1" error="所要額が1,000円未満の場合は申請できません。" sqref="AH15:AL15" xr:uid="{407AB902-01DB-485B-A3F4-430A3899A38E}">
      <formula1>1000</formula1>
      <formula2>1E+28</formula2>
    </dataValidation>
    <dataValidation type="list" allowBlank="1" showInputMessage="1" showErrorMessage="1" sqref="O5:AK5" xr:uid="{02AA3E6C-18CA-4BE4-8F18-CD159EF7B4E2}">
      <formula1>ユニット</formula1>
    </dataValidation>
    <dataValidation type="list" allowBlank="1" showInputMessage="1" showErrorMessage="1" sqref="A106:A107 AK13:AM13" xr:uid="{F5C74192-0725-4C9D-99F4-93AE50C0991F}">
      <formula1>"○"</formula1>
    </dataValidation>
    <dataValidation type="textLength" imeMode="disabled" operator="equal" allowBlank="1" showInputMessage="1" showErrorMessage="1" errorTitle="事業所番号" error="10桁で入力してください。" sqref="AG4:AM4" xr:uid="{E70E5BB7-E8CA-40B4-974A-C68B877124C6}">
      <formula1>10</formula1>
    </dataValidation>
    <dataValidation type="list" imeMode="disabled" allowBlank="1" showInputMessage="1" showErrorMessage="1" sqref="A32:A101" xr:uid="{5AD0AD5F-45AA-4CE3-96BD-4B557D2F35BE}">
      <formula1>"○"</formula1>
    </dataValidation>
    <dataValidation imeMode="off" allowBlank="1" showInputMessage="1" showErrorMessage="1" sqref="Q7:R7 T7:V7 AC9:AM9 P9:Y9" xr:uid="{F6FC381B-2900-4576-90C9-E5AF52B649EA}"/>
    <dataValidation imeMode="fullKatakana" allowBlank="1" showInputMessage="1" showErrorMessage="1" sqref="L3:AF3" xr:uid="{42B12D24-C599-4ED2-9D66-144E6553F716}"/>
    <dataValidation type="list" allowBlank="1" showInputMessage="1" showErrorMessage="1" sqref="O6:AK6" xr:uid="{762FA225-5B0D-4EE4-8AF1-8ED82736A76D}">
      <formula1>INDIRECT(O5)</formula1>
    </dataValidation>
    <dataValidation type="list" allowBlank="1" showInputMessage="1" showErrorMessage="1" sqref="O14:AM14" xr:uid="{80BF521A-94FA-4BFD-97BE-AEB791F19159}">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D87390B-AA89-4234-8822-59997B2864B6}">
          <x14:formula1>
            <xm:f>プルダウン!$A$11:$A$16</xm:f>
          </x14:formula1>
          <xm:sqref>A19:D27</xm:sqref>
        </x14:dataValidation>
        <x14:dataValidation type="list" allowBlank="1" showInputMessage="1" showErrorMessage="1" xr:uid="{01C2BFA7-7C86-40DD-B5FE-D4B4851AF837}">
          <x14:formula1>
            <xm:f>Vlookup!$G$1:$G$36</xm:f>
          </x14:formula1>
          <xm:sqref>L11:S11</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d6iOow1iOfEYMTm6KJjbyoecMZaorDDPU0Rcmz/UX+YxXzDrV5dTxK6J5TaCjWD8Ft3qDsDNhPsvCb+MqWpC6Q==" saltValue="F/ryGREIWu9UUDBpBi3xE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59" priority="1" operator="containsText" text="その他">
      <formula>NOT(ISERROR(SEARCH("その他",A19)))</formula>
    </cfRule>
  </conditionalFormatting>
  <conditionalFormatting sqref="E19:E27">
    <cfRule type="containsText" dxfId="58" priority="3" operator="containsText" text="その他">
      <formula>NOT(ISERROR(SEARCH("その他",E19)))</formula>
    </cfRule>
  </conditionalFormatting>
  <conditionalFormatting sqref="Z19:AC28">
    <cfRule type="expression" dxfId="57" priority="2">
      <formula>OR($AK$11=0,$AK$13&lt;&gt;"")</formula>
    </cfRule>
  </conditionalFormatting>
  <dataValidations count="9">
    <dataValidation type="list" allowBlank="1" showInputMessage="1" showErrorMessage="1" sqref="O6:AK6" xr:uid="{924F3036-C318-4EA6-9A7D-A906AB7591DC}">
      <formula1>INDIRECT(O5)</formula1>
    </dataValidation>
    <dataValidation imeMode="fullKatakana" allowBlank="1" showInputMessage="1" showErrorMessage="1" sqref="L3:AF3" xr:uid="{10E4582D-F0D3-4922-B677-C61CCBE36596}"/>
    <dataValidation imeMode="off" allowBlank="1" showInputMessage="1" showErrorMessage="1" sqref="Q7:R7 T7:V7 AC9:AM9 P9:Y9" xr:uid="{E72B5C58-AF7C-42D4-8E7F-06588211DD4B}"/>
    <dataValidation type="list" imeMode="disabled" allowBlank="1" showInputMessage="1" showErrorMessage="1" sqref="A32:A101" xr:uid="{A3FA7E4B-37D6-44A1-86CA-C0D44F50EDEB}">
      <formula1>"○"</formula1>
    </dataValidation>
    <dataValidation type="textLength" imeMode="disabled" operator="equal" allowBlank="1" showInputMessage="1" showErrorMessage="1" errorTitle="事業所番号" error="10桁で入力してください。" sqref="AG4:AM4" xr:uid="{C998F458-2096-4E62-AAF0-3093E212D872}">
      <formula1>10</formula1>
    </dataValidation>
    <dataValidation type="list" allowBlank="1" showInputMessage="1" showErrorMessage="1" sqref="A106:A107 AK13:AM13" xr:uid="{9863E06A-7703-4850-AB1E-C6F9D16CAEFF}">
      <formula1>"○"</formula1>
    </dataValidation>
    <dataValidation type="list" allowBlank="1" showInputMessage="1" showErrorMessage="1" sqref="O5:AK5" xr:uid="{737CEFF4-5837-4BEB-AB8B-D1F6BAB3966D}">
      <formula1>ユニット</formula1>
    </dataValidation>
    <dataValidation type="whole" allowBlank="1" showInputMessage="1" showErrorMessage="1" error="所要額が1,000円未満の場合は申請できません。" sqref="AH15:AL15" xr:uid="{B5F97760-1BF9-40D5-BC1E-2C379842C326}">
      <formula1>1000</formula1>
      <formula2>1E+28</formula2>
    </dataValidation>
    <dataValidation type="list" allowBlank="1" showInputMessage="1" showErrorMessage="1" sqref="O14:AM14" xr:uid="{D9FB4E80-9EB9-44D5-80D1-4DE107DD1D6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8ACDEE4-C0D3-440B-826A-19A906F5BAA1}">
          <x14:formula1>
            <xm:f>プルダウン!$A$11:$A$16</xm:f>
          </x14:formula1>
          <xm:sqref>A19:D27</xm:sqref>
        </x14:dataValidation>
        <x14:dataValidation type="list" allowBlank="1" showInputMessage="1" showErrorMessage="1" xr:uid="{E2F7A2DE-56BE-4754-8D83-46ED4E8F952B}">
          <x14:formula1>
            <xm:f>Vlookup!$G$1:$G$36</xm:f>
          </x14:formula1>
          <xm:sqref>L11:S11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rPCkm2Fgb0H7lEcyoYZ9loT2cBTIQPyBWtUri4BnVWFo0zKOAk0otDMxvEUjVOnskk+4EeNoXqahTqrX1c1Ulg==" saltValue="4h9R2P8kiIlH4LhaqEWHP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56" priority="1" operator="containsText" text="その他">
      <formula>NOT(ISERROR(SEARCH("その他",A19)))</formula>
    </cfRule>
  </conditionalFormatting>
  <conditionalFormatting sqref="E19:E27">
    <cfRule type="containsText" dxfId="55" priority="3" operator="containsText" text="その他">
      <formula>NOT(ISERROR(SEARCH("その他",E19)))</formula>
    </cfRule>
  </conditionalFormatting>
  <conditionalFormatting sqref="Z19:AC28">
    <cfRule type="expression" dxfId="54" priority="2">
      <formula>OR($AK$11=0,$AK$13&lt;&gt;"")</formula>
    </cfRule>
  </conditionalFormatting>
  <dataValidations count="9">
    <dataValidation type="whole" allowBlank="1" showInputMessage="1" showErrorMessage="1" error="所要額が1,000円未満の場合は申請できません。" sqref="AH15:AL15" xr:uid="{C621C899-75FD-4ABD-971E-279A3F35DADD}">
      <formula1>1000</formula1>
      <formula2>1E+28</formula2>
    </dataValidation>
    <dataValidation type="list" allowBlank="1" showInputMessage="1" showErrorMessage="1" sqref="O5:AK5" xr:uid="{F2B41957-94E6-4B98-ABAA-18BA1752108E}">
      <formula1>ユニット</formula1>
    </dataValidation>
    <dataValidation type="list" allowBlank="1" showInputMessage="1" showErrorMessage="1" sqref="A106:A107 AK13:AM13" xr:uid="{4FB86EC0-224B-4862-A5A5-228C7419CDA4}">
      <formula1>"○"</formula1>
    </dataValidation>
    <dataValidation type="textLength" imeMode="disabled" operator="equal" allowBlank="1" showInputMessage="1" showErrorMessage="1" errorTitle="事業所番号" error="10桁で入力してください。" sqref="AG4:AM4" xr:uid="{C84B29A8-BC63-4F33-A555-8706CBA17A52}">
      <formula1>10</formula1>
    </dataValidation>
    <dataValidation type="list" imeMode="disabled" allowBlank="1" showInputMessage="1" showErrorMessage="1" sqref="A32:A101" xr:uid="{367DC905-ADC0-4B33-BCF2-9DA67F753097}">
      <formula1>"○"</formula1>
    </dataValidation>
    <dataValidation imeMode="off" allowBlank="1" showInputMessage="1" showErrorMessage="1" sqref="Q7:R7 T7:V7 AC9:AM9 P9:Y9" xr:uid="{63E82FE0-3084-4468-AC46-C00AF6E45EDB}"/>
    <dataValidation imeMode="fullKatakana" allowBlank="1" showInputMessage="1" showErrorMessage="1" sqref="L3:AF3" xr:uid="{BF1835FC-2975-4A24-B4F3-1C354CF59578}"/>
    <dataValidation type="list" allowBlank="1" showInputMessage="1" showErrorMessage="1" sqref="O6:AK6" xr:uid="{08403713-6AF9-4FF5-8A21-74DA9DADF4A1}">
      <formula1>INDIRECT(O5)</formula1>
    </dataValidation>
    <dataValidation type="list" allowBlank="1" showInputMessage="1" showErrorMessage="1" sqref="O14:AM14" xr:uid="{2994F9E2-C833-4879-B486-87C9F6A4264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BE24616-9341-4188-965B-317C4A618B3C}">
          <x14:formula1>
            <xm:f>プルダウン!$A$11:$A$16</xm:f>
          </x14:formula1>
          <xm:sqref>A19:D27</xm:sqref>
        </x14:dataValidation>
        <x14:dataValidation type="list" allowBlank="1" showInputMessage="1" showErrorMessage="1" xr:uid="{C74A9268-0E65-4641-92C8-2182C3952154}">
          <x14:formula1>
            <xm:f>Vlookup!$G$1:$G$36</xm:f>
          </x14:formula1>
          <xm:sqref>L11:S11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1"/>
  <sheetViews>
    <sheetView tabSelected="1" view="pageBreakPreview" zoomScaleNormal="100" zoomScaleSheetLayoutView="100" workbookViewId="0">
      <selection activeCell="AN17" sqref="AN17"/>
    </sheetView>
  </sheetViews>
  <sheetFormatPr defaultColWidth="3" defaultRowHeight="13"/>
  <cols>
    <col min="1" max="28" width="3.36328125" customWidth="1"/>
  </cols>
  <sheetData>
    <row r="1" spans="1:37">
      <c r="A1" s="85" t="s">
        <v>137</v>
      </c>
    </row>
    <row r="5" spans="1:37">
      <c r="B5" s="62"/>
      <c r="C5" s="63"/>
      <c r="D5" s="63"/>
      <c r="E5" s="62"/>
      <c r="F5" s="62"/>
      <c r="G5" s="62"/>
      <c r="H5" s="62"/>
      <c r="I5" s="62"/>
      <c r="J5" s="62"/>
      <c r="K5" s="62"/>
      <c r="L5" s="62"/>
      <c r="M5" s="62"/>
      <c r="N5" s="62"/>
      <c r="O5" s="62"/>
      <c r="P5" s="62"/>
      <c r="Q5" s="62"/>
      <c r="R5" s="62"/>
      <c r="S5" s="62"/>
      <c r="T5" s="62"/>
      <c r="U5" s="62"/>
      <c r="V5" s="62"/>
      <c r="W5" s="62"/>
      <c r="X5" s="62"/>
      <c r="Y5" s="62"/>
      <c r="Z5" s="62"/>
      <c r="AA5" s="62"/>
      <c r="AB5" s="62"/>
      <c r="AK5" s="86"/>
    </row>
    <row r="6" spans="1:37">
      <c r="A6" s="85"/>
      <c r="B6" s="62"/>
      <c r="C6" s="63"/>
      <c r="D6" s="63"/>
      <c r="E6" s="62"/>
      <c r="F6" s="62"/>
      <c r="G6" s="62"/>
      <c r="H6" s="62"/>
      <c r="I6" s="62"/>
      <c r="J6" s="62"/>
      <c r="K6" s="62"/>
      <c r="L6" s="62"/>
      <c r="M6" s="62"/>
      <c r="N6" s="62"/>
      <c r="O6" s="62"/>
      <c r="AA6" s="62"/>
      <c r="AB6" s="62"/>
      <c r="AK6" s="86"/>
    </row>
    <row r="7" spans="1:37">
      <c r="A7" s="85"/>
      <c r="B7" s="62"/>
      <c r="C7" s="63"/>
      <c r="D7" s="63"/>
      <c r="E7" s="62"/>
      <c r="F7" s="62"/>
      <c r="G7" s="62"/>
      <c r="H7" s="62"/>
      <c r="I7" s="62"/>
      <c r="J7" s="62"/>
      <c r="K7" s="62"/>
      <c r="L7" s="62"/>
      <c r="M7" s="62"/>
      <c r="N7" s="62"/>
      <c r="O7" s="62"/>
      <c r="Q7" s="87" t="s">
        <v>46</v>
      </c>
      <c r="R7" s="194">
        <v>7</v>
      </c>
      <c r="S7" s="194"/>
      <c r="T7" s="63" t="s">
        <v>4</v>
      </c>
      <c r="U7" s="195"/>
      <c r="V7" s="195"/>
      <c r="W7" s="63" t="s">
        <v>3</v>
      </c>
      <c r="X7" s="195"/>
      <c r="Y7" s="195"/>
      <c r="Z7" s="63" t="s">
        <v>2</v>
      </c>
      <c r="AB7" s="62"/>
    </row>
    <row r="8" spans="1:37">
      <c r="Q8" s="62"/>
    </row>
    <row r="10" spans="1:37">
      <c r="B10" s="62"/>
      <c r="C10" s="63"/>
      <c r="D10" s="63" t="s">
        <v>154</v>
      </c>
      <c r="E10" s="62"/>
      <c r="F10" s="62"/>
      <c r="G10" s="62"/>
      <c r="H10" s="62" t="s">
        <v>1</v>
      </c>
      <c r="J10" s="63"/>
      <c r="K10" s="63"/>
      <c r="L10" s="63"/>
      <c r="M10" s="63"/>
      <c r="N10" s="63"/>
      <c r="O10" s="63"/>
      <c r="P10" s="63"/>
      <c r="Q10" s="63"/>
      <c r="R10" s="63"/>
      <c r="S10" s="63"/>
      <c r="T10" s="63"/>
      <c r="U10" s="63"/>
      <c r="V10" s="63"/>
      <c r="W10" s="63"/>
      <c r="X10" s="63"/>
      <c r="Y10" s="63"/>
      <c r="Z10" s="63"/>
      <c r="AA10" s="63"/>
      <c r="AB10" s="63"/>
    </row>
    <row r="11" spans="1:37">
      <c r="A11" s="62"/>
      <c r="B11" s="62"/>
      <c r="C11" s="63"/>
      <c r="D11" s="63"/>
      <c r="E11" s="62"/>
      <c r="F11" s="62"/>
      <c r="G11" s="62"/>
      <c r="H11" s="62"/>
      <c r="I11" s="62"/>
      <c r="J11" s="62"/>
      <c r="K11" s="62"/>
      <c r="L11" s="62"/>
      <c r="M11" s="62"/>
      <c r="N11" s="62"/>
      <c r="O11" s="62"/>
      <c r="P11" s="62"/>
    </row>
    <row r="12" spans="1:37">
      <c r="I12" s="191" t="s">
        <v>33</v>
      </c>
      <c r="J12" s="192"/>
      <c r="K12" s="192"/>
      <c r="L12" s="192"/>
      <c r="M12" s="191" t="str">
        <f>IF(総括表!E14="","",総括表!E14)</f>
        <v/>
      </c>
      <c r="N12" s="191"/>
      <c r="O12" s="191"/>
      <c r="P12" s="191"/>
      <c r="Q12" s="191"/>
      <c r="R12" s="191"/>
      <c r="S12" s="191"/>
      <c r="T12" s="191"/>
      <c r="U12" s="191"/>
      <c r="V12" s="191"/>
      <c r="W12" s="191"/>
      <c r="X12" s="191"/>
      <c r="Y12" s="191"/>
      <c r="AB12" s="62"/>
    </row>
    <row r="13" spans="1:37">
      <c r="A13" s="62"/>
      <c r="B13" s="62"/>
      <c r="C13" s="63"/>
      <c r="D13" s="63"/>
      <c r="E13" s="62"/>
      <c r="F13" s="62"/>
      <c r="G13" s="62"/>
      <c r="H13" s="62"/>
      <c r="I13" s="192"/>
      <c r="J13" s="192"/>
      <c r="K13" s="192"/>
      <c r="L13" s="192"/>
      <c r="M13" s="191"/>
      <c r="N13" s="191"/>
      <c r="O13" s="191"/>
      <c r="P13" s="191"/>
      <c r="Q13" s="191"/>
      <c r="R13" s="191"/>
      <c r="S13" s="191"/>
      <c r="T13" s="191"/>
      <c r="U13" s="191"/>
      <c r="V13" s="191"/>
      <c r="W13" s="191"/>
      <c r="X13" s="191"/>
      <c r="Y13" s="191"/>
      <c r="AB13" s="62"/>
    </row>
    <row r="14" spans="1:37" ht="13.5" customHeight="1">
      <c r="A14" s="62"/>
      <c r="B14" s="62"/>
      <c r="C14" s="63"/>
      <c r="D14" s="63"/>
      <c r="E14" s="62"/>
      <c r="F14" s="62"/>
      <c r="G14" s="62"/>
      <c r="H14" s="62"/>
      <c r="I14" s="189" t="s">
        <v>156</v>
      </c>
      <c r="J14" s="190"/>
      <c r="K14" s="190"/>
      <c r="L14" s="190"/>
      <c r="M14" s="193" t="str">
        <f>IF(総括表!E12="","",総括表!E12)</f>
        <v/>
      </c>
      <c r="N14" s="193"/>
      <c r="O14" s="193"/>
      <c r="P14" s="193"/>
      <c r="Q14" s="193"/>
      <c r="R14" s="193"/>
      <c r="S14" s="193"/>
      <c r="T14" s="193"/>
      <c r="U14" s="193"/>
      <c r="V14" s="193"/>
      <c r="W14" s="193"/>
      <c r="X14" s="193"/>
      <c r="Y14" s="193"/>
    </row>
    <row r="15" spans="1:37">
      <c r="I15" s="190"/>
      <c r="J15" s="190"/>
      <c r="K15" s="190"/>
      <c r="L15" s="190"/>
      <c r="M15" s="193"/>
      <c r="N15" s="193"/>
      <c r="O15" s="193"/>
      <c r="P15" s="193"/>
      <c r="Q15" s="193"/>
      <c r="R15" s="193"/>
      <c r="S15" s="193"/>
      <c r="T15" s="193"/>
      <c r="U15" s="193"/>
      <c r="V15" s="193"/>
      <c r="W15" s="193"/>
      <c r="X15" s="193"/>
      <c r="Y15" s="193"/>
    </row>
    <row r="16" spans="1:37" ht="13.5" customHeight="1">
      <c r="I16" s="190" t="s">
        <v>155</v>
      </c>
      <c r="J16" s="190"/>
      <c r="K16" s="190"/>
      <c r="L16" s="190"/>
      <c r="M16" s="193" t="str">
        <f>IF(総括表!M16="","",総括表!M16)</f>
        <v/>
      </c>
      <c r="N16" s="193"/>
      <c r="O16" s="193"/>
      <c r="P16" s="193"/>
      <c r="Q16" s="193" t="str">
        <f>IF(総括表!U16="","",総括表!U16)</f>
        <v/>
      </c>
      <c r="R16" s="193"/>
      <c r="S16" s="193"/>
      <c r="T16" s="193"/>
      <c r="U16" s="193"/>
      <c r="V16" s="193"/>
      <c r="W16" s="193"/>
      <c r="X16" s="193"/>
      <c r="Y16" s="188"/>
    </row>
    <row r="17" spans="1:34" ht="14.25" customHeight="1">
      <c r="I17" s="190"/>
      <c r="J17" s="190"/>
      <c r="K17" s="190"/>
      <c r="L17" s="190"/>
      <c r="M17" s="193"/>
      <c r="N17" s="193"/>
      <c r="O17" s="193"/>
      <c r="P17" s="193"/>
      <c r="Q17" s="193"/>
      <c r="R17" s="193"/>
      <c r="S17" s="193"/>
      <c r="T17" s="193"/>
      <c r="U17" s="193"/>
      <c r="V17" s="193"/>
      <c r="W17" s="193"/>
      <c r="X17" s="193"/>
      <c r="Y17" s="188"/>
    </row>
    <row r="19" spans="1:34">
      <c r="A19" s="187"/>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row>
    <row r="20" spans="1:34">
      <c r="A20" s="187" t="s">
        <v>257</v>
      </c>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row>
    <row r="21" spans="1:34">
      <c r="A21" s="89"/>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row>
    <row r="22" spans="1:34">
      <c r="A22" s="196" t="s">
        <v>151</v>
      </c>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c r="AA22" s="89"/>
      <c r="AB22" s="89"/>
      <c r="AH22" s="90"/>
    </row>
    <row r="23" spans="1:34">
      <c r="A23" s="196"/>
      <c r="B23" s="196"/>
      <c r="C23" s="196"/>
      <c r="D23" s="196"/>
      <c r="E23" s="196"/>
      <c r="F23" s="196"/>
      <c r="G23" s="196"/>
      <c r="H23" s="196"/>
      <c r="I23" s="196"/>
      <c r="J23" s="196"/>
      <c r="K23" s="196"/>
      <c r="L23" s="196"/>
      <c r="M23" s="196"/>
      <c r="N23" s="196"/>
      <c r="O23" s="196"/>
      <c r="P23" s="196"/>
      <c r="Q23" s="196"/>
      <c r="R23" s="196"/>
      <c r="S23" s="196"/>
      <c r="T23" s="196"/>
      <c r="U23" s="196"/>
      <c r="V23" s="196"/>
      <c r="W23" s="196"/>
      <c r="X23" s="196"/>
      <c r="Y23" s="196"/>
      <c r="Z23" s="196"/>
      <c r="AA23" s="88"/>
      <c r="AB23" s="88"/>
      <c r="AH23" s="90"/>
    </row>
    <row r="25" spans="1:34">
      <c r="A25" s="91"/>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row>
    <row r="26" spans="1:34">
      <c r="A26" s="91"/>
      <c r="B26" s="91"/>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row>
    <row r="28" spans="1:34">
      <c r="N28" t="s">
        <v>138</v>
      </c>
    </row>
    <row r="29" spans="1:34" ht="18" customHeight="1"/>
    <row r="30" spans="1:34" ht="23.5">
      <c r="E30" s="92" t="s">
        <v>139</v>
      </c>
      <c r="F30" s="92"/>
      <c r="G30" s="92"/>
      <c r="H30" s="92"/>
      <c r="I30" s="92"/>
      <c r="J30" s="92"/>
      <c r="K30" s="92" t="s">
        <v>140</v>
      </c>
      <c r="L30" s="197" t="str">
        <f ca="1">IF(総括表!X81=0,"",総括表!X81)</f>
        <v/>
      </c>
      <c r="M30" s="198"/>
      <c r="N30" s="198"/>
      <c r="O30" s="198"/>
      <c r="P30" s="198"/>
      <c r="Q30" s="198"/>
      <c r="R30" s="198"/>
      <c r="S30" s="198"/>
      <c r="T30" s="198"/>
      <c r="U30" t="s">
        <v>141</v>
      </c>
    </row>
    <row r="31" spans="1:34">
      <c r="E31" s="92"/>
      <c r="F31" s="92"/>
      <c r="G31" s="92"/>
      <c r="H31" s="92"/>
      <c r="I31" s="92"/>
      <c r="J31" s="92"/>
      <c r="K31" s="92"/>
      <c r="L31" s="92"/>
      <c r="M31" s="92"/>
      <c r="N31" s="92"/>
      <c r="O31" s="92"/>
      <c r="P31" s="92"/>
      <c r="Q31" s="92"/>
      <c r="R31" s="92"/>
      <c r="S31" s="92"/>
      <c r="T31" s="92"/>
    </row>
    <row r="32" spans="1:34" ht="23.25" customHeight="1">
      <c r="E32" s="92" t="s">
        <v>152</v>
      </c>
      <c r="F32" s="92"/>
      <c r="G32" s="92"/>
      <c r="H32" s="92"/>
      <c r="J32" s="92" t="s">
        <v>142</v>
      </c>
      <c r="K32" s="92"/>
      <c r="L32" s="92"/>
      <c r="M32" s="92"/>
      <c r="N32" s="92"/>
      <c r="O32" s="92"/>
      <c r="P32" s="92"/>
      <c r="Q32" s="92"/>
      <c r="R32" s="92"/>
      <c r="S32" s="92"/>
      <c r="T32" s="92"/>
    </row>
    <row r="33" spans="2:27" ht="23.25" customHeight="1">
      <c r="E33" s="92"/>
      <c r="F33" s="92"/>
      <c r="G33" s="92"/>
      <c r="H33" s="92"/>
      <c r="J33" s="92" t="s">
        <v>250</v>
      </c>
      <c r="K33" s="92"/>
      <c r="L33" s="92"/>
      <c r="M33" s="92"/>
      <c r="N33" s="92"/>
      <c r="O33" s="92"/>
      <c r="P33" s="92"/>
      <c r="Q33" s="92"/>
      <c r="R33" s="92"/>
      <c r="S33" s="92"/>
      <c r="T33" s="92"/>
    </row>
    <row r="34" spans="2:27" ht="23.25" customHeight="1">
      <c r="E34" s="92"/>
      <c r="F34" s="92"/>
      <c r="G34" s="92"/>
      <c r="H34" s="92"/>
      <c r="J34" s="92" t="s">
        <v>143</v>
      </c>
      <c r="K34" s="92"/>
      <c r="L34" s="92"/>
      <c r="M34" s="92"/>
      <c r="N34" s="92"/>
      <c r="O34" s="92"/>
      <c r="P34" s="92"/>
      <c r="Q34" s="92"/>
      <c r="R34" s="92"/>
      <c r="S34" s="92"/>
      <c r="T34" s="92"/>
    </row>
    <row r="35" spans="2:27" ht="23.25" customHeight="1">
      <c r="E35" s="92"/>
      <c r="F35" s="92"/>
      <c r="G35" s="92"/>
      <c r="H35" s="92"/>
      <c r="J35" s="92" t="s">
        <v>153</v>
      </c>
      <c r="K35" s="92"/>
      <c r="L35" s="92"/>
      <c r="M35" s="92"/>
      <c r="N35" s="92"/>
      <c r="O35" s="92"/>
      <c r="P35" s="92"/>
      <c r="Q35" s="92"/>
      <c r="R35" s="92"/>
      <c r="S35" s="92"/>
      <c r="T35" s="92"/>
    </row>
    <row r="36" spans="2:27">
      <c r="E36" s="92"/>
      <c r="F36" s="92"/>
      <c r="G36" s="92"/>
      <c r="H36" s="92"/>
      <c r="I36" s="92"/>
      <c r="J36" s="92"/>
      <c r="K36" s="92"/>
      <c r="L36" s="92"/>
      <c r="M36" s="92"/>
      <c r="N36" s="92"/>
      <c r="O36" s="92"/>
      <c r="P36" s="92"/>
      <c r="Q36" s="92"/>
      <c r="R36" s="92"/>
      <c r="S36" s="92"/>
      <c r="T36" s="92"/>
    </row>
    <row r="37" spans="2:27">
      <c r="E37" s="92" t="s">
        <v>189</v>
      </c>
      <c r="F37" s="92"/>
      <c r="G37" s="92"/>
      <c r="H37" s="92"/>
      <c r="I37" s="92"/>
      <c r="J37" s="92"/>
      <c r="K37" s="92"/>
      <c r="L37" s="92"/>
      <c r="M37" s="92"/>
      <c r="N37" s="92"/>
      <c r="O37" s="92"/>
      <c r="P37" s="92"/>
      <c r="Q37" s="92"/>
      <c r="R37" s="92"/>
      <c r="S37" s="92"/>
      <c r="T37" s="92"/>
    </row>
    <row r="39" spans="2:27">
      <c r="D39" s="92"/>
      <c r="E39" s="92"/>
      <c r="F39" s="92"/>
      <c r="G39" s="92"/>
      <c r="H39" s="92"/>
      <c r="I39" s="93"/>
      <c r="J39" s="93"/>
      <c r="K39" s="93"/>
      <c r="L39" s="93"/>
      <c r="M39" s="93"/>
      <c r="N39" s="93"/>
      <c r="O39" s="93"/>
      <c r="P39" s="93"/>
      <c r="Q39" s="92"/>
      <c r="R39" s="92"/>
      <c r="S39" s="92"/>
      <c r="T39" s="92"/>
      <c r="U39" s="92"/>
      <c r="V39" s="92"/>
      <c r="W39" s="92"/>
      <c r="X39" s="92"/>
      <c r="Y39" s="92"/>
      <c r="Z39" s="92"/>
      <c r="AA39" s="92"/>
    </row>
    <row r="40" spans="2:27">
      <c r="B40" s="222" t="s">
        <v>178</v>
      </c>
      <c r="C40" s="200"/>
      <c r="D40" s="200"/>
      <c r="E40" s="200"/>
      <c r="F40" s="201"/>
      <c r="G40" s="207"/>
      <c r="H40" s="208"/>
      <c r="I40" s="208"/>
      <c r="J40" s="208"/>
      <c r="K40" s="208"/>
      <c r="L40" s="208"/>
      <c r="M40" s="208"/>
      <c r="N40" s="208"/>
      <c r="O40" s="199" t="s">
        <v>144</v>
      </c>
      <c r="P40" s="200"/>
      <c r="Q40" s="200"/>
      <c r="R40" s="201"/>
      <c r="S40" s="207"/>
      <c r="T40" s="208"/>
      <c r="U40" s="208"/>
      <c r="V40" s="208"/>
      <c r="W40" s="208"/>
      <c r="X40" s="208"/>
      <c r="Y40" s="209"/>
    </row>
    <row r="41" spans="2:27">
      <c r="B41" s="202"/>
      <c r="C41" s="188"/>
      <c r="D41" s="188"/>
      <c r="E41" s="188"/>
      <c r="F41" s="203"/>
      <c r="G41" s="210"/>
      <c r="H41" s="211"/>
      <c r="I41" s="211"/>
      <c r="J41" s="211"/>
      <c r="K41" s="211"/>
      <c r="L41" s="211"/>
      <c r="M41" s="211"/>
      <c r="N41" s="211"/>
      <c r="O41" s="202"/>
      <c r="P41" s="188"/>
      <c r="Q41" s="188"/>
      <c r="R41" s="203"/>
      <c r="S41" s="210"/>
      <c r="T41" s="211"/>
      <c r="U41" s="211"/>
      <c r="V41" s="211"/>
      <c r="W41" s="211"/>
      <c r="X41" s="211"/>
      <c r="Y41" s="212"/>
    </row>
    <row r="42" spans="2:27">
      <c r="B42" s="202"/>
      <c r="C42" s="188"/>
      <c r="D42" s="188"/>
      <c r="E42" s="188"/>
      <c r="F42" s="203"/>
      <c r="G42" s="213"/>
      <c r="H42" s="214"/>
      <c r="I42" s="214"/>
      <c r="J42" s="214"/>
      <c r="K42" s="214"/>
      <c r="L42" s="214"/>
      <c r="M42" s="214"/>
      <c r="N42" s="214"/>
      <c r="O42" s="202"/>
      <c r="P42" s="188"/>
      <c r="Q42" s="188"/>
      <c r="R42" s="203"/>
      <c r="S42" s="213"/>
      <c r="T42" s="214"/>
      <c r="U42" s="214"/>
      <c r="V42" s="214"/>
      <c r="W42" s="214"/>
      <c r="X42" s="214"/>
      <c r="Y42" s="215"/>
    </row>
    <row r="43" spans="2:27">
      <c r="B43" s="222" t="s">
        <v>145</v>
      </c>
      <c r="C43" s="200"/>
      <c r="D43" s="200"/>
      <c r="E43" s="200"/>
      <c r="F43" s="200"/>
      <c r="G43" s="201"/>
      <c r="H43" s="216" t="s">
        <v>147</v>
      </c>
      <c r="I43" s="217"/>
      <c r="J43" s="217"/>
      <c r="K43" s="217"/>
      <c r="L43" s="217"/>
      <c r="M43" s="218"/>
      <c r="N43" s="216" t="s">
        <v>149</v>
      </c>
      <c r="O43" s="217"/>
      <c r="P43" s="217"/>
      <c r="Q43" s="217"/>
      <c r="R43" s="217"/>
      <c r="S43" s="218"/>
      <c r="T43" s="216" t="s">
        <v>148</v>
      </c>
      <c r="U43" s="217"/>
      <c r="V43" s="217"/>
      <c r="W43" s="217"/>
      <c r="X43" s="217"/>
      <c r="Y43" s="218"/>
    </row>
    <row r="44" spans="2:27">
      <c r="B44" s="204"/>
      <c r="C44" s="205"/>
      <c r="D44" s="205"/>
      <c r="E44" s="205"/>
      <c r="F44" s="205"/>
      <c r="G44" s="206"/>
      <c r="H44" s="219"/>
      <c r="I44" s="220"/>
      <c r="J44" s="220"/>
      <c r="K44" s="220"/>
      <c r="L44" s="220"/>
      <c r="M44" s="221"/>
      <c r="N44" s="219"/>
      <c r="O44" s="220"/>
      <c r="P44" s="220"/>
      <c r="Q44" s="220"/>
      <c r="R44" s="220"/>
      <c r="S44" s="221"/>
      <c r="T44" s="219"/>
      <c r="U44" s="220"/>
      <c r="V44" s="220"/>
      <c r="W44" s="220"/>
      <c r="X44" s="220"/>
      <c r="Y44" s="221"/>
    </row>
    <row r="45" spans="2:27">
      <c r="B45" s="222" t="s">
        <v>146</v>
      </c>
      <c r="C45" s="200"/>
      <c r="D45" s="200"/>
      <c r="E45" s="200"/>
      <c r="F45" s="200"/>
      <c r="G45" s="201"/>
      <c r="H45" s="223"/>
      <c r="I45" s="224"/>
      <c r="J45" s="224"/>
      <c r="K45" s="224"/>
      <c r="L45" s="224"/>
      <c r="M45" s="224"/>
      <c r="N45" s="224"/>
      <c r="O45" s="224"/>
      <c r="P45" s="224"/>
      <c r="Q45" s="224"/>
      <c r="R45" s="224"/>
      <c r="S45" s="224"/>
      <c r="T45" s="224"/>
      <c r="U45" s="224"/>
      <c r="V45" s="224"/>
      <c r="W45" s="224"/>
      <c r="X45" s="224"/>
      <c r="Y45" s="225"/>
    </row>
    <row r="46" spans="2:27">
      <c r="B46" s="204"/>
      <c r="C46" s="205"/>
      <c r="D46" s="205"/>
      <c r="E46" s="205"/>
      <c r="F46" s="205"/>
      <c r="G46" s="206"/>
      <c r="H46" s="226"/>
      <c r="I46" s="227"/>
      <c r="J46" s="227"/>
      <c r="K46" s="227"/>
      <c r="L46" s="227"/>
      <c r="M46" s="227"/>
      <c r="N46" s="227"/>
      <c r="O46" s="227"/>
      <c r="P46" s="227"/>
      <c r="Q46" s="227"/>
      <c r="R46" s="227"/>
      <c r="S46" s="227"/>
      <c r="T46" s="227"/>
      <c r="U46" s="227"/>
      <c r="V46" s="227"/>
      <c r="W46" s="227"/>
      <c r="X46" s="227"/>
      <c r="Y46" s="228"/>
    </row>
    <row r="47" spans="2:27" ht="13.5" customHeight="1">
      <c r="B47" s="199" t="s">
        <v>188</v>
      </c>
      <c r="C47" s="200"/>
      <c r="D47" s="200"/>
      <c r="E47" s="200"/>
      <c r="F47" s="200"/>
      <c r="G47" s="201"/>
      <c r="H47" s="207"/>
      <c r="I47" s="208"/>
      <c r="J47" s="208"/>
      <c r="K47" s="208"/>
      <c r="L47" s="208"/>
      <c r="M47" s="208"/>
      <c r="N47" s="208"/>
      <c r="O47" s="208"/>
      <c r="P47" s="208"/>
      <c r="Q47" s="208"/>
      <c r="R47" s="208"/>
      <c r="S47" s="208"/>
      <c r="T47" s="208"/>
      <c r="U47" s="208"/>
      <c r="V47" s="208"/>
      <c r="W47" s="208"/>
      <c r="X47" s="208"/>
      <c r="Y47" s="209"/>
    </row>
    <row r="48" spans="2:27">
      <c r="B48" s="202"/>
      <c r="C48" s="188"/>
      <c r="D48" s="188"/>
      <c r="E48" s="188"/>
      <c r="F48" s="188"/>
      <c r="G48" s="203"/>
      <c r="H48" s="210"/>
      <c r="I48" s="211"/>
      <c r="J48" s="211"/>
      <c r="K48" s="211"/>
      <c r="L48" s="211"/>
      <c r="M48" s="211"/>
      <c r="N48" s="211"/>
      <c r="O48" s="211"/>
      <c r="P48" s="211"/>
      <c r="Q48" s="211"/>
      <c r="R48" s="211"/>
      <c r="S48" s="211"/>
      <c r="T48" s="211"/>
      <c r="U48" s="211"/>
      <c r="V48" s="211"/>
      <c r="W48" s="211"/>
      <c r="X48" s="211"/>
      <c r="Y48" s="212"/>
    </row>
    <row r="49" spans="2:25">
      <c r="B49" s="204"/>
      <c r="C49" s="205"/>
      <c r="D49" s="205"/>
      <c r="E49" s="205"/>
      <c r="F49" s="205"/>
      <c r="G49" s="206"/>
      <c r="H49" s="213"/>
      <c r="I49" s="214"/>
      <c r="J49" s="214"/>
      <c r="K49" s="214"/>
      <c r="L49" s="214"/>
      <c r="M49" s="214"/>
      <c r="N49" s="214"/>
      <c r="O49" s="214"/>
      <c r="P49" s="214"/>
      <c r="Q49" s="214"/>
      <c r="R49" s="214"/>
      <c r="S49" s="214"/>
      <c r="T49" s="214"/>
      <c r="U49" s="214"/>
      <c r="V49" s="214"/>
      <c r="W49" s="214"/>
      <c r="X49" s="214"/>
      <c r="Y49" s="215"/>
    </row>
    <row r="51" spans="2:25">
      <c r="W51" t="s">
        <v>150</v>
      </c>
    </row>
  </sheetData>
  <sheetProtection algorithmName="SHA-512" hashValue="BEpcU5bCWJVK000dp4TLIh+THH75IKFm8tDYSXbghhVt5U4B9EQdtk6MkhRTAOA8jifRlDBNebmd4h2SZDg+8w==" saltValue="WvQTSAGqucakWkOp3RvWNw==" spinCount="100000" sheet="1" objects="1" scenarios="1"/>
  <mergeCells count="27">
    <mergeCell ref="A22:Z23"/>
    <mergeCell ref="L30:T30"/>
    <mergeCell ref="B47:G49"/>
    <mergeCell ref="H47:Y49"/>
    <mergeCell ref="T43:Y44"/>
    <mergeCell ref="B45:G46"/>
    <mergeCell ref="H45:Y46"/>
    <mergeCell ref="G40:N42"/>
    <mergeCell ref="S40:Y42"/>
    <mergeCell ref="B40:F42"/>
    <mergeCell ref="O40:R42"/>
    <mergeCell ref="B43:G44"/>
    <mergeCell ref="H43:M44"/>
    <mergeCell ref="N43:S44"/>
    <mergeCell ref="I12:L13"/>
    <mergeCell ref="M16:P17"/>
    <mergeCell ref="Q16:X17"/>
    <mergeCell ref="R7:S7"/>
    <mergeCell ref="U7:V7"/>
    <mergeCell ref="X7:Y7"/>
    <mergeCell ref="M12:Y13"/>
    <mergeCell ref="M14:Y15"/>
    <mergeCell ref="A19:Z19"/>
    <mergeCell ref="A20:Z20"/>
    <mergeCell ref="Y16:Y17"/>
    <mergeCell ref="I14:L15"/>
    <mergeCell ref="I16:L17"/>
  </mergeCells>
  <phoneticPr fontId="3"/>
  <dataValidations count="2">
    <dataValidation imeMode="disabled" allowBlank="1" showInputMessage="1" showErrorMessage="1" sqref="R7:S7 U7:V7 X7:Y7" xr:uid="{00000000-0002-0000-0100-000000000000}"/>
    <dataValidation imeMode="fullAlpha" allowBlank="1" showInputMessage="1" showErrorMessage="1" sqref="H45:Y46 I39:P39 U39:AA39" xr:uid="{00000000-0002-0000-0100-000001000000}"/>
  </dataValidations>
  <pageMargins left="0.7" right="0.7" top="0.75" bottom="0.75" header="0.3" footer="0.3"/>
  <pageSetup paperSize="9" orientation="portrait" r:id="rId1"/>
  <colBreaks count="1" manualBreakCount="1">
    <brk id="2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9</xdr:col>
                    <xdr:colOff>171450</xdr:colOff>
                    <xdr:row>42</xdr:row>
                    <xdr:rowOff>38100</xdr:rowOff>
                  </from>
                  <to>
                    <xdr:col>10</xdr:col>
                    <xdr:colOff>203200</xdr:colOff>
                    <xdr:row>43</xdr:row>
                    <xdr:rowOff>107950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15</xdr:col>
                    <xdr:colOff>146050</xdr:colOff>
                    <xdr:row>42</xdr:row>
                    <xdr:rowOff>50800</xdr:rowOff>
                  </from>
                  <to>
                    <xdr:col>16</xdr:col>
                    <xdr:colOff>190500</xdr:colOff>
                    <xdr:row>43</xdr:row>
                    <xdr:rowOff>127000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22</xdr:col>
                    <xdr:colOff>0</xdr:colOff>
                    <xdr:row>42</xdr:row>
                    <xdr:rowOff>57150</xdr:rowOff>
                  </from>
                  <to>
                    <xdr:col>23</xdr:col>
                    <xdr:colOff>57150</xdr:colOff>
                    <xdr:row>43</xdr:row>
                    <xdr:rowOff>133350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sv11JSofbQlWaXDvdEvLVQlXHhnHpWTY41ftWBHkv2uRIJvxLEBoqC6zSxRgZiTUn8CQIjy+U/WPo+DjjgTqAA==" saltValue="WG4mX3hLsAI7Bmc0ajrHt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53" priority="1" operator="containsText" text="その他">
      <formula>NOT(ISERROR(SEARCH("その他",A19)))</formula>
    </cfRule>
  </conditionalFormatting>
  <conditionalFormatting sqref="E19:E27">
    <cfRule type="containsText" dxfId="52" priority="3" operator="containsText" text="その他">
      <formula>NOT(ISERROR(SEARCH("その他",E19)))</formula>
    </cfRule>
  </conditionalFormatting>
  <conditionalFormatting sqref="Z19:AC28">
    <cfRule type="expression" dxfId="51" priority="2">
      <formula>OR($AK$11=0,$AK$13&lt;&gt;"")</formula>
    </cfRule>
  </conditionalFormatting>
  <dataValidations count="9">
    <dataValidation type="list" allowBlank="1" showInputMessage="1" showErrorMessage="1" sqref="O6:AK6" xr:uid="{BE7502F8-8F95-4C38-B803-6AB678246CFB}">
      <formula1>INDIRECT(O5)</formula1>
    </dataValidation>
    <dataValidation imeMode="fullKatakana" allowBlank="1" showInputMessage="1" showErrorMessage="1" sqref="L3:AF3" xr:uid="{B8ED99E7-28A7-42EE-B3D2-EEA28E4557A8}"/>
    <dataValidation imeMode="off" allowBlank="1" showInputMessage="1" showErrorMessage="1" sqref="Q7:R7 T7:V7 AC9:AM9 P9:Y9" xr:uid="{A02A7551-BF95-42D3-8075-D598FBBD1A33}"/>
    <dataValidation type="list" imeMode="disabled" allowBlank="1" showInputMessage="1" showErrorMessage="1" sqref="A32:A101" xr:uid="{AEF7E580-1303-4AD5-AB2D-A6CE262CEEE2}">
      <formula1>"○"</formula1>
    </dataValidation>
    <dataValidation type="textLength" imeMode="disabled" operator="equal" allowBlank="1" showInputMessage="1" showErrorMessage="1" errorTitle="事業所番号" error="10桁で入力してください。" sqref="AG4:AM4" xr:uid="{6279130A-D657-4316-97F8-24E715D0B2E8}">
      <formula1>10</formula1>
    </dataValidation>
    <dataValidation type="list" allowBlank="1" showInputMessage="1" showErrorMessage="1" sqref="A106:A107 AK13:AM13" xr:uid="{AFBBDAB2-76AE-402C-8BE6-0CB7A6B4383C}">
      <formula1>"○"</formula1>
    </dataValidation>
    <dataValidation type="list" allowBlank="1" showInputMessage="1" showErrorMessage="1" sqref="O5:AK5" xr:uid="{377046B6-C968-44DD-B63E-A9D2EE016B7B}">
      <formula1>ユニット</formula1>
    </dataValidation>
    <dataValidation type="whole" allowBlank="1" showInputMessage="1" showErrorMessage="1" error="所要額が1,000円未満の場合は申請できません。" sqref="AH15:AL15" xr:uid="{03715784-C562-4540-9F15-07D7294D0C78}">
      <formula1>1000</formula1>
      <formula2>1E+28</formula2>
    </dataValidation>
    <dataValidation type="list" allowBlank="1" showInputMessage="1" showErrorMessage="1" sqref="O14:AM14" xr:uid="{112DFF26-1492-454C-B198-B11985A4A35F}">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1F2B91E-9588-4BD0-8CF5-258842309453}">
          <x14:formula1>
            <xm:f>プルダウン!$A$11:$A$16</xm:f>
          </x14:formula1>
          <xm:sqref>A19:D27</xm:sqref>
        </x14:dataValidation>
        <x14:dataValidation type="list" allowBlank="1" showInputMessage="1" showErrorMessage="1" xr:uid="{84579C8B-DEEB-4978-843C-806A237A8B21}">
          <x14:formula1>
            <xm:f>Vlookup!$G$1:$G$36</xm:f>
          </x14:formula1>
          <xm:sqref>L11:S11</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T/Bl/pkIRHIIjqI0V+k0DXQ0jkqvRjewurKBF2SPUaQUdDFp9VNGl14iyeivEeqPMY53fAAzuUgByI/pKEUy1w==" saltValue="12w+lvbTDordi0rof0Qp3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50" priority="1" operator="containsText" text="その他">
      <formula>NOT(ISERROR(SEARCH("その他",A19)))</formula>
    </cfRule>
  </conditionalFormatting>
  <conditionalFormatting sqref="E19:E27">
    <cfRule type="containsText" dxfId="49" priority="3" operator="containsText" text="その他">
      <formula>NOT(ISERROR(SEARCH("その他",E19)))</formula>
    </cfRule>
  </conditionalFormatting>
  <conditionalFormatting sqref="Z19:AC28">
    <cfRule type="expression" dxfId="48" priority="2">
      <formula>OR($AK$11=0,$AK$13&lt;&gt;"")</formula>
    </cfRule>
  </conditionalFormatting>
  <dataValidations count="9">
    <dataValidation type="whole" allowBlank="1" showInputMessage="1" showErrorMessage="1" error="所要額が1,000円未満の場合は申請できません。" sqref="AH15:AL15" xr:uid="{85CF2A3F-4CDA-4A25-9077-13D8AB34C5C9}">
      <formula1>1000</formula1>
      <formula2>1E+28</formula2>
    </dataValidation>
    <dataValidation type="list" allowBlank="1" showInputMessage="1" showErrorMessage="1" sqref="O5:AK5" xr:uid="{5A125A63-30A0-4897-85F6-F23B292D2EA0}">
      <formula1>ユニット</formula1>
    </dataValidation>
    <dataValidation type="list" allowBlank="1" showInputMessage="1" showErrorMessage="1" sqref="A106:A107 AK13:AM13" xr:uid="{D6C1C244-03CC-4847-AFA6-C6A9AE0BD677}">
      <formula1>"○"</formula1>
    </dataValidation>
    <dataValidation type="textLength" imeMode="disabled" operator="equal" allowBlank="1" showInputMessage="1" showErrorMessage="1" errorTitle="事業所番号" error="10桁で入力してください。" sqref="AG4:AM4" xr:uid="{0ADAD9DB-D6EC-44C4-A85E-7ECC4D7F5E7D}">
      <formula1>10</formula1>
    </dataValidation>
    <dataValidation type="list" imeMode="disabled" allowBlank="1" showInputMessage="1" showErrorMessage="1" sqref="A32:A101" xr:uid="{C1160F24-8C11-4038-B216-3AF810AF191B}">
      <formula1>"○"</formula1>
    </dataValidation>
    <dataValidation imeMode="off" allowBlank="1" showInputMessage="1" showErrorMessage="1" sqref="Q7:R7 T7:V7 AC9:AM9 P9:Y9" xr:uid="{6C6F1522-E44F-4EBA-AC54-434CA9953EC5}"/>
    <dataValidation imeMode="fullKatakana" allowBlank="1" showInputMessage="1" showErrorMessage="1" sqref="L3:AF3" xr:uid="{F11C70A7-AEE9-4854-B3F3-FC34BD55399F}"/>
    <dataValidation type="list" allowBlank="1" showInputMessage="1" showErrorMessage="1" sqref="O6:AK6" xr:uid="{F6366354-ACAD-49F5-9957-09629D3A6BAD}">
      <formula1>INDIRECT(O5)</formula1>
    </dataValidation>
    <dataValidation type="list" allowBlank="1" showInputMessage="1" showErrorMessage="1" sqref="O14:AM14" xr:uid="{36132098-102F-45CF-AD28-3D97C7B7417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5C8D6A9-CF9B-4CA5-ADF7-16A261143D35}">
          <x14:formula1>
            <xm:f>プルダウン!$A$11:$A$16</xm:f>
          </x14:formula1>
          <xm:sqref>A19:D27</xm:sqref>
        </x14:dataValidation>
        <x14:dataValidation type="list" allowBlank="1" showInputMessage="1" showErrorMessage="1" xr:uid="{108A278C-97FC-4701-8501-A4EEC3D9B501}">
          <x14:formula1>
            <xm:f>Vlookup!$G$1:$G$36</xm:f>
          </x14:formula1>
          <xm:sqref>L11:S11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K174"/>
  <sheetViews>
    <sheetView showGridLines="0" view="pageBreakPreview" zoomScaleNormal="120" zoomScaleSheetLayoutView="100"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aYh3rwFyIQeRm3+IY8o/XbvjjzZu0BrhaVgOzd/qPyvWtCFEBdAAS58aLpL2qdKJZfe6zhQE69m87yyCU9QMpw==" saltValue="Ex4BWkETLVXPcRvdvXnL/A=="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47" priority="1" operator="containsText" text="その他">
      <formula>NOT(ISERROR(SEARCH("その他",A19)))</formula>
    </cfRule>
  </conditionalFormatting>
  <conditionalFormatting sqref="E19:E27">
    <cfRule type="containsText" dxfId="46" priority="3" operator="containsText" text="その他">
      <formula>NOT(ISERROR(SEARCH("その他",E19)))</formula>
    </cfRule>
  </conditionalFormatting>
  <conditionalFormatting sqref="Z19:AC28">
    <cfRule type="expression" dxfId="45" priority="2">
      <formula>OR($AK$11=0,$AK$13&lt;&gt;"")</formula>
    </cfRule>
  </conditionalFormatting>
  <dataValidations count="9">
    <dataValidation type="list" allowBlank="1" showInputMessage="1" showErrorMessage="1" sqref="O6:AK6" xr:uid="{C189A8F5-ED8E-440F-8133-36936F6341D9}">
      <formula1>INDIRECT(O5)</formula1>
    </dataValidation>
    <dataValidation imeMode="fullKatakana" allowBlank="1" showInputMessage="1" showErrorMessage="1" sqref="L3:AF3" xr:uid="{3D5C2864-6474-4D71-821B-BDC1AA436D0E}"/>
    <dataValidation imeMode="off" allowBlank="1" showInputMessage="1" showErrorMessage="1" sqref="Q7:R7 T7:V7 AC9:AM9 P9:Y9" xr:uid="{9300A4F7-280C-43B9-BC75-156687A110E8}"/>
    <dataValidation type="list" imeMode="disabled" allowBlank="1" showInputMessage="1" showErrorMessage="1" sqref="A32:A101" xr:uid="{A7B791A3-5745-4730-96ED-AB9CC2EF07EC}">
      <formula1>"○"</formula1>
    </dataValidation>
    <dataValidation type="textLength" imeMode="disabled" operator="equal" allowBlank="1" showInputMessage="1" showErrorMessage="1" errorTitle="事業所番号" error="10桁で入力してください。" sqref="AG4:AM4" xr:uid="{2BF7F33C-2055-4DA6-8E75-21C5A6BDC421}">
      <formula1>10</formula1>
    </dataValidation>
    <dataValidation type="list" allowBlank="1" showInputMessage="1" showErrorMessage="1" sqref="A106:A107 AK13:AM13" xr:uid="{536E29A0-262C-44AE-A794-87165B021F2B}">
      <formula1>"○"</formula1>
    </dataValidation>
    <dataValidation type="list" allowBlank="1" showInputMessage="1" showErrorMessage="1" sqref="O5:AK5" xr:uid="{93B4817F-E53B-462B-ABD4-4636F348A42F}">
      <formula1>ユニット</formula1>
    </dataValidation>
    <dataValidation type="whole" allowBlank="1" showInputMessage="1" showErrorMessage="1" error="所要額が1,000円未満の場合は申請できません。" sqref="AH15:AL15" xr:uid="{599A3762-AE5A-4D64-8759-5DEC9744D9BE}">
      <formula1>1000</formula1>
      <formula2>1E+28</formula2>
    </dataValidation>
    <dataValidation type="list" allowBlank="1" showInputMessage="1" showErrorMessage="1" sqref="O14:AM14" xr:uid="{B02CDFDC-E56D-4E91-927F-65704CF88D1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577694-B7E5-4172-8660-885CD2A157A0}">
          <x14:formula1>
            <xm:f>プルダウン!$A$11:$A$16</xm:f>
          </x14:formula1>
          <xm:sqref>A19:D27</xm:sqref>
        </x14:dataValidation>
        <x14:dataValidation type="list" allowBlank="1" showInputMessage="1" showErrorMessage="1" xr:uid="{74AB3AB2-ED51-4BF3-9173-737B9F68EBED}">
          <x14:formula1>
            <xm:f>Vlookup!$G$1:$G$36</xm:f>
          </x14:formula1>
          <xm:sqref>L11:S11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K174"/>
  <sheetViews>
    <sheetView showGridLines="0" view="pageBreakPreview" zoomScaleNormal="120" zoomScaleSheetLayoutView="100" workbookViewId="0">
      <selection activeCell="AI16" sqref="AI16:AM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iBVM0Cp2ewx0qImBisNAo3tx8tQKf1Nbryb8Ob1mYmTSXqs9IpEB0zOxVWKyvxLFf1RCj73XB9QWb/E2DsD6AA==" saltValue="FqURN6vz+gSIKsqbjzo4k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44" priority="1" operator="containsText" text="その他">
      <formula>NOT(ISERROR(SEARCH("その他",A19)))</formula>
    </cfRule>
  </conditionalFormatting>
  <conditionalFormatting sqref="E19:E27">
    <cfRule type="containsText" dxfId="43" priority="3" operator="containsText" text="その他">
      <formula>NOT(ISERROR(SEARCH("その他",E19)))</formula>
    </cfRule>
  </conditionalFormatting>
  <conditionalFormatting sqref="Z19:AC28">
    <cfRule type="expression" dxfId="42" priority="2">
      <formula>OR($AK$11=0,$AK$13&lt;&gt;"")</formula>
    </cfRule>
  </conditionalFormatting>
  <dataValidations count="9">
    <dataValidation type="whole" allowBlank="1" showInputMessage="1" showErrorMessage="1" error="所要額が1,000円未満の場合は申請できません。" sqref="AH15:AL15" xr:uid="{082B6008-1ACE-4C80-BC01-4C360F62B368}">
      <formula1>1000</formula1>
      <formula2>1E+28</formula2>
    </dataValidation>
    <dataValidation type="list" allowBlank="1" showInputMessage="1" showErrorMessage="1" sqref="O5:AK5" xr:uid="{ED2C3400-3DD5-4DD4-9EB4-A1D21EA5F4DD}">
      <formula1>ユニット</formula1>
    </dataValidation>
    <dataValidation type="list" allowBlank="1" showInputMessage="1" showErrorMessage="1" sqref="A106:A107 AK13:AM13" xr:uid="{C3C61FB3-612A-4FA0-A377-470E9DA8CB00}">
      <formula1>"○"</formula1>
    </dataValidation>
    <dataValidation type="textLength" imeMode="disabled" operator="equal" allowBlank="1" showInputMessage="1" showErrorMessage="1" errorTitle="事業所番号" error="10桁で入力してください。" sqref="AG4:AM4" xr:uid="{AF0FC30D-0113-4169-9FA2-192E0EB2F626}">
      <formula1>10</formula1>
    </dataValidation>
    <dataValidation type="list" imeMode="disabled" allowBlank="1" showInputMessage="1" showErrorMessage="1" sqref="A32:A101" xr:uid="{5E4DCE06-A211-4316-BEB6-8C357BA7FAAD}">
      <formula1>"○"</formula1>
    </dataValidation>
    <dataValidation imeMode="off" allowBlank="1" showInputMessage="1" showErrorMessage="1" sqref="Q7:R7 T7:V7 AC9:AM9 P9:Y9" xr:uid="{2933001A-5AAF-4568-A136-E5B77D6F2DE5}"/>
    <dataValidation imeMode="fullKatakana" allowBlank="1" showInputMessage="1" showErrorMessage="1" sqref="L3:AF3" xr:uid="{F2086153-C325-4CAB-A053-1F3AC7C35FB3}"/>
    <dataValidation type="list" allowBlank="1" showInputMessage="1" showErrorMessage="1" sqref="O6:AK6" xr:uid="{D1E144A6-E68E-4BE8-BC69-085AB784FB08}">
      <formula1>INDIRECT(O5)</formula1>
    </dataValidation>
    <dataValidation type="list" allowBlank="1" showInputMessage="1" showErrorMessage="1" sqref="O14:AM14" xr:uid="{691EC7AD-2F2B-44B3-9325-1D4CC9CD355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B5BCF1D-93DA-42CC-AD9C-1BAFCCEDB110}">
          <x14:formula1>
            <xm:f>プルダウン!$A$11:$A$16</xm:f>
          </x14:formula1>
          <xm:sqref>A19:D27</xm:sqref>
        </x14:dataValidation>
        <x14:dataValidation type="list" allowBlank="1" showInputMessage="1" showErrorMessage="1" xr:uid="{2506F13F-27C3-4F4C-B59A-09578E492A79}">
          <x14:formula1>
            <xm:f>Vlookup!$G$1:$G$36</xm:f>
          </x14:formula1>
          <xm:sqref>L11:S11</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o82pFInvZbPsQ2yDdzFCHMcVrDWCz+WcUOlFV2A/r+hR4fNxuwUuPJ3jXyIlJ8P5fxKRRr42aeYohTogtFe+Yg==" saltValue="CyR8o5Y+m3nv5BHsiRRFV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41" priority="1" operator="containsText" text="その他">
      <formula>NOT(ISERROR(SEARCH("その他",A19)))</formula>
    </cfRule>
  </conditionalFormatting>
  <conditionalFormatting sqref="E19:E27">
    <cfRule type="containsText" dxfId="40" priority="3" operator="containsText" text="その他">
      <formula>NOT(ISERROR(SEARCH("その他",E19)))</formula>
    </cfRule>
  </conditionalFormatting>
  <conditionalFormatting sqref="Z19:AC28">
    <cfRule type="expression" dxfId="39" priority="2">
      <formula>OR($AK$11=0,$AK$13&lt;&gt;"")</formula>
    </cfRule>
  </conditionalFormatting>
  <dataValidations count="9">
    <dataValidation type="list" allowBlank="1" showInputMessage="1" showErrorMessage="1" sqref="O6:AK6" xr:uid="{B03EE10A-534A-4F19-A591-02C3719F33A7}">
      <formula1>INDIRECT(O5)</formula1>
    </dataValidation>
    <dataValidation imeMode="fullKatakana" allowBlank="1" showInputMessage="1" showErrorMessage="1" sqref="L3:AF3" xr:uid="{42EB6466-AAA0-470A-BBCD-9C030B5D6316}"/>
    <dataValidation imeMode="off" allowBlank="1" showInputMessage="1" showErrorMessage="1" sqref="Q7:R7 T7:V7 AC9:AM9 P9:Y9" xr:uid="{D77D881A-0388-4955-B73F-A13004D21E87}"/>
    <dataValidation type="list" imeMode="disabled" allowBlank="1" showInputMessage="1" showErrorMessage="1" sqref="A32:A101" xr:uid="{63E2D595-9875-4D59-A75F-36EF80800B9E}">
      <formula1>"○"</formula1>
    </dataValidation>
    <dataValidation type="textLength" imeMode="disabled" operator="equal" allowBlank="1" showInputMessage="1" showErrorMessage="1" errorTitle="事業所番号" error="10桁で入力してください。" sqref="AG4:AM4" xr:uid="{8D9DDBC2-458D-4D2D-AF0B-3B2FAE67ED60}">
      <formula1>10</formula1>
    </dataValidation>
    <dataValidation type="list" allowBlank="1" showInputMessage="1" showErrorMessage="1" sqref="A106:A107 AK13:AM13" xr:uid="{48F0D992-705D-4D85-99DA-E4348610F4CF}">
      <formula1>"○"</formula1>
    </dataValidation>
    <dataValidation type="list" allowBlank="1" showInputMessage="1" showErrorMessage="1" sqref="O5:AK5" xr:uid="{98654357-0488-448F-B708-9725CD38A666}">
      <formula1>ユニット</formula1>
    </dataValidation>
    <dataValidation type="whole" allowBlank="1" showInputMessage="1" showErrorMessage="1" error="所要額が1,000円未満の場合は申請できません。" sqref="AH15:AL15" xr:uid="{101CB00E-1B57-4774-A343-9B914DFFC680}">
      <formula1>1000</formula1>
      <formula2>1E+28</formula2>
    </dataValidation>
    <dataValidation type="list" allowBlank="1" showInputMessage="1" showErrorMessage="1" sqref="O14:AM14" xr:uid="{1C405914-EC64-4330-9C59-8C06244FA41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DEB5BE1-6520-4B61-AFC3-A1B4F18FDC9D}">
          <x14:formula1>
            <xm:f>プルダウン!$A$11:$A$16</xm:f>
          </x14:formula1>
          <xm:sqref>A19:D27</xm:sqref>
        </x14:dataValidation>
        <x14:dataValidation type="list" allowBlank="1" showInputMessage="1" showErrorMessage="1" xr:uid="{3BAC8280-2868-4BCE-90D5-100DBDB68EE7}">
          <x14:formula1>
            <xm:f>Vlookup!$G$1:$G$36</xm:f>
          </x14:formula1>
          <xm:sqref>L11:S11</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5Vbdt60/CsMysHWkC8C8bvarNfnv6GgCEdUwfy+40nTI88f/yfUQ9cLCM32CqCtMEWCwhhMip6GGpb3V74l81g==" saltValue="YbmVpIwuL0TYL75xvzSNg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38" priority="1" operator="containsText" text="その他">
      <formula>NOT(ISERROR(SEARCH("その他",A19)))</formula>
    </cfRule>
  </conditionalFormatting>
  <conditionalFormatting sqref="E19:E27">
    <cfRule type="containsText" dxfId="37" priority="3" operator="containsText" text="その他">
      <formula>NOT(ISERROR(SEARCH("その他",E19)))</formula>
    </cfRule>
  </conditionalFormatting>
  <conditionalFormatting sqref="Z19:AC28">
    <cfRule type="expression" dxfId="36" priority="2">
      <formula>OR($AK$11=0,$AK$13&lt;&gt;"")</formula>
    </cfRule>
  </conditionalFormatting>
  <dataValidations count="9">
    <dataValidation type="whole" allowBlank="1" showInputMessage="1" showErrorMessage="1" error="所要額が1,000円未満の場合は申請できません。" sqref="AH15:AL15" xr:uid="{0E487D87-2001-4BBB-AA35-595418266304}">
      <formula1>1000</formula1>
      <formula2>1E+28</formula2>
    </dataValidation>
    <dataValidation type="list" allowBlank="1" showInputMessage="1" showErrorMessage="1" sqref="O5:AK5" xr:uid="{EA825B53-33E5-4709-8FF5-5124BB81A383}">
      <formula1>ユニット</formula1>
    </dataValidation>
    <dataValidation type="list" allowBlank="1" showInputMessage="1" showErrorMessage="1" sqref="A106:A107 AK13:AM13" xr:uid="{F5289E9A-2718-446D-AA95-9DBCB8F0FEE2}">
      <formula1>"○"</formula1>
    </dataValidation>
    <dataValidation type="textLength" imeMode="disabled" operator="equal" allowBlank="1" showInputMessage="1" showErrorMessage="1" errorTitle="事業所番号" error="10桁で入力してください。" sqref="AG4:AM4" xr:uid="{22932605-1034-44A8-A970-16103D200667}">
      <formula1>10</formula1>
    </dataValidation>
    <dataValidation type="list" imeMode="disabled" allowBlank="1" showInputMessage="1" showErrorMessage="1" sqref="A32:A101" xr:uid="{B837E32F-06D9-44D7-86A2-AAE60BBCE903}">
      <formula1>"○"</formula1>
    </dataValidation>
    <dataValidation imeMode="off" allowBlank="1" showInputMessage="1" showErrorMessage="1" sqref="Q7:R7 T7:V7 AC9:AM9 P9:Y9" xr:uid="{5710C067-240C-4C2C-822C-61E159833A84}"/>
    <dataValidation imeMode="fullKatakana" allowBlank="1" showInputMessage="1" showErrorMessage="1" sqref="L3:AF3" xr:uid="{BC7BD725-042F-418F-9359-89F6304C5647}"/>
    <dataValidation type="list" allowBlank="1" showInputMessage="1" showErrorMessage="1" sqref="O6:AK6" xr:uid="{3E5F3FB8-BCD8-4390-B000-C5D893E63516}">
      <formula1>INDIRECT(O5)</formula1>
    </dataValidation>
    <dataValidation type="list" allowBlank="1" showInputMessage="1" showErrorMessage="1" sqref="O14:AM14" xr:uid="{49106D17-A2B1-4DE8-8E8E-7A0459B1936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39F1AAF-B9FE-47F8-8F97-4C94A98EB8DA}">
          <x14:formula1>
            <xm:f>プルダウン!$A$11:$A$16</xm:f>
          </x14:formula1>
          <xm:sqref>A19:D27</xm:sqref>
        </x14:dataValidation>
        <x14:dataValidation type="list" allowBlank="1" showInputMessage="1" showErrorMessage="1" xr:uid="{3E1AEC86-2030-472F-8CA5-674C8A3B47BC}">
          <x14:formula1>
            <xm:f>Vlookup!$G$1:$G$36</xm:f>
          </x14:formula1>
          <xm:sqref>L11:S11</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67yVLaQmcXC41OpT4x+K9isqLgZ25T5C1I7r0KXX840t4qCG4q48u8+EKqk0LGVPZjoqJaWdvqaZsU5xo2P9w==" saltValue="oEOK7YoqVED2AEtIuCe64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35" priority="1" operator="containsText" text="その他">
      <formula>NOT(ISERROR(SEARCH("その他",A19)))</formula>
    </cfRule>
  </conditionalFormatting>
  <conditionalFormatting sqref="E19:E27">
    <cfRule type="containsText" dxfId="34" priority="3" operator="containsText" text="その他">
      <formula>NOT(ISERROR(SEARCH("その他",E19)))</formula>
    </cfRule>
  </conditionalFormatting>
  <conditionalFormatting sqref="Z19:AC28">
    <cfRule type="expression" dxfId="33" priority="2">
      <formula>OR($AK$11=0,$AK$13&lt;&gt;"")</formula>
    </cfRule>
  </conditionalFormatting>
  <dataValidations count="9">
    <dataValidation type="list" allowBlank="1" showInputMessage="1" showErrorMessage="1" sqref="O6:AK6" xr:uid="{85CDD836-713D-4BA9-9DE1-69EDA7F459D1}">
      <formula1>INDIRECT(O5)</formula1>
    </dataValidation>
    <dataValidation imeMode="fullKatakana" allowBlank="1" showInputMessage="1" showErrorMessage="1" sqref="L3:AF3" xr:uid="{72F6D5BD-2B29-446E-A523-7A086097E2DE}"/>
    <dataValidation imeMode="off" allowBlank="1" showInputMessage="1" showErrorMessage="1" sqref="Q7:R7 T7:V7 AC9:AM9 P9:Y9" xr:uid="{0E995908-6764-4748-8E1F-7E957EA64010}"/>
    <dataValidation type="list" imeMode="disabled" allowBlank="1" showInputMessage="1" showErrorMessage="1" sqref="A32:A101" xr:uid="{A642413E-04B4-4AF7-BDD5-3CA0C08F2186}">
      <formula1>"○"</formula1>
    </dataValidation>
    <dataValidation type="textLength" imeMode="disabled" operator="equal" allowBlank="1" showInputMessage="1" showErrorMessage="1" errorTitle="事業所番号" error="10桁で入力してください。" sqref="AG4:AM4" xr:uid="{B381B4C0-F21C-44C7-B667-98032D5F1D1B}">
      <formula1>10</formula1>
    </dataValidation>
    <dataValidation type="list" allowBlank="1" showInputMessage="1" showErrorMessage="1" sqref="A106:A107 AK13:AM13" xr:uid="{8B02769B-03A9-4B70-9DB6-42387EAEAF14}">
      <formula1>"○"</formula1>
    </dataValidation>
    <dataValidation type="list" allowBlank="1" showInputMessage="1" showErrorMessage="1" sqref="O5:AK5" xr:uid="{7BFEACC0-29A4-4E97-BC28-0011E5A3B7F6}">
      <formula1>ユニット</formula1>
    </dataValidation>
    <dataValidation type="whole" allowBlank="1" showInputMessage="1" showErrorMessage="1" error="所要額が1,000円未満の場合は申請できません。" sqref="AH15:AL15" xr:uid="{43FEB025-6FEC-4186-8E3D-7414D3E5EF31}">
      <formula1>1000</formula1>
      <formula2>1E+28</formula2>
    </dataValidation>
    <dataValidation type="list" allowBlank="1" showInputMessage="1" showErrorMessage="1" sqref="O14:AM14" xr:uid="{50E6B1FE-CEC8-46CD-80E6-84F4C6C81DAF}">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8EA2295-2409-48BC-99EB-FE6AD51250C3}">
          <x14:formula1>
            <xm:f>プルダウン!$A$11:$A$16</xm:f>
          </x14:formula1>
          <xm:sqref>A19:D27</xm:sqref>
        </x14:dataValidation>
        <x14:dataValidation type="list" allowBlank="1" showInputMessage="1" showErrorMessage="1" xr:uid="{AC2035DD-E230-47FB-8C3F-B3D3C6D9268E}">
          <x14:formula1>
            <xm:f>Vlookup!$G$1:$G$36</xm:f>
          </x14:formula1>
          <xm:sqref>L11:S11</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EsDsxNNSXCuKeoTUkJCNvuJktTQCbOG6lt8gtEBCKD6SFinXIveQuGNNMEDWpK/6rHTTtYM4vhRngj7/t5JOLA==" saltValue="A3XWI12eo+ljHqKeN81BK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32" priority="1" operator="containsText" text="その他">
      <formula>NOT(ISERROR(SEARCH("その他",A19)))</formula>
    </cfRule>
  </conditionalFormatting>
  <conditionalFormatting sqref="E19:E27">
    <cfRule type="containsText" dxfId="31" priority="3" operator="containsText" text="その他">
      <formula>NOT(ISERROR(SEARCH("その他",E19)))</formula>
    </cfRule>
  </conditionalFormatting>
  <conditionalFormatting sqref="Z19:AC28">
    <cfRule type="expression" dxfId="30" priority="2">
      <formula>OR($AK$11=0,$AK$13&lt;&gt;"")</formula>
    </cfRule>
  </conditionalFormatting>
  <dataValidations count="9">
    <dataValidation type="whole" allowBlank="1" showInputMessage="1" showErrorMessage="1" error="所要額が1,000円未満の場合は申請できません。" sqref="AH15:AL15" xr:uid="{DBC98F8C-EA4C-4AE0-83DC-A488290DB356}">
      <formula1>1000</formula1>
      <formula2>1E+28</formula2>
    </dataValidation>
    <dataValidation type="list" allowBlank="1" showInputMessage="1" showErrorMessage="1" sqref="O5:AK5" xr:uid="{BE833407-96D3-49F7-9415-6BD28CB2604C}">
      <formula1>ユニット</formula1>
    </dataValidation>
    <dataValidation type="list" allowBlank="1" showInputMessage="1" showErrorMessage="1" sqref="A106:A107 AK13:AM13" xr:uid="{FF8B382C-A1E2-4667-BD1F-3CA18FF4000F}">
      <formula1>"○"</formula1>
    </dataValidation>
    <dataValidation type="textLength" imeMode="disabled" operator="equal" allowBlank="1" showInputMessage="1" showErrorMessage="1" errorTitle="事業所番号" error="10桁で入力してください。" sqref="AG4:AM4" xr:uid="{79334BF3-877F-462F-A492-A97B2330AFED}">
      <formula1>10</formula1>
    </dataValidation>
    <dataValidation type="list" imeMode="disabled" allowBlank="1" showInputMessage="1" showErrorMessage="1" sqref="A32:A101" xr:uid="{EC359C3D-CEAD-43BE-933D-1D4B21E011D3}">
      <formula1>"○"</formula1>
    </dataValidation>
    <dataValidation imeMode="off" allowBlank="1" showInputMessage="1" showErrorMessage="1" sqref="Q7:R7 T7:V7 AC9:AM9 P9:Y9" xr:uid="{B12785BC-5283-4753-9A79-D696B71BDF53}"/>
    <dataValidation imeMode="fullKatakana" allowBlank="1" showInputMessage="1" showErrorMessage="1" sqref="L3:AF3" xr:uid="{9756D465-FF7E-4A96-8F3F-8B587E802A82}"/>
    <dataValidation type="list" allowBlank="1" showInputMessage="1" showErrorMessage="1" sqref="O6:AK6" xr:uid="{65D0EC62-3AF6-4871-9E23-28AD9ABF0600}">
      <formula1>INDIRECT(O5)</formula1>
    </dataValidation>
    <dataValidation type="list" allowBlank="1" showInputMessage="1" showErrorMessage="1" sqref="O14:AM14" xr:uid="{72CC190F-BEFC-4E97-BFD0-EE5ADB01044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986F3CF-861A-4E34-9A05-1843EBE75711}">
          <x14:formula1>
            <xm:f>プルダウン!$A$11:$A$16</xm:f>
          </x14:formula1>
          <xm:sqref>A19:D27</xm:sqref>
        </x14:dataValidation>
        <x14:dataValidation type="list" allowBlank="1" showInputMessage="1" showErrorMessage="1" xr:uid="{17D02BC1-ACF2-4D97-9958-9C5D89F56ACF}">
          <x14:formula1>
            <xm:f>Vlookup!$G$1:$G$36</xm:f>
          </x14:formula1>
          <xm:sqref>L11:S11</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VhUvi/5iPTkJOhbMRg0Fo4jSFyZa45fJsvxPSowOEntT0Ca/U0sZ04fNZludVm0rLvgvqhIPh11Fxh7fcKIMg==" saltValue="XBbgu1yTJbaP+JLKcrN0s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29" priority="1" operator="containsText" text="その他">
      <formula>NOT(ISERROR(SEARCH("その他",A19)))</formula>
    </cfRule>
  </conditionalFormatting>
  <conditionalFormatting sqref="E19:E27">
    <cfRule type="containsText" dxfId="28" priority="3" operator="containsText" text="その他">
      <formula>NOT(ISERROR(SEARCH("その他",E19)))</formula>
    </cfRule>
  </conditionalFormatting>
  <conditionalFormatting sqref="Z19:AC28">
    <cfRule type="expression" dxfId="27" priority="2">
      <formula>OR($AK$11=0,$AK$13&lt;&gt;"")</formula>
    </cfRule>
  </conditionalFormatting>
  <dataValidations count="9">
    <dataValidation type="list" allowBlank="1" showInputMessage="1" showErrorMessage="1" sqref="O6:AK6" xr:uid="{520B799B-B3E3-4269-BE9B-13F95906CDA0}">
      <formula1>INDIRECT(O5)</formula1>
    </dataValidation>
    <dataValidation imeMode="fullKatakana" allowBlank="1" showInputMessage="1" showErrorMessage="1" sqref="L3:AF3" xr:uid="{30B934CB-A578-4CD5-BFA4-F1E13823A6F1}"/>
    <dataValidation imeMode="off" allowBlank="1" showInputMessage="1" showErrorMessage="1" sqref="Q7:R7 T7:V7 AC9:AM9 P9:Y9" xr:uid="{B2C3CCB1-ED21-4F36-933F-C44FFE87BF01}"/>
    <dataValidation type="list" imeMode="disabled" allowBlank="1" showInputMessage="1" showErrorMessage="1" sqref="A32:A101" xr:uid="{E19FF6A3-44DD-4743-B13F-E37D075E3E0C}">
      <formula1>"○"</formula1>
    </dataValidation>
    <dataValidation type="textLength" imeMode="disabled" operator="equal" allowBlank="1" showInputMessage="1" showErrorMessage="1" errorTitle="事業所番号" error="10桁で入力してください。" sqref="AG4:AM4" xr:uid="{FCCDDEA3-02E0-48AA-ADE6-3C06F95BECD1}">
      <formula1>10</formula1>
    </dataValidation>
    <dataValidation type="list" allowBlank="1" showInputMessage="1" showErrorMessage="1" sqref="A106:A107 AK13:AM13" xr:uid="{B98312EA-1B15-4C4D-B94F-AC256165DDAA}">
      <formula1>"○"</formula1>
    </dataValidation>
    <dataValidation type="list" allowBlank="1" showInputMessage="1" showErrorMessage="1" sqref="O5:AK5" xr:uid="{669A3B38-847D-4C2E-AD69-558A99AD1B04}">
      <formula1>ユニット</formula1>
    </dataValidation>
    <dataValidation type="whole" allowBlank="1" showInputMessage="1" showErrorMessage="1" error="所要額が1,000円未満の場合は申請できません。" sqref="AH15:AL15" xr:uid="{D8895787-7D72-4F84-B908-C2A27301B5A7}">
      <formula1>1000</formula1>
      <formula2>1E+28</formula2>
    </dataValidation>
    <dataValidation type="list" allowBlank="1" showInputMessage="1" showErrorMessage="1" sqref="O14:AM14" xr:uid="{66322242-61F6-46D0-A308-047ACA77BE0D}">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6C3D29A-9F42-45E2-A250-60375945347D}">
          <x14:formula1>
            <xm:f>プルダウン!$A$11:$A$16</xm:f>
          </x14:formula1>
          <xm:sqref>A19:D27</xm:sqref>
        </x14:dataValidation>
        <x14:dataValidation type="list" allowBlank="1" showInputMessage="1" showErrorMessage="1" xr:uid="{458D9D6F-6008-41AF-BBCC-92460899F35C}">
          <x14:formula1>
            <xm:f>Vlookup!$G$1:$G$36</xm:f>
          </x14:formula1>
          <xm:sqref>L11:S11</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a3owiDmZ2ljGFNjltbT6Q7jf8fR//wgt4wXovsdjGpB08XnOqttSkSQkDgBBZVsFciaTG3AHTOqJG3w5IxyDg==" saltValue="S6HDTqghWcrqgKTtREstm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26" priority="1" operator="containsText" text="その他">
      <formula>NOT(ISERROR(SEARCH("その他",A19)))</formula>
    </cfRule>
  </conditionalFormatting>
  <conditionalFormatting sqref="E19:E27">
    <cfRule type="containsText" dxfId="25" priority="3" operator="containsText" text="その他">
      <formula>NOT(ISERROR(SEARCH("その他",E19)))</formula>
    </cfRule>
  </conditionalFormatting>
  <conditionalFormatting sqref="Z19:AC28">
    <cfRule type="expression" dxfId="24" priority="2">
      <formula>OR($AK$11=0,$AK$13&lt;&gt;"")</formula>
    </cfRule>
  </conditionalFormatting>
  <dataValidations count="9">
    <dataValidation type="whole" allowBlank="1" showInputMessage="1" showErrorMessage="1" error="所要額が1,000円未満の場合は申請できません。" sqref="AH15:AL15" xr:uid="{58F0DFFB-1BD7-4B41-902C-F3D6DCA5F9D6}">
      <formula1>1000</formula1>
      <formula2>1E+28</formula2>
    </dataValidation>
    <dataValidation type="list" allowBlank="1" showInputMessage="1" showErrorMessage="1" sqref="O5:AK5" xr:uid="{2BE640BD-859E-4C46-8DF5-9C5EAC3970C5}">
      <formula1>ユニット</formula1>
    </dataValidation>
    <dataValidation type="list" allowBlank="1" showInputMessage="1" showErrorMessage="1" sqref="A106:A107 AK13:AM13" xr:uid="{5259B6C1-1CF7-4A47-ABDB-7019C904659C}">
      <formula1>"○"</formula1>
    </dataValidation>
    <dataValidation type="textLength" imeMode="disabled" operator="equal" allowBlank="1" showInputMessage="1" showErrorMessage="1" errorTitle="事業所番号" error="10桁で入力してください。" sqref="AG4:AM4" xr:uid="{C77BF8E0-76AE-4A2F-B3A1-B59D19265C0A}">
      <formula1>10</formula1>
    </dataValidation>
    <dataValidation type="list" imeMode="disabled" allowBlank="1" showInputMessage="1" showErrorMessage="1" sqref="A32:A101" xr:uid="{9A1AF4A2-8712-4D8F-9F17-AE67876AE2B0}">
      <formula1>"○"</formula1>
    </dataValidation>
    <dataValidation imeMode="off" allowBlank="1" showInputMessage="1" showErrorMessage="1" sqref="Q7:R7 T7:V7 AC9:AM9 P9:Y9" xr:uid="{5D2B2A98-9F1D-469F-AACF-ACD3EAF82BE1}"/>
    <dataValidation imeMode="fullKatakana" allowBlank="1" showInputMessage="1" showErrorMessage="1" sqref="L3:AF3" xr:uid="{813CB958-869B-48B0-B069-76FABA4A180C}"/>
    <dataValidation type="list" allowBlank="1" showInputMessage="1" showErrorMessage="1" sqref="O6:AK6" xr:uid="{90E7B2A7-488A-417C-8C38-C73DC1649DCB}">
      <formula1>INDIRECT(O5)</formula1>
    </dataValidation>
    <dataValidation type="list" allowBlank="1" showInputMessage="1" showErrorMessage="1" sqref="O14:AM14" xr:uid="{5C16A3B7-C88B-43C0-909D-7CD99AA7B77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3221ADF-58A4-49BD-9D73-7A18C4FB1ED0}">
          <x14:formula1>
            <xm:f>プルダウン!$A$11:$A$16</xm:f>
          </x14:formula1>
          <xm:sqref>A19:D27</xm:sqref>
        </x14:dataValidation>
        <x14:dataValidation type="list" allowBlank="1" showInputMessage="1" showErrorMessage="1" xr:uid="{7093DE1C-C2CB-4DEB-8320-456D9ACDC79A}">
          <x14:formula1>
            <xm:f>Vlookup!$G$1:$G$36</xm:f>
          </x14:formula1>
          <xm:sqref>L11:S11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BFBA0-66BE-41EA-AF6E-9C0AB2B37BC7}">
  <dimension ref="A1:J59"/>
  <sheetViews>
    <sheetView view="pageBreakPreview" zoomScale="60" zoomScaleNormal="100" workbookViewId="0">
      <selection activeCell="P21" sqref="P21"/>
    </sheetView>
  </sheetViews>
  <sheetFormatPr defaultRowHeight="13"/>
  <sheetData>
    <row r="1" spans="1:10">
      <c r="A1" s="177" t="s">
        <v>350</v>
      </c>
      <c r="B1" s="178"/>
      <c r="C1" s="178"/>
      <c r="D1" s="178"/>
      <c r="E1" s="178"/>
      <c r="F1" s="178"/>
      <c r="G1" s="178"/>
      <c r="H1" s="178"/>
      <c r="I1" s="178"/>
      <c r="J1" s="179"/>
    </row>
    <row r="2" spans="1:10">
      <c r="A2" s="180"/>
      <c r="J2" s="181"/>
    </row>
    <row r="3" spans="1:10">
      <c r="A3" s="180"/>
      <c r="J3" s="181"/>
    </row>
    <row r="4" spans="1:10">
      <c r="A4" s="180"/>
      <c r="J4" s="181"/>
    </row>
    <row r="5" spans="1:10">
      <c r="A5" s="180"/>
      <c r="J5" s="181"/>
    </row>
    <row r="6" spans="1:10">
      <c r="A6" s="180"/>
      <c r="J6" s="181"/>
    </row>
    <row r="7" spans="1:10">
      <c r="A7" s="180"/>
      <c r="J7" s="181"/>
    </row>
    <row r="8" spans="1:10">
      <c r="A8" s="180"/>
      <c r="J8" s="181"/>
    </row>
    <row r="9" spans="1:10">
      <c r="A9" s="180"/>
      <c r="J9" s="181"/>
    </row>
    <row r="10" spans="1:10">
      <c r="A10" s="180"/>
      <c r="J10" s="181"/>
    </row>
    <row r="11" spans="1:10">
      <c r="A11" s="180"/>
      <c r="J11" s="181"/>
    </row>
    <row r="12" spans="1:10">
      <c r="A12" s="180"/>
      <c r="J12" s="181"/>
    </row>
    <row r="13" spans="1:10">
      <c r="A13" s="180"/>
      <c r="J13" s="181"/>
    </row>
    <row r="14" spans="1:10">
      <c r="A14" s="180"/>
      <c r="J14" s="181"/>
    </row>
    <row r="15" spans="1:10">
      <c r="A15" s="180"/>
      <c r="J15" s="181"/>
    </row>
    <row r="16" spans="1:10">
      <c r="A16" s="180"/>
      <c r="J16" s="181"/>
    </row>
    <row r="17" spans="1:10">
      <c r="A17" s="180"/>
      <c r="J17" s="181"/>
    </row>
    <row r="18" spans="1:10">
      <c r="A18" s="180"/>
      <c r="J18" s="181"/>
    </row>
    <row r="19" spans="1:10">
      <c r="A19" s="180"/>
      <c r="J19" s="181"/>
    </row>
    <row r="20" spans="1:10">
      <c r="A20" s="180"/>
      <c r="J20" s="181"/>
    </row>
    <row r="21" spans="1:10">
      <c r="A21" s="180"/>
      <c r="J21" s="181"/>
    </row>
    <row r="22" spans="1:10">
      <c r="A22" s="180"/>
      <c r="J22" s="181"/>
    </row>
    <row r="23" spans="1:10">
      <c r="A23" s="180"/>
      <c r="J23" s="181"/>
    </row>
    <row r="24" spans="1:10">
      <c r="A24" s="180"/>
      <c r="J24" s="181"/>
    </row>
    <row r="25" spans="1:10">
      <c r="A25" s="180"/>
      <c r="J25" s="181"/>
    </row>
    <row r="26" spans="1:10">
      <c r="A26" s="180"/>
      <c r="J26" s="181"/>
    </row>
    <row r="27" spans="1:10">
      <c r="A27" s="180"/>
      <c r="J27" s="181"/>
    </row>
    <row r="28" spans="1:10">
      <c r="A28" s="180"/>
      <c r="J28" s="181"/>
    </row>
    <row r="29" spans="1:10">
      <c r="A29" s="180"/>
      <c r="J29" s="181"/>
    </row>
    <row r="30" spans="1:10">
      <c r="A30" s="180"/>
      <c r="J30" s="181"/>
    </row>
    <row r="31" spans="1:10">
      <c r="A31" s="180"/>
      <c r="J31" s="181"/>
    </row>
    <row r="32" spans="1:10">
      <c r="A32" s="180"/>
      <c r="J32" s="181"/>
    </row>
    <row r="33" spans="1:10">
      <c r="A33" s="180"/>
      <c r="J33" s="181"/>
    </row>
    <row r="34" spans="1:10">
      <c r="A34" s="180"/>
      <c r="J34" s="181"/>
    </row>
    <row r="35" spans="1:10">
      <c r="A35" s="180"/>
      <c r="J35" s="181"/>
    </row>
    <row r="36" spans="1:10">
      <c r="A36" s="180"/>
      <c r="J36" s="181"/>
    </row>
    <row r="37" spans="1:10">
      <c r="A37" s="180"/>
      <c r="J37" s="181"/>
    </row>
    <row r="38" spans="1:10">
      <c r="A38" s="180"/>
      <c r="J38" s="181"/>
    </row>
    <row r="39" spans="1:10">
      <c r="A39" s="180"/>
      <c r="J39" s="181"/>
    </row>
    <row r="40" spans="1:10">
      <c r="A40" s="180"/>
      <c r="J40" s="181"/>
    </row>
    <row r="41" spans="1:10">
      <c r="A41" s="180"/>
      <c r="J41" s="181"/>
    </row>
    <row r="42" spans="1:10">
      <c r="A42" s="180"/>
      <c r="J42" s="181"/>
    </row>
    <row r="43" spans="1:10">
      <c r="A43" s="180"/>
      <c r="J43" s="181"/>
    </row>
    <row r="44" spans="1:10">
      <c r="A44" s="180"/>
      <c r="J44" s="181"/>
    </row>
    <row r="45" spans="1:10">
      <c r="A45" s="180"/>
      <c r="J45" s="181"/>
    </row>
    <row r="46" spans="1:10">
      <c r="A46" s="180"/>
      <c r="J46" s="181"/>
    </row>
    <row r="47" spans="1:10">
      <c r="A47" s="180"/>
      <c r="J47" s="181"/>
    </row>
    <row r="48" spans="1:10">
      <c r="A48" s="180"/>
      <c r="J48" s="181"/>
    </row>
    <row r="49" spans="1:10">
      <c r="A49" s="180"/>
      <c r="J49" s="181"/>
    </row>
    <row r="50" spans="1:10">
      <c r="A50" s="180"/>
      <c r="J50" s="181"/>
    </row>
    <row r="51" spans="1:10">
      <c r="A51" s="180"/>
      <c r="J51" s="181"/>
    </row>
    <row r="52" spans="1:10">
      <c r="A52" s="180"/>
      <c r="J52" s="181"/>
    </row>
    <row r="53" spans="1:10">
      <c r="A53" s="180"/>
      <c r="J53" s="181"/>
    </row>
    <row r="54" spans="1:10">
      <c r="A54" s="180"/>
      <c r="J54" s="181"/>
    </row>
    <row r="55" spans="1:10">
      <c r="A55" s="180"/>
      <c r="J55" s="181"/>
    </row>
    <row r="56" spans="1:10">
      <c r="A56" s="180"/>
      <c r="J56" s="181"/>
    </row>
    <row r="57" spans="1:10">
      <c r="A57" s="180"/>
      <c r="J57" s="181"/>
    </row>
    <row r="58" spans="1:10">
      <c r="A58" s="180"/>
      <c r="J58" s="181"/>
    </row>
    <row r="59" spans="1:10">
      <c r="A59" s="182"/>
      <c r="B59" s="183"/>
      <c r="C59" s="183"/>
      <c r="D59" s="183"/>
      <c r="E59" s="183"/>
      <c r="F59" s="183"/>
      <c r="G59" s="183"/>
      <c r="H59" s="183"/>
      <c r="I59" s="183"/>
      <c r="J59" s="184"/>
    </row>
  </sheetData>
  <phoneticPr fontId="3"/>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FqYB4zt9U8QhmtXUhQTXNzzfMQTtA0WL73lT82klRASXfkMZkNdrKCgJ9u7yzOcmOR3UI+/2mokpNHdf1rEaQw==" saltValue="Yi0CIRJxJ6fQOWCLEf6lE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23" priority="1" operator="containsText" text="その他">
      <formula>NOT(ISERROR(SEARCH("その他",A19)))</formula>
    </cfRule>
  </conditionalFormatting>
  <conditionalFormatting sqref="E19:E27">
    <cfRule type="containsText" dxfId="22" priority="3" operator="containsText" text="その他">
      <formula>NOT(ISERROR(SEARCH("その他",E19)))</formula>
    </cfRule>
  </conditionalFormatting>
  <conditionalFormatting sqref="Z19:AC28">
    <cfRule type="expression" dxfId="21" priority="2">
      <formula>OR($AK$11=0,$AK$13&lt;&gt;"")</formula>
    </cfRule>
  </conditionalFormatting>
  <dataValidations count="9">
    <dataValidation type="list" allowBlank="1" showInputMessage="1" showErrorMessage="1" sqref="O6:AK6" xr:uid="{EA8C8693-B80C-4C5D-8349-843E9C729D59}">
      <formula1>INDIRECT(O5)</formula1>
    </dataValidation>
    <dataValidation imeMode="fullKatakana" allowBlank="1" showInputMessage="1" showErrorMessage="1" sqref="L3:AF3" xr:uid="{2A83851E-F0ED-48D1-B7D5-D645D83D9744}"/>
    <dataValidation imeMode="off" allowBlank="1" showInputMessage="1" showErrorMessage="1" sqref="Q7:R7 T7:V7 AC9:AM9 P9:Y9" xr:uid="{CB66C44F-3F56-459F-9CB9-D7A61DF87F12}"/>
    <dataValidation type="list" imeMode="disabled" allowBlank="1" showInputMessage="1" showErrorMessage="1" sqref="A32:A101" xr:uid="{3DCAF610-73D3-49A0-979C-514277EEBBB3}">
      <formula1>"○"</formula1>
    </dataValidation>
    <dataValidation type="textLength" imeMode="disabled" operator="equal" allowBlank="1" showInputMessage="1" showErrorMessage="1" errorTitle="事業所番号" error="10桁で入力してください。" sqref="AG4:AM4" xr:uid="{E6F16DE4-AAC6-4C69-B522-D09F94ED9058}">
      <formula1>10</formula1>
    </dataValidation>
    <dataValidation type="list" allowBlank="1" showInputMessage="1" showErrorMessage="1" sqref="A106:A107 AK13:AM13" xr:uid="{AEAA8D63-927F-4303-9BD4-4A64ADE1C4B9}">
      <formula1>"○"</formula1>
    </dataValidation>
    <dataValidation type="list" allowBlank="1" showInputMessage="1" showErrorMessage="1" sqref="O5:AK5" xr:uid="{5AA4FE52-C0DA-4DCD-91A6-14E05F529DDE}">
      <formula1>ユニット</formula1>
    </dataValidation>
    <dataValidation type="whole" allowBlank="1" showInputMessage="1" showErrorMessage="1" error="所要額が1,000円未満の場合は申請できません。" sqref="AH15:AL15" xr:uid="{632E41BA-B5A4-4AA6-A780-8BFDB9AA0743}">
      <formula1>1000</formula1>
      <formula2>1E+28</formula2>
    </dataValidation>
    <dataValidation type="list" allowBlank="1" showInputMessage="1" showErrorMessage="1" sqref="O14:AM14" xr:uid="{5D956376-A769-4325-B6E0-99D5B52EDC45}">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54B018E-1C36-47D6-8D96-7E7A9F5E4CAB}">
          <x14:formula1>
            <xm:f>プルダウン!$A$11:$A$16</xm:f>
          </x14:formula1>
          <xm:sqref>A19:D27</xm:sqref>
        </x14:dataValidation>
        <x14:dataValidation type="list" allowBlank="1" showInputMessage="1" showErrorMessage="1" xr:uid="{6110CF66-85B9-4ECC-86A9-6CD498C90AED}">
          <x14:formula1>
            <xm:f>Vlookup!$G$1:$G$36</xm:f>
          </x14:formula1>
          <xm:sqref>L11:S11</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BsRSrVc9VJwaTYZTSzLkwNsbyqlTRKiDEZ0zcAuWLl+1lYNPZrfAeMm/OhBc6pcDwULPlpANpMSfODBK09Qb0w==" saltValue="Pc1E+fKn64PQvF4c3ZmKE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20" priority="1" operator="containsText" text="その他">
      <formula>NOT(ISERROR(SEARCH("その他",A19)))</formula>
    </cfRule>
  </conditionalFormatting>
  <conditionalFormatting sqref="E19:E27">
    <cfRule type="containsText" dxfId="19" priority="3" operator="containsText" text="その他">
      <formula>NOT(ISERROR(SEARCH("その他",E19)))</formula>
    </cfRule>
  </conditionalFormatting>
  <conditionalFormatting sqref="Z19:AC28">
    <cfRule type="expression" dxfId="18" priority="2">
      <formula>OR($AK$11=0,$AK$13&lt;&gt;"")</formula>
    </cfRule>
  </conditionalFormatting>
  <dataValidations count="9">
    <dataValidation type="whole" allowBlank="1" showInputMessage="1" showErrorMessage="1" error="所要額が1,000円未満の場合は申請できません。" sqref="AH15:AL15" xr:uid="{7E20AB01-6927-40D8-AC2F-95710341628B}">
      <formula1>1000</formula1>
      <formula2>1E+28</formula2>
    </dataValidation>
    <dataValidation type="list" allowBlank="1" showInputMessage="1" showErrorMessage="1" sqref="O5:AK5" xr:uid="{578ACDC4-1483-4C7D-A1CD-2070EBEDA111}">
      <formula1>ユニット</formula1>
    </dataValidation>
    <dataValidation type="list" allowBlank="1" showInputMessage="1" showErrorMessage="1" sqref="A106:A107 AK13:AM13" xr:uid="{ECFE7CDF-76E4-43BC-B967-64ECCBBB2C8F}">
      <formula1>"○"</formula1>
    </dataValidation>
    <dataValidation type="textLength" imeMode="disabled" operator="equal" allowBlank="1" showInputMessage="1" showErrorMessage="1" errorTitle="事業所番号" error="10桁で入力してください。" sqref="AG4:AM4" xr:uid="{A2C5426E-60FE-4BE2-ABCE-562E4E75CB90}">
      <formula1>10</formula1>
    </dataValidation>
    <dataValidation type="list" imeMode="disabled" allowBlank="1" showInputMessage="1" showErrorMessage="1" sqref="A32:A101" xr:uid="{C0AC6A64-745D-4F1A-A083-D819E09C0C8C}">
      <formula1>"○"</formula1>
    </dataValidation>
    <dataValidation imeMode="off" allowBlank="1" showInputMessage="1" showErrorMessage="1" sqref="Q7:R7 T7:V7 AC9:AM9 P9:Y9" xr:uid="{27D1EF3B-C393-41F1-B8E0-B6BC83EAA717}"/>
    <dataValidation imeMode="fullKatakana" allowBlank="1" showInputMessage="1" showErrorMessage="1" sqref="L3:AF3" xr:uid="{47AB1C7A-6263-4F72-BAB9-2E4BB66321D5}"/>
    <dataValidation type="list" allowBlank="1" showInputMessage="1" showErrorMessage="1" sqref="O6:AK6" xr:uid="{BFAE38E2-0422-4F3C-96C9-00E3FC8423D3}">
      <formula1>INDIRECT(O5)</formula1>
    </dataValidation>
    <dataValidation type="list" allowBlank="1" showInputMessage="1" showErrorMessage="1" sqref="O14:AM14" xr:uid="{3E724904-927D-442E-827B-E79CAE7866A7}">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DBB2E90-123A-4BD7-94F3-68B190FCB945}">
          <x14:formula1>
            <xm:f>プルダウン!$A$11:$A$16</xm:f>
          </x14:formula1>
          <xm:sqref>A19:D27</xm:sqref>
        </x14:dataValidation>
        <x14:dataValidation type="list" allowBlank="1" showInputMessage="1" showErrorMessage="1" xr:uid="{F932CA41-21B8-4E4A-A115-3751161B0C0B}">
          <x14:formula1>
            <xm:f>Vlookup!$G$1:$G$36</xm:f>
          </x14:formula1>
          <xm:sqref>L11:S11</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ZA4Lh+hs1rTqAeQuLfzc5AjJoiI+fwSwIPpRtuZKK21KCMlpGS8OMKlsrW0f1x2dYe97dTQ4/YPHlJZAQTbcwg==" saltValue="IzZIohuv+WYaBJO+TmWyE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17" priority="1" operator="containsText" text="その他">
      <formula>NOT(ISERROR(SEARCH("その他",A19)))</formula>
    </cfRule>
  </conditionalFormatting>
  <conditionalFormatting sqref="E19:E27">
    <cfRule type="containsText" dxfId="16" priority="3" operator="containsText" text="その他">
      <formula>NOT(ISERROR(SEARCH("その他",E19)))</formula>
    </cfRule>
  </conditionalFormatting>
  <conditionalFormatting sqref="Z19:AC28">
    <cfRule type="expression" dxfId="15" priority="2">
      <formula>OR($AK$11=0,$AK$13&lt;&gt;"")</formula>
    </cfRule>
  </conditionalFormatting>
  <dataValidations count="9">
    <dataValidation type="list" allowBlank="1" showInputMessage="1" showErrorMessage="1" sqref="O6:AK6" xr:uid="{3FAC2BA8-9DAF-424C-94AB-1FBE761EBAC5}">
      <formula1>INDIRECT(O5)</formula1>
    </dataValidation>
    <dataValidation imeMode="fullKatakana" allowBlank="1" showInputMessage="1" showErrorMessage="1" sqref="L3:AF3" xr:uid="{4F72AC7D-88B9-4720-836F-90CA009CA1D0}"/>
    <dataValidation imeMode="off" allowBlank="1" showInputMessage="1" showErrorMessage="1" sqref="Q7:R7 T7:V7 AC9:AM9 P9:Y9" xr:uid="{30DDDDF7-6973-4E79-BB8A-EBDE9AB93C9D}"/>
    <dataValidation type="list" imeMode="disabled" allowBlank="1" showInputMessage="1" showErrorMessage="1" sqref="A32:A101" xr:uid="{3B0FC96F-B694-4848-885A-65445D9A4F58}">
      <formula1>"○"</formula1>
    </dataValidation>
    <dataValidation type="textLength" imeMode="disabled" operator="equal" allowBlank="1" showInputMessage="1" showErrorMessage="1" errorTitle="事業所番号" error="10桁で入力してください。" sqref="AG4:AM4" xr:uid="{9A610E1D-1A15-485B-AA8B-496C965ECDAC}">
      <formula1>10</formula1>
    </dataValidation>
    <dataValidation type="list" allowBlank="1" showInputMessage="1" showErrorMessage="1" sqref="A106:A107 AK13:AM13" xr:uid="{D7E987DF-B79A-4155-B66E-467BB8B7E5F6}">
      <formula1>"○"</formula1>
    </dataValidation>
    <dataValidation type="list" allowBlank="1" showInputMessage="1" showErrorMessage="1" sqref="O5:AK5" xr:uid="{B9F8AB9C-6BED-4944-B6FD-196BEFDCCBB5}">
      <formula1>ユニット</formula1>
    </dataValidation>
    <dataValidation type="whole" allowBlank="1" showInputMessage="1" showErrorMessage="1" error="所要額が1,000円未満の場合は申請できません。" sqref="AH15:AL15" xr:uid="{2A35DBA5-C07D-4E85-859F-8954E7DC8A32}">
      <formula1>1000</formula1>
      <formula2>1E+28</formula2>
    </dataValidation>
    <dataValidation type="list" allowBlank="1" showInputMessage="1" showErrorMessage="1" sqref="O14:AM14" xr:uid="{5313C0D9-86F3-4C2C-9BDF-C4A52B69EDB1}">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DAF5981-E99F-4D5D-AE91-B29B33C03293}">
          <x14:formula1>
            <xm:f>プルダウン!$A$11:$A$16</xm:f>
          </x14:formula1>
          <xm:sqref>A19:D27</xm:sqref>
        </x14:dataValidation>
        <x14:dataValidation type="list" allowBlank="1" showInputMessage="1" showErrorMessage="1" xr:uid="{93C6CE27-4AA9-4936-B879-E35D2F1C38BF}">
          <x14:formula1>
            <xm:f>Vlookup!$G$1:$G$36</xm:f>
          </x14:formula1>
          <xm:sqref>L11:S11</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BIHGgZFretryzYzVwowV/AaG3gC3TrFzIw5ah16EpjzoTjblZ8Qgf4JnnUFAYqzV4PV3UhN+I62GZ9HhAPdJg==" saltValue="vAKwNqAqf5FK7KyStT1E4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14" priority="1" operator="containsText" text="その他">
      <formula>NOT(ISERROR(SEARCH("その他",A19)))</formula>
    </cfRule>
  </conditionalFormatting>
  <conditionalFormatting sqref="E19:E27">
    <cfRule type="containsText" dxfId="13" priority="3" operator="containsText" text="その他">
      <formula>NOT(ISERROR(SEARCH("その他",E19)))</formula>
    </cfRule>
  </conditionalFormatting>
  <conditionalFormatting sqref="Z19:AC28">
    <cfRule type="expression" dxfId="12" priority="2">
      <formula>OR($AK$11=0,$AK$13&lt;&gt;"")</formula>
    </cfRule>
  </conditionalFormatting>
  <dataValidations count="9">
    <dataValidation type="whole" allowBlank="1" showInputMessage="1" showErrorMessage="1" error="所要額が1,000円未満の場合は申請できません。" sqref="AH15:AL15" xr:uid="{FF8EE89E-F920-4F67-A32C-ABAB70E8D2CC}">
      <formula1>1000</formula1>
      <formula2>1E+28</formula2>
    </dataValidation>
    <dataValidation type="list" allowBlank="1" showInputMessage="1" showErrorMessage="1" sqref="O5:AK5" xr:uid="{05ADC454-C9FC-458C-AA03-7C29DC531115}">
      <formula1>ユニット</formula1>
    </dataValidation>
    <dataValidation type="list" allowBlank="1" showInputMessage="1" showErrorMessage="1" sqref="A106:A107 AK13:AM13" xr:uid="{D8B073F0-097B-4802-8089-FF5748E54848}">
      <formula1>"○"</formula1>
    </dataValidation>
    <dataValidation type="textLength" imeMode="disabled" operator="equal" allowBlank="1" showInputMessage="1" showErrorMessage="1" errorTitle="事業所番号" error="10桁で入力してください。" sqref="AG4:AM4" xr:uid="{45537E99-C442-4F45-B383-798314636B3B}">
      <formula1>10</formula1>
    </dataValidation>
    <dataValidation type="list" imeMode="disabled" allowBlank="1" showInputMessage="1" showErrorMessage="1" sqref="A32:A101" xr:uid="{EFB7F6EA-AC2C-4D56-A744-AEDCC6A7AC6D}">
      <formula1>"○"</formula1>
    </dataValidation>
    <dataValidation imeMode="off" allowBlank="1" showInputMessage="1" showErrorMessage="1" sqref="Q7:R7 T7:V7 AC9:AM9 P9:Y9" xr:uid="{E606772F-BA19-4E10-A9E3-59A5BCD3D48A}"/>
    <dataValidation imeMode="fullKatakana" allowBlank="1" showInputMessage="1" showErrorMessage="1" sqref="L3:AF3" xr:uid="{AB2E2A9F-13D1-4D32-856D-11675D2FE301}"/>
    <dataValidation type="list" allowBlank="1" showInputMessage="1" showErrorMessage="1" sqref="O6:AK6" xr:uid="{F26E1739-4D37-40DA-8568-92090003E9EC}">
      <formula1>INDIRECT(O5)</formula1>
    </dataValidation>
    <dataValidation type="list" allowBlank="1" showInputMessage="1" showErrorMessage="1" sqref="O14:AM14" xr:uid="{7DBF96A6-5FEF-4CF1-8AFA-2880AB755213}">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F823398-964C-446A-9DB4-6E5714AF9CF8}">
          <x14:formula1>
            <xm:f>プルダウン!$A$11:$A$16</xm:f>
          </x14:formula1>
          <xm:sqref>A19:D27</xm:sqref>
        </x14:dataValidation>
        <x14:dataValidation type="list" allowBlank="1" showInputMessage="1" showErrorMessage="1" xr:uid="{5373BD73-A106-4800-A554-359A83BBE3ED}">
          <x14:formula1>
            <xm:f>Vlookup!$G$1:$G$36</xm:f>
          </x14:formula1>
          <xm:sqref>L11:S11</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CvZtkozq7wjL6+zqWYQs1W3xj9TLSXJq1k3NVrPCJSRPrsy5xAHd85d23/0iUWz3oA5Rcq0u4fxNxrF8lfLdIA==" saltValue="efhkAEwBnWtJXpR5sM7dI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11" priority="1" operator="containsText" text="その他">
      <formula>NOT(ISERROR(SEARCH("その他",A19)))</formula>
    </cfRule>
  </conditionalFormatting>
  <conditionalFormatting sqref="E19:E27">
    <cfRule type="containsText" dxfId="10" priority="3" operator="containsText" text="その他">
      <formula>NOT(ISERROR(SEARCH("その他",E19)))</formula>
    </cfRule>
  </conditionalFormatting>
  <conditionalFormatting sqref="Z19:AC28">
    <cfRule type="expression" dxfId="9" priority="2">
      <formula>OR($AK$11=0,$AK$13&lt;&gt;"")</formula>
    </cfRule>
  </conditionalFormatting>
  <dataValidations count="9">
    <dataValidation type="list" allowBlank="1" showInputMessage="1" showErrorMessage="1" sqref="O6:AK6" xr:uid="{1FB1512A-1D0B-4F81-B384-E4DFB9A24378}">
      <formula1>INDIRECT(O5)</formula1>
    </dataValidation>
    <dataValidation imeMode="fullKatakana" allowBlank="1" showInputMessage="1" showErrorMessage="1" sqref="L3:AF3" xr:uid="{7374E105-9645-4DC9-A52C-F630832B2754}"/>
    <dataValidation imeMode="off" allowBlank="1" showInputMessage="1" showErrorMessage="1" sqref="Q7:R7 T7:V7 AC9:AM9 P9:Y9" xr:uid="{8F94AF7F-D9C3-4963-80B6-27EFAF1C90E4}"/>
    <dataValidation type="list" imeMode="disabled" allowBlank="1" showInputMessage="1" showErrorMessage="1" sqref="A32:A101" xr:uid="{0E10873F-A4D2-41CF-A898-6936BA6F9034}">
      <formula1>"○"</formula1>
    </dataValidation>
    <dataValidation type="textLength" imeMode="disabled" operator="equal" allowBlank="1" showInputMessage="1" showErrorMessage="1" errorTitle="事業所番号" error="10桁で入力してください。" sqref="AG4:AM4" xr:uid="{88D349D3-F865-4EDE-AD20-0E498687CC3F}">
      <formula1>10</formula1>
    </dataValidation>
    <dataValidation type="list" allowBlank="1" showInputMessage="1" showErrorMessage="1" sqref="A106:A107 AK13:AM13" xr:uid="{9F92E795-DCAE-47DE-8A05-0384D8D3D44B}">
      <formula1>"○"</formula1>
    </dataValidation>
    <dataValidation type="list" allowBlank="1" showInputMessage="1" showErrorMessage="1" sqref="O5:AK5" xr:uid="{9E264024-1061-40A4-8E86-89A31FFE476E}">
      <formula1>ユニット</formula1>
    </dataValidation>
    <dataValidation type="whole" allowBlank="1" showInputMessage="1" showErrorMessage="1" error="所要額が1,000円未満の場合は申請できません。" sqref="AH15:AL15" xr:uid="{BFF11C01-3E98-4F5D-9AFA-88793F05921B}">
      <formula1>1000</formula1>
      <formula2>1E+28</formula2>
    </dataValidation>
    <dataValidation type="list" allowBlank="1" showInputMessage="1" showErrorMessage="1" sqref="O14:AM14" xr:uid="{4FC26646-3684-4723-A8B1-882452CE341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5B336D3-1D0E-4D52-BA43-DD4E13B90304}">
          <x14:formula1>
            <xm:f>プルダウン!$A$11:$A$16</xm:f>
          </x14:formula1>
          <xm:sqref>A19:D27</xm:sqref>
        </x14:dataValidation>
        <x14:dataValidation type="list" allowBlank="1" showInputMessage="1" showErrorMessage="1" xr:uid="{575C5932-3918-4D30-B61E-98099B480A7E}">
          <x14:formula1>
            <xm:f>Vlookup!$G$1:$G$36</xm:f>
          </x14:formula1>
          <xm:sqref>L11:S11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GWldYrv33rcQ6e6sEYvjM98wess5YxVqJ/sdieLOKoZG/pgJiMOZqUPKyou8CQbErJdqG5v6fSrQfyxsOaORGw==" saltValue="8DZ5qR82F0wx/w48Wcu9G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8" priority="1" operator="containsText" text="その他">
      <formula>NOT(ISERROR(SEARCH("その他",A19)))</formula>
    </cfRule>
  </conditionalFormatting>
  <conditionalFormatting sqref="E19:E27">
    <cfRule type="containsText" dxfId="7" priority="3" operator="containsText" text="その他">
      <formula>NOT(ISERROR(SEARCH("その他",E19)))</formula>
    </cfRule>
  </conditionalFormatting>
  <conditionalFormatting sqref="Z19:AC28">
    <cfRule type="expression" dxfId="6" priority="2">
      <formula>OR($AK$11=0,$AK$13&lt;&gt;"")</formula>
    </cfRule>
  </conditionalFormatting>
  <dataValidations count="9">
    <dataValidation type="whole" allowBlank="1" showInputMessage="1" showErrorMessage="1" error="所要額が1,000円未満の場合は申請できません。" sqref="AH15:AL15" xr:uid="{4405BF5D-F5BD-4AC0-ACAE-E08BA46A53E2}">
      <formula1>1000</formula1>
      <formula2>1E+28</formula2>
    </dataValidation>
    <dataValidation type="list" allowBlank="1" showInputMessage="1" showErrorMessage="1" sqref="O5:AK5" xr:uid="{70F300F8-89E8-46C0-8DB0-FFFC19999DFF}">
      <formula1>ユニット</formula1>
    </dataValidation>
    <dataValidation type="list" allowBlank="1" showInputMessage="1" showErrorMessage="1" sqref="A106:A107 AK13:AM13" xr:uid="{DB4838BB-D658-49E9-8D64-C22141F59009}">
      <formula1>"○"</formula1>
    </dataValidation>
    <dataValidation type="textLength" imeMode="disabled" operator="equal" allowBlank="1" showInputMessage="1" showErrorMessage="1" errorTitle="事業所番号" error="10桁で入力してください。" sqref="AG4:AM4" xr:uid="{08BFC169-4C69-4908-895F-B05764A2BF0E}">
      <formula1>10</formula1>
    </dataValidation>
    <dataValidation type="list" imeMode="disabled" allowBlank="1" showInputMessage="1" showErrorMessage="1" sqref="A32:A101" xr:uid="{D3C0AB46-BA00-4BF6-BEF2-715F42215AE1}">
      <formula1>"○"</formula1>
    </dataValidation>
    <dataValidation imeMode="off" allowBlank="1" showInputMessage="1" showErrorMessage="1" sqref="Q7:R7 T7:V7 AC9:AM9 P9:Y9" xr:uid="{770FD8E2-4376-491C-906F-1983B2B88283}"/>
    <dataValidation imeMode="fullKatakana" allowBlank="1" showInputMessage="1" showErrorMessage="1" sqref="L3:AF3" xr:uid="{80A0661E-C2A4-40AA-A649-9A378FFFCF9D}"/>
    <dataValidation type="list" allowBlank="1" showInputMessage="1" showErrorMessage="1" sqref="O6:AK6" xr:uid="{1F330910-B169-4B71-BD49-08CAEF2A1B6C}">
      <formula1>INDIRECT(O5)</formula1>
    </dataValidation>
    <dataValidation type="list" allowBlank="1" showInputMessage="1" showErrorMessage="1" sqref="O14:AM14" xr:uid="{4B54852E-76D2-4DC5-A33F-AFCCD2E0A7FE}">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BE3710C-0FAB-4BDB-8ED1-E5516F47C0AE}">
          <x14:formula1>
            <xm:f>プルダウン!$A$11:$A$16</xm:f>
          </x14:formula1>
          <xm:sqref>A19:D27</xm:sqref>
        </x14:dataValidation>
        <x14:dataValidation type="list" allowBlank="1" showInputMessage="1" showErrorMessage="1" xr:uid="{15BFD0BE-A0C8-4DFA-A6A4-44F852868C8F}">
          <x14:formula1>
            <xm:f>Vlookup!$G$1:$G$36</xm:f>
          </x14:formula1>
          <xm:sqref>L11:S11</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KzdgdCymsGfvtUcx0MGnBMe1NtM1h65MXZpoyzlJY0/9fnOh3KF8/+SE9xePtFpgBlqmgNkfAi9eQbg0lXu1Mw==" saltValue="0zJ9ZjyIgRWowsb1fRw4bg=="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5" priority="1" operator="containsText" text="その他">
      <formula>NOT(ISERROR(SEARCH("その他",A19)))</formula>
    </cfRule>
  </conditionalFormatting>
  <conditionalFormatting sqref="E19:E27">
    <cfRule type="containsText" dxfId="4" priority="3" operator="containsText" text="その他">
      <formula>NOT(ISERROR(SEARCH("その他",E19)))</formula>
    </cfRule>
  </conditionalFormatting>
  <conditionalFormatting sqref="Z19:AC28">
    <cfRule type="expression" dxfId="3" priority="2">
      <formula>OR($AK$11=0,$AK$13&lt;&gt;"")</formula>
    </cfRule>
  </conditionalFormatting>
  <dataValidations count="9">
    <dataValidation type="list" allowBlank="1" showInputMessage="1" showErrorMessage="1" sqref="O6:AK6" xr:uid="{CAFFDD55-22C5-4DE3-B93B-D96840ECE7A3}">
      <formula1>INDIRECT(O5)</formula1>
    </dataValidation>
    <dataValidation imeMode="fullKatakana" allowBlank="1" showInputMessage="1" showErrorMessage="1" sqref="L3:AF3" xr:uid="{1E925110-B578-436F-95CF-557E42491EA6}"/>
    <dataValidation imeMode="off" allowBlank="1" showInputMessage="1" showErrorMessage="1" sqref="Q7:R7 T7:V7 AC9:AM9 P9:Y9" xr:uid="{099E0B3E-2518-489C-91F6-EE8CFD90C98E}"/>
    <dataValidation type="list" imeMode="disabled" allowBlank="1" showInputMessage="1" showErrorMessage="1" sqref="A32:A101" xr:uid="{03C02908-EF14-4102-8969-979862CA879F}">
      <formula1>"○"</formula1>
    </dataValidation>
    <dataValidation type="textLength" imeMode="disabled" operator="equal" allowBlank="1" showInputMessage="1" showErrorMessage="1" errorTitle="事業所番号" error="10桁で入力してください。" sqref="AG4:AM4" xr:uid="{D8116FDE-00FD-4441-9959-291FBAD082D2}">
      <formula1>10</formula1>
    </dataValidation>
    <dataValidation type="list" allowBlank="1" showInputMessage="1" showErrorMessage="1" sqref="A106:A107 AK13:AM13" xr:uid="{1F506287-3D6A-4415-AA40-3DAAD440C093}">
      <formula1>"○"</formula1>
    </dataValidation>
    <dataValidation type="list" allowBlank="1" showInputMessage="1" showErrorMessage="1" sqref="O5:AK5" xr:uid="{F3C926A3-7D82-4568-8254-212F7992EE41}">
      <formula1>ユニット</formula1>
    </dataValidation>
    <dataValidation type="whole" allowBlank="1" showInputMessage="1" showErrorMessage="1" error="所要額が1,000円未満の場合は申請できません。" sqref="AH15:AL15" xr:uid="{B99F972F-21FD-41FE-9D58-BB5F4955A381}">
      <formula1>1000</formula1>
      <formula2>1E+28</formula2>
    </dataValidation>
    <dataValidation type="list" allowBlank="1" showInputMessage="1" showErrorMessage="1" sqref="O14:AM14" xr:uid="{279CEE02-102B-46B1-AAE7-F9E6BE166EEB}">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629B842-EA04-4300-AE58-5A7FFF4C0B94}">
          <x14:formula1>
            <xm:f>プルダウン!$A$11:$A$16</xm:f>
          </x14:formula1>
          <xm:sqref>A19:D27</xm:sqref>
        </x14:dataValidation>
        <x14:dataValidation type="list" allowBlank="1" showInputMessage="1" showErrorMessage="1" xr:uid="{7F0D4554-07FB-48B3-AA87-63BD1FDE7C0F}">
          <x14:formula1>
            <xm:f>Vlookup!$G$1:$G$36</xm:f>
          </x14:formula1>
          <xm:sqref>L11:S11</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BK174"/>
  <sheetViews>
    <sheetView showGridLines="0" view="pageBreakPreview" zoomScaleNormal="120" zoomScaleSheetLayoutView="100" workbookViewId="0">
      <selection activeCell="AD16" sqref="AD16:AH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ARGwxKT7MR154dhugrLiuLCHg2wTPisDYPRl8DguT7BoOzydxQCigUwMzY0JZvy1X81YwYMoBzZ4O27RI+6yUQ==" saltValue="muU2jSgBCbNv6PSO1AOoiw=="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2" priority="1" operator="containsText" text="その他">
      <formula>NOT(ISERROR(SEARCH("その他",A19)))</formula>
    </cfRule>
  </conditionalFormatting>
  <conditionalFormatting sqref="E19:E27">
    <cfRule type="containsText" dxfId="1" priority="3" operator="containsText" text="その他">
      <formula>NOT(ISERROR(SEARCH("その他",E19)))</formula>
    </cfRule>
  </conditionalFormatting>
  <conditionalFormatting sqref="Z19:AC28">
    <cfRule type="expression" dxfId="0" priority="2">
      <formula>OR($AK$11=0,$AK$13&lt;&gt;"")</formula>
    </cfRule>
  </conditionalFormatting>
  <dataValidations count="9">
    <dataValidation type="whole" allowBlank="1" showInputMessage="1" showErrorMessage="1" error="所要額が1,000円未満の場合は申請できません。" sqref="AH15:AL15" xr:uid="{C2975F06-B549-4CA5-A0FD-75A074A234A0}">
      <formula1>1000</formula1>
      <formula2>1E+28</formula2>
    </dataValidation>
    <dataValidation type="list" allowBlank="1" showInputMessage="1" showErrorMessage="1" sqref="O5:AK5" xr:uid="{9BA0051F-32F3-462D-BD50-A70D943EABB6}">
      <formula1>ユニット</formula1>
    </dataValidation>
    <dataValidation type="list" allowBlank="1" showInputMessage="1" showErrorMessage="1" sqref="A106:A107 AK13:AM13" xr:uid="{11517465-B877-42BC-A8BA-CCFFBDCC4AD7}">
      <formula1>"○"</formula1>
    </dataValidation>
    <dataValidation type="textLength" imeMode="disabled" operator="equal" allowBlank="1" showInputMessage="1" showErrorMessage="1" errorTitle="事業所番号" error="10桁で入力してください。" sqref="AG4:AM4" xr:uid="{A248CFD0-EF67-48AE-B32C-DACC8A25C013}">
      <formula1>10</formula1>
    </dataValidation>
    <dataValidation type="list" imeMode="disabled" allowBlank="1" showInputMessage="1" showErrorMessage="1" sqref="A32:A101" xr:uid="{84E408B4-BDB8-4092-B835-90A4C52378FE}">
      <formula1>"○"</formula1>
    </dataValidation>
    <dataValidation imeMode="off" allowBlank="1" showInputMessage="1" showErrorMessage="1" sqref="Q7:R7 T7:V7 AC9:AM9 P9:Y9" xr:uid="{9C924DAF-8A04-40ED-9CB6-5ACE728C3E3B}"/>
    <dataValidation imeMode="fullKatakana" allowBlank="1" showInputMessage="1" showErrorMessage="1" sqref="L3:AF3" xr:uid="{4A69C942-3DFB-4E6D-8E70-07701CB7B843}"/>
    <dataValidation type="list" allowBlank="1" showInputMessage="1" showErrorMessage="1" sqref="O6:AK6" xr:uid="{110063BB-38B6-461B-B380-DFA97879FF2C}">
      <formula1>INDIRECT(O5)</formula1>
    </dataValidation>
    <dataValidation type="list" allowBlank="1" showInputMessage="1" showErrorMessage="1" sqref="O14:AM14" xr:uid="{9DF2E921-D82B-4854-899F-18C698AB7694}">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D8F9E97-2F25-4AF8-B7EE-94A7BBFC3644}">
          <x14:formula1>
            <xm:f>プルダウン!$A$11:$A$16</xm:f>
          </x14:formula1>
          <xm:sqref>A19:D27</xm:sqref>
        </x14:dataValidation>
        <x14:dataValidation type="list" allowBlank="1" showInputMessage="1" showErrorMessage="1" xr:uid="{5AB7540F-8B23-46C7-9327-3F201A21AC4C}">
          <x14:formula1>
            <xm:f>Vlookup!$G$1:$G$36</xm:f>
          </x14:formula1>
          <xm:sqref>L11:S11</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8497-5F37-4F7F-A69E-5FC055B05F6A}">
  <dimension ref="A1:JX4"/>
  <sheetViews>
    <sheetView zoomScale="80" zoomScaleNormal="80" workbookViewId="0">
      <selection activeCell="P20" sqref="P20"/>
    </sheetView>
  </sheetViews>
  <sheetFormatPr defaultRowHeight="13"/>
  <cols>
    <col min="9" max="12" width="8.7265625" customWidth="1"/>
  </cols>
  <sheetData>
    <row r="1" spans="1:284">
      <c r="C1" s="474" t="s">
        <v>352</v>
      </c>
      <c r="D1" s="474"/>
      <c r="E1" s="474"/>
      <c r="F1" s="474"/>
      <c r="G1" s="474"/>
      <c r="H1" s="474"/>
      <c r="I1" s="474"/>
      <c r="J1" s="474"/>
      <c r="K1" s="474"/>
      <c r="L1" s="474"/>
      <c r="M1" s="474"/>
      <c r="N1" s="474"/>
      <c r="O1" t="s">
        <v>359</v>
      </c>
    </row>
    <row r="2" spans="1:284">
      <c r="A2" s="479" t="s">
        <v>395</v>
      </c>
      <c r="B2" s="480" t="s">
        <v>396</v>
      </c>
      <c r="C2" s="475" t="s">
        <v>353</v>
      </c>
      <c r="D2" s="475" t="s">
        <v>354</v>
      </c>
      <c r="E2" s="475" t="s">
        <v>355</v>
      </c>
      <c r="F2" s="475" t="s">
        <v>356</v>
      </c>
      <c r="G2" s="475" t="s">
        <v>10</v>
      </c>
      <c r="H2" s="475" t="s">
        <v>357</v>
      </c>
      <c r="I2" s="477" t="s">
        <v>361</v>
      </c>
      <c r="J2" s="478"/>
      <c r="K2" s="477" t="s">
        <v>358</v>
      </c>
      <c r="L2" s="478"/>
      <c r="M2" s="475" t="s">
        <v>351</v>
      </c>
      <c r="N2" s="475" t="s">
        <v>17</v>
      </c>
      <c r="O2" s="474" t="s">
        <v>360</v>
      </c>
      <c r="P2" s="474"/>
      <c r="Q2" s="474"/>
      <c r="R2" s="474"/>
      <c r="S2" s="474"/>
      <c r="T2" s="474"/>
      <c r="U2" s="474"/>
      <c r="V2" s="474"/>
      <c r="W2" s="474"/>
      <c r="X2" s="474" t="s">
        <v>366</v>
      </c>
      <c r="Y2" s="474"/>
      <c r="Z2" s="474"/>
      <c r="AA2" s="474"/>
      <c r="AB2" s="474"/>
      <c r="AC2" s="474"/>
      <c r="AD2" s="474"/>
      <c r="AE2" s="474"/>
      <c r="AF2" s="474"/>
      <c r="AG2" s="474" t="s">
        <v>367</v>
      </c>
      <c r="AH2" s="474"/>
      <c r="AI2" s="474"/>
      <c r="AJ2" s="474"/>
      <c r="AK2" s="474"/>
      <c r="AL2" s="474"/>
      <c r="AM2" s="474"/>
      <c r="AN2" s="474"/>
      <c r="AO2" s="474"/>
      <c r="AP2" s="474" t="s">
        <v>368</v>
      </c>
      <c r="AQ2" s="474"/>
      <c r="AR2" s="474"/>
      <c r="AS2" s="474"/>
      <c r="AT2" s="474"/>
      <c r="AU2" s="474"/>
      <c r="AV2" s="474"/>
      <c r="AW2" s="474"/>
      <c r="AX2" s="474"/>
      <c r="AY2" s="474" t="s">
        <v>369</v>
      </c>
      <c r="AZ2" s="474"/>
      <c r="BA2" s="474"/>
      <c r="BB2" s="474"/>
      <c r="BC2" s="474"/>
      <c r="BD2" s="474"/>
      <c r="BE2" s="474"/>
      <c r="BF2" s="474"/>
      <c r="BG2" s="474"/>
      <c r="BH2" s="474" t="s">
        <v>370</v>
      </c>
      <c r="BI2" s="474"/>
      <c r="BJ2" s="474"/>
      <c r="BK2" s="474"/>
      <c r="BL2" s="474"/>
      <c r="BM2" s="474"/>
      <c r="BN2" s="474"/>
      <c r="BO2" s="474"/>
      <c r="BP2" s="474"/>
      <c r="BQ2" s="474" t="s">
        <v>371</v>
      </c>
      <c r="BR2" s="474"/>
      <c r="BS2" s="474"/>
      <c r="BT2" s="474"/>
      <c r="BU2" s="474"/>
      <c r="BV2" s="474"/>
      <c r="BW2" s="474"/>
      <c r="BX2" s="474"/>
      <c r="BY2" s="474"/>
      <c r="BZ2" s="474" t="s">
        <v>372</v>
      </c>
      <c r="CA2" s="474"/>
      <c r="CB2" s="474"/>
      <c r="CC2" s="474"/>
      <c r="CD2" s="474"/>
      <c r="CE2" s="474"/>
      <c r="CF2" s="474"/>
      <c r="CG2" s="474"/>
      <c r="CH2" s="474"/>
      <c r="CI2" s="474" t="s">
        <v>373</v>
      </c>
      <c r="CJ2" s="474"/>
      <c r="CK2" s="474"/>
      <c r="CL2" s="474"/>
      <c r="CM2" s="474"/>
      <c r="CN2" s="474"/>
      <c r="CO2" s="474"/>
      <c r="CP2" s="474"/>
      <c r="CQ2" s="474"/>
      <c r="CR2" s="474" t="s">
        <v>374</v>
      </c>
      <c r="CS2" s="474"/>
      <c r="CT2" s="474"/>
      <c r="CU2" s="474"/>
      <c r="CV2" s="474"/>
      <c r="CW2" s="474"/>
      <c r="CX2" s="474"/>
      <c r="CY2" s="474"/>
      <c r="CZ2" s="474"/>
      <c r="DA2" s="474" t="s">
        <v>375</v>
      </c>
      <c r="DB2" s="474"/>
      <c r="DC2" s="474"/>
      <c r="DD2" s="474"/>
      <c r="DE2" s="474"/>
      <c r="DF2" s="474"/>
      <c r="DG2" s="474"/>
      <c r="DH2" s="474"/>
      <c r="DI2" s="474"/>
      <c r="DJ2" s="474" t="s">
        <v>376</v>
      </c>
      <c r="DK2" s="474"/>
      <c r="DL2" s="474"/>
      <c r="DM2" s="474"/>
      <c r="DN2" s="474"/>
      <c r="DO2" s="474"/>
      <c r="DP2" s="474"/>
      <c r="DQ2" s="474"/>
      <c r="DR2" s="474"/>
      <c r="DS2" s="474" t="s">
        <v>377</v>
      </c>
      <c r="DT2" s="474"/>
      <c r="DU2" s="474"/>
      <c r="DV2" s="474"/>
      <c r="DW2" s="474"/>
      <c r="DX2" s="474"/>
      <c r="DY2" s="474"/>
      <c r="DZ2" s="474"/>
      <c r="EA2" s="474"/>
      <c r="EB2" s="474" t="s">
        <v>378</v>
      </c>
      <c r="EC2" s="474"/>
      <c r="ED2" s="474"/>
      <c r="EE2" s="474"/>
      <c r="EF2" s="474"/>
      <c r="EG2" s="474"/>
      <c r="EH2" s="474"/>
      <c r="EI2" s="474"/>
      <c r="EJ2" s="474"/>
      <c r="EK2" s="474" t="s">
        <v>379</v>
      </c>
      <c r="EL2" s="474"/>
      <c r="EM2" s="474"/>
      <c r="EN2" s="474"/>
      <c r="EO2" s="474"/>
      <c r="EP2" s="474"/>
      <c r="EQ2" s="474"/>
      <c r="ER2" s="474"/>
      <c r="ES2" s="474"/>
      <c r="ET2" s="474" t="s">
        <v>380</v>
      </c>
      <c r="EU2" s="474"/>
      <c r="EV2" s="474"/>
      <c r="EW2" s="474"/>
      <c r="EX2" s="474"/>
      <c r="EY2" s="474"/>
      <c r="EZ2" s="474"/>
      <c r="FA2" s="474"/>
      <c r="FB2" s="474"/>
      <c r="FC2" s="474" t="s">
        <v>381</v>
      </c>
      <c r="FD2" s="474"/>
      <c r="FE2" s="474"/>
      <c r="FF2" s="474"/>
      <c r="FG2" s="474"/>
      <c r="FH2" s="474"/>
      <c r="FI2" s="474"/>
      <c r="FJ2" s="474"/>
      <c r="FK2" s="474"/>
      <c r="FL2" s="474" t="s">
        <v>382</v>
      </c>
      <c r="FM2" s="474"/>
      <c r="FN2" s="474"/>
      <c r="FO2" s="474"/>
      <c r="FP2" s="474"/>
      <c r="FQ2" s="474"/>
      <c r="FR2" s="474"/>
      <c r="FS2" s="474"/>
      <c r="FT2" s="474"/>
      <c r="FU2" s="474" t="s">
        <v>383</v>
      </c>
      <c r="FV2" s="474"/>
      <c r="FW2" s="474"/>
      <c r="FX2" s="474"/>
      <c r="FY2" s="474"/>
      <c r="FZ2" s="474"/>
      <c r="GA2" s="474"/>
      <c r="GB2" s="474"/>
      <c r="GC2" s="474"/>
      <c r="GD2" s="474" t="s">
        <v>384</v>
      </c>
      <c r="GE2" s="474"/>
      <c r="GF2" s="474"/>
      <c r="GG2" s="474"/>
      <c r="GH2" s="474"/>
      <c r="GI2" s="474"/>
      <c r="GJ2" s="474"/>
      <c r="GK2" s="474"/>
      <c r="GL2" s="474"/>
      <c r="GM2" s="474" t="s">
        <v>385</v>
      </c>
      <c r="GN2" s="474"/>
      <c r="GO2" s="474"/>
      <c r="GP2" s="474"/>
      <c r="GQ2" s="474"/>
      <c r="GR2" s="474"/>
      <c r="GS2" s="474"/>
      <c r="GT2" s="474"/>
      <c r="GU2" s="474"/>
      <c r="GV2" s="474" t="s">
        <v>386</v>
      </c>
      <c r="GW2" s="474"/>
      <c r="GX2" s="474"/>
      <c r="GY2" s="474"/>
      <c r="GZ2" s="474"/>
      <c r="HA2" s="474"/>
      <c r="HB2" s="474"/>
      <c r="HC2" s="474"/>
      <c r="HD2" s="474"/>
      <c r="HE2" s="474" t="s">
        <v>387</v>
      </c>
      <c r="HF2" s="474"/>
      <c r="HG2" s="474"/>
      <c r="HH2" s="474"/>
      <c r="HI2" s="474"/>
      <c r="HJ2" s="474"/>
      <c r="HK2" s="474"/>
      <c r="HL2" s="474"/>
      <c r="HM2" s="474"/>
      <c r="HN2" s="474" t="s">
        <v>388</v>
      </c>
      <c r="HO2" s="474"/>
      <c r="HP2" s="474"/>
      <c r="HQ2" s="474"/>
      <c r="HR2" s="474"/>
      <c r="HS2" s="474"/>
      <c r="HT2" s="474"/>
      <c r="HU2" s="474"/>
      <c r="HV2" s="474"/>
      <c r="HW2" s="474" t="s">
        <v>389</v>
      </c>
      <c r="HX2" s="474"/>
      <c r="HY2" s="474"/>
      <c r="HZ2" s="474"/>
      <c r="IA2" s="474"/>
      <c r="IB2" s="474"/>
      <c r="IC2" s="474"/>
      <c r="ID2" s="474"/>
      <c r="IE2" s="474"/>
      <c r="IF2" s="474" t="s">
        <v>390</v>
      </c>
      <c r="IG2" s="474"/>
      <c r="IH2" s="474"/>
      <c r="II2" s="474"/>
      <c r="IJ2" s="474"/>
      <c r="IK2" s="474"/>
      <c r="IL2" s="474"/>
      <c r="IM2" s="474"/>
      <c r="IN2" s="474"/>
      <c r="IO2" s="474" t="s">
        <v>391</v>
      </c>
      <c r="IP2" s="474"/>
      <c r="IQ2" s="474"/>
      <c r="IR2" s="474"/>
      <c r="IS2" s="474"/>
      <c r="IT2" s="474"/>
      <c r="IU2" s="474"/>
      <c r="IV2" s="474"/>
      <c r="IW2" s="474"/>
      <c r="IX2" s="474" t="s">
        <v>392</v>
      </c>
      <c r="IY2" s="474"/>
      <c r="IZ2" s="474"/>
      <c r="JA2" s="474"/>
      <c r="JB2" s="474"/>
      <c r="JC2" s="474"/>
      <c r="JD2" s="474"/>
      <c r="JE2" s="474"/>
      <c r="JF2" s="474"/>
      <c r="JG2" s="474" t="s">
        <v>393</v>
      </c>
      <c r="JH2" s="474"/>
      <c r="JI2" s="474"/>
      <c r="JJ2" s="474"/>
      <c r="JK2" s="474"/>
      <c r="JL2" s="474"/>
      <c r="JM2" s="474"/>
      <c r="JN2" s="474"/>
      <c r="JO2" s="474"/>
      <c r="JP2" s="474" t="s">
        <v>394</v>
      </c>
      <c r="JQ2" s="474"/>
      <c r="JR2" s="474"/>
      <c r="JS2" s="474"/>
      <c r="JT2" s="474"/>
      <c r="JU2" s="474"/>
      <c r="JV2" s="474"/>
      <c r="JW2" s="474"/>
      <c r="JX2" s="474"/>
    </row>
    <row r="3" spans="1:284">
      <c r="A3" s="479"/>
      <c r="B3" s="480"/>
      <c r="C3" s="476"/>
      <c r="D3" s="476"/>
      <c r="E3" s="476"/>
      <c r="F3" s="476"/>
      <c r="G3" s="476"/>
      <c r="H3" s="476"/>
      <c r="I3" s="30" t="s">
        <v>362</v>
      </c>
      <c r="J3" s="30" t="s">
        <v>363</v>
      </c>
      <c r="K3" s="30" t="s">
        <v>362</v>
      </c>
      <c r="L3" s="30" t="s">
        <v>363</v>
      </c>
      <c r="M3" s="476"/>
      <c r="N3" s="476"/>
      <c r="O3" s="30" t="s">
        <v>364</v>
      </c>
      <c r="P3" s="30" t="s">
        <v>365</v>
      </c>
      <c r="Q3" s="30" t="s">
        <v>356</v>
      </c>
      <c r="R3" s="30" t="s">
        <v>167</v>
      </c>
      <c r="S3" s="30" t="s">
        <v>43</v>
      </c>
      <c r="T3" s="30" t="s">
        <v>10</v>
      </c>
      <c r="U3" s="30" t="s">
        <v>39</v>
      </c>
      <c r="V3" s="30" t="s">
        <v>233</v>
      </c>
      <c r="W3" s="30" t="s">
        <v>16</v>
      </c>
      <c r="X3" s="30" t="s">
        <v>364</v>
      </c>
      <c r="Y3" s="30" t="s">
        <v>365</v>
      </c>
      <c r="Z3" s="30" t="s">
        <v>356</v>
      </c>
      <c r="AA3" s="30" t="s">
        <v>167</v>
      </c>
      <c r="AB3" s="30" t="s">
        <v>43</v>
      </c>
      <c r="AC3" s="30" t="s">
        <v>10</v>
      </c>
      <c r="AD3" s="30" t="s">
        <v>39</v>
      </c>
      <c r="AE3" s="30" t="s">
        <v>233</v>
      </c>
      <c r="AF3" s="30" t="s">
        <v>16</v>
      </c>
      <c r="AG3" s="30" t="s">
        <v>364</v>
      </c>
      <c r="AH3" s="30" t="s">
        <v>365</v>
      </c>
      <c r="AI3" s="30" t="s">
        <v>356</v>
      </c>
      <c r="AJ3" s="30" t="s">
        <v>167</v>
      </c>
      <c r="AK3" s="30" t="s">
        <v>43</v>
      </c>
      <c r="AL3" s="30" t="s">
        <v>10</v>
      </c>
      <c r="AM3" s="30" t="s">
        <v>39</v>
      </c>
      <c r="AN3" s="30" t="s">
        <v>233</v>
      </c>
      <c r="AO3" s="30" t="s">
        <v>16</v>
      </c>
      <c r="AP3" s="30" t="s">
        <v>364</v>
      </c>
      <c r="AQ3" s="30" t="s">
        <v>365</v>
      </c>
      <c r="AR3" s="30" t="s">
        <v>356</v>
      </c>
      <c r="AS3" s="30" t="s">
        <v>167</v>
      </c>
      <c r="AT3" s="30" t="s">
        <v>43</v>
      </c>
      <c r="AU3" s="30" t="s">
        <v>10</v>
      </c>
      <c r="AV3" s="30" t="s">
        <v>39</v>
      </c>
      <c r="AW3" s="30" t="s">
        <v>233</v>
      </c>
      <c r="AX3" s="30" t="s">
        <v>16</v>
      </c>
      <c r="AY3" s="30" t="s">
        <v>364</v>
      </c>
      <c r="AZ3" s="30" t="s">
        <v>365</v>
      </c>
      <c r="BA3" s="30" t="s">
        <v>356</v>
      </c>
      <c r="BB3" s="30" t="s">
        <v>167</v>
      </c>
      <c r="BC3" s="30" t="s">
        <v>43</v>
      </c>
      <c r="BD3" s="30" t="s">
        <v>10</v>
      </c>
      <c r="BE3" s="30" t="s">
        <v>39</v>
      </c>
      <c r="BF3" s="30" t="s">
        <v>233</v>
      </c>
      <c r="BG3" s="30" t="s">
        <v>16</v>
      </c>
      <c r="BH3" s="30" t="s">
        <v>364</v>
      </c>
      <c r="BI3" s="30" t="s">
        <v>365</v>
      </c>
      <c r="BJ3" s="30" t="s">
        <v>356</v>
      </c>
      <c r="BK3" s="30" t="s">
        <v>167</v>
      </c>
      <c r="BL3" s="30" t="s">
        <v>43</v>
      </c>
      <c r="BM3" s="30" t="s">
        <v>10</v>
      </c>
      <c r="BN3" s="30" t="s">
        <v>39</v>
      </c>
      <c r="BO3" s="30" t="s">
        <v>233</v>
      </c>
      <c r="BP3" s="30" t="s">
        <v>16</v>
      </c>
      <c r="BQ3" s="30" t="s">
        <v>364</v>
      </c>
      <c r="BR3" s="30" t="s">
        <v>365</v>
      </c>
      <c r="BS3" s="30" t="s">
        <v>356</v>
      </c>
      <c r="BT3" s="30" t="s">
        <v>167</v>
      </c>
      <c r="BU3" s="30" t="s">
        <v>43</v>
      </c>
      <c r="BV3" s="30" t="s">
        <v>10</v>
      </c>
      <c r="BW3" s="30" t="s">
        <v>39</v>
      </c>
      <c r="BX3" s="30" t="s">
        <v>233</v>
      </c>
      <c r="BY3" s="30" t="s">
        <v>16</v>
      </c>
      <c r="BZ3" s="30" t="s">
        <v>364</v>
      </c>
      <c r="CA3" s="30" t="s">
        <v>365</v>
      </c>
      <c r="CB3" s="30" t="s">
        <v>356</v>
      </c>
      <c r="CC3" s="30" t="s">
        <v>167</v>
      </c>
      <c r="CD3" s="30" t="s">
        <v>43</v>
      </c>
      <c r="CE3" s="30" t="s">
        <v>10</v>
      </c>
      <c r="CF3" s="30" t="s">
        <v>39</v>
      </c>
      <c r="CG3" s="30" t="s">
        <v>233</v>
      </c>
      <c r="CH3" s="30" t="s">
        <v>16</v>
      </c>
      <c r="CI3" s="30" t="s">
        <v>364</v>
      </c>
      <c r="CJ3" s="30" t="s">
        <v>365</v>
      </c>
      <c r="CK3" s="30" t="s">
        <v>356</v>
      </c>
      <c r="CL3" s="30" t="s">
        <v>167</v>
      </c>
      <c r="CM3" s="30" t="s">
        <v>43</v>
      </c>
      <c r="CN3" s="30" t="s">
        <v>10</v>
      </c>
      <c r="CO3" s="30" t="s">
        <v>39</v>
      </c>
      <c r="CP3" s="30" t="s">
        <v>233</v>
      </c>
      <c r="CQ3" s="30" t="s">
        <v>16</v>
      </c>
      <c r="CR3" s="30" t="s">
        <v>364</v>
      </c>
      <c r="CS3" s="30" t="s">
        <v>365</v>
      </c>
      <c r="CT3" s="30" t="s">
        <v>356</v>
      </c>
      <c r="CU3" s="30" t="s">
        <v>167</v>
      </c>
      <c r="CV3" s="30" t="s">
        <v>43</v>
      </c>
      <c r="CW3" s="30" t="s">
        <v>10</v>
      </c>
      <c r="CX3" s="30" t="s">
        <v>39</v>
      </c>
      <c r="CY3" s="30" t="s">
        <v>233</v>
      </c>
      <c r="CZ3" s="30" t="s">
        <v>16</v>
      </c>
      <c r="DA3" s="30" t="s">
        <v>364</v>
      </c>
      <c r="DB3" s="30" t="s">
        <v>365</v>
      </c>
      <c r="DC3" s="30" t="s">
        <v>356</v>
      </c>
      <c r="DD3" s="30" t="s">
        <v>167</v>
      </c>
      <c r="DE3" s="30" t="s">
        <v>43</v>
      </c>
      <c r="DF3" s="30" t="s">
        <v>10</v>
      </c>
      <c r="DG3" s="30" t="s">
        <v>39</v>
      </c>
      <c r="DH3" s="30" t="s">
        <v>233</v>
      </c>
      <c r="DI3" s="30" t="s">
        <v>16</v>
      </c>
      <c r="DJ3" s="30" t="s">
        <v>364</v>
      </c>
      <c r="DK3" s="30" t="s">
        <v>365</v>
      </c>
      <c r="DL3" s="30" t="s">
        <v>356</v>
      </c>
      <c r="DM3" s="30" t="s">
        <v>167</v>
      </c>
      <c r="DN3" s="30" t="s">
        <v>43</v>
      </c>
      <c r="DO3" s="30" t="s">
        <v>10</v>
      </c>
      <c r="DP3" s="30" t="s">
        <v>39</v>
      </c>
      <c r="DQ3" s="30" t="s">
        <v>233</v>
      </c>
      <c r="DR3" s="30" t="s">
        <v>16</v>
      </c>
      <c r="DS3" s="30" t="s">
        <v>364</v>
      </c>
      <c r="DT3" s="30" t="s">
        <v>365</v>
      </c>
      <c r="DU3" s="30" t="s">
        <v>356</v>
      </c>
      <c r="DV3" s="30" t="s">
        <v>167</v>
      </c>
      <c r="DW3" s="30" t="s">
        <v>43</v>
      </c>
      <c r="DX3" s="30" t="s">
        <v>10</v>
      </c>
      <c r="DY3" s="30" t="s">
        <v>39</v>
      </c>
      <c r="DZ3" s="30" t="s">
        <v>233</v>
      </c>
      <c r="EA3" s="30" t="s">
        <v>16</v>
      </c>
      <c r="EB3" s="30" t="s">
        <v>364</v>
      </c>
      <c r="EC3" s="30" t="s">
        <v>365</v>
      </c>
      <c r="ED3" s="30" t="s">
        <v>356</v>
      </c>
      <c r="EE3" s="30" t="s">
        <v>167</v>
      </c>
      <c r="EF3" s="30" t="s">
        <v>43</v>
      </c>
      <c r="EG3" s="30" t="s">
        <v>10</v>
      </c>
      <c r="EH3" s="30" t="s">
        <v>39</v>
      </c>
      <c r="EI3" s="30" t="s">
        <v>233</v>
      </c>
      <c r="EJ3" s="30" t="s">
        <v>16</v>
      </c>
      <c r="EK3" s="30" t="s">
        <v>364</v>
      </c>
      <c r="EL3" s="30" t="s">
        <v>365</v>
      </c>
      <c r="EM3" s="30" t="s">
        <v>356</v>
      </c>
      <c r="EN3" s="30" t="s">
        <v>167</v>
      </c>
      <c r="EO3" s="30" t="s">
        <v>43</v>
      </c>
      <c r="EP3" s="30" t="s">
        <v>10</v>
      </c>
      <c r="EQ3" s="30" t="s">
        <v>39</v>
      </c>
      <c r="ER3" s="30" t="s">
        <v>233</v>
      </c>
      <c r="ES3" s="30" t="s">
        <v>16</v>
      </c>
      <c r="ET3" s="30" t="s">
        <v>364</v>
      </c>
      <c r="EU3" s="30" t="s">
        <v>365</v>
      </c>
      <c r="EV3" s="30" t="s">
        <v>356</v>
      </c>
      <c r="EW3" s="30" t="s">
        <v>167</v>
      </c>
      <c r="EX3" s="30" t="s">
        <v>43</v>
      </c>
      <c r="EY3" s="30" t="s">
        <v>10</v>
      </c>
      <c r="EZ3" s="30" t="s">
        <v>39</v>
      </c>
      <c r="FA3" s="30" t="s">
        <v>233</v>
      </c>
      <c r="FB3" s="30" t="s">
        <v>16</v>
      </c>
      <c r="FC3" s="30" t="s">
        <v>364</v>
      </c>
      <c r="FD3" s="30" t="s">
        <v>365</v>
      </c>
      <c r="FE3" s="30" t="s">
        <v>356</v>
      </c>
      <c r="FF3" s="30" t="s">
        <v>167</v>
      </c>
      <c r="FG3" s="30" t="s">
        <v>43</v>
      </c>
      <c r="FH3" s="30" t="s">
        <v>10</v>
      </c>
      <c r="FI3" s="30" t="s">
        <v>39</v>
      </c>
      <c r="FJ3" s="30" t="s">
        <v>233</v>
      </c>
      <c r="FK3" s="30" t="s">
        <v>16</v>
      </c>
      <c r="FL3" s="30" t="s">
        <v>364</v>
      </c>
      <c r="FM3" s="30" t="s">
        <v>365</v>
      </c>
      <c r="FN3" s="30" t="s">
        <v>356</v>
      </c>
      <c r="FO3" s="30" t="s">
        <v>167</v>
      </c>
      <c r="FP3" s="30" t="s">
        <v>43</v>
      </c>
      <c r="FQ3" s="30" t="s">
        <v>10</v>
      </c>
      <c r="FR3" s="30" t="s">
        <v>39</v>
      </c>
      <c r="FS3" s="30" t="s">
        <v>233</v>
      </c>
      <c r="FT3" s="30" t="s">
        <v>16</v>
      </c>
      <c r="FU3" s="30" t="s">
        <v>364</v>
      </c>
      <c r="FV3" s="30" t="s">
        <v>365</v>
      </c>
      <c r="FW3" s="30" t="s">
        <v>356</v>
      </c>
      <c r="FX3" s="30" t="s">
        <v>167</v>
      </c>
      <c r="FY3" s="30" t="s">
        <v>43</v>
      </c>
      <c r="FZ3" s="30" t="s">
        <v>10</v>
      </c>
      <c r="GA3" s="30" t="s">
        <v>39</v>
      </c>
      <c r="GB3" s="30" t="s">
        <v>233</v>
      </c>
      <c r="GC3" s="30" t="s">
        <v>16</v>
      </c>
      <c r="GD3" s="30" t="s">
        <v>364</v>
      </c>
      <c r="GE3" s="30" t="s">
        <v>365</v>
      </c>
      <c r="GF3" s="30" t="s">
        <v>356</v>
      </c>
      <c r="GG3" s="30" t="s">
        <v>167</v>
      </c>
      <c r="GH3" s="30" t="s">
        <v>43</v>
      </c>
      <c r="GI3" s="30" t="s">
        <v>10</v>
      </c>
      <c r="GJ3" s="30" t="s">
        <v>39</v>
      </c>
      <c r="GK3" s="30" t="s">
        <v>233</v>
      </c>
      <c r="GL3" s="30" t="s">
        <v>16</v>
      </c>
      <c r="GM3" s="30" t="s">
        <v>364</v>
      </c>
      <c r="GN3" s="30" t="s">
        <v>365</v>
      </c>
      <c r="GO3" s="30" t="s">
        <v>356</v>
      </c>
      <c r="GP3" s="30" t="s">
        <v>167</v>
      </c>
      <c r="GQ3" s="30" t="s">
        <v>43</v>
      </c>
      <c r="GR3" s="30" t="s">
        <v>10</v>
      </c>
      <c r="GS3" s="30" t="s">
        <v>39</v>
      </c>
      <c r="GT3" s="30" t="s">
        <v>233</v>
      </c>
      <c r="GU3" s="30" t="s">
        <v>16</v>
      </c>
      <c r="GV3" s="30" t="s">
        <v>364</v>
      </c>
      <c r="GW3" s="30" t="s">
        <v>365</v>
      </c>
      <c r="GX3" s="30" t="s">
        <v>356</v>
      </c>
      <c r="GY3" s="30" t="s">
        <v>167</v>
      </c>
      <c r="GZ3" s="30" t="s">
        <v>43</v>
      </c>
      <c r="HA3" s="30" t="s">
        <v>10</v>
      </c>
      <c r="HB3" s="30" t="s">
        <v>39</v>
      </c>
      <c r="HC3" s="30" t="s">
        <v>233</v>
      </c>
      <c r="HD3" s="30" t="s">
        <v>16</v>
      </c>
      <c r="HE3" s="30" t="s">
        <v>364</v>
      </c>
      <c r="HF3" s="30" t="s">
        <v>365</v>
      </c>
      <c r="HG3" s="30" t="s">
        <v>356</v>
      </c>
      <c r="HH3" s="30" t="s">
        <v>167</v>
      </c>
      <c r="HI3" s="30" t="s">
        <v>43</v>
      </c>
      <c r="HJ3" s="30" t="s">
        <v>10</v>
      </c>
      <c r="HK3" s="30" t="s">
        <v>39</v>
      </c>
      <c r="HL3" s="30" t="s">
        <v>233</v>
      </c>
      <c r="HM3" s="30" t="s">
        <v>16</v>
      </c>
      <c r="HN3" s="30" t="s">
        <v>364</v>
      </c>
      <c r="HO3" s="30" t="s">
        <v>365</v>
      </c>
      <c r="HP3" s="30" t="s">
        <v>356</v>
      </c>
      <c r="HQ3" s="30" t="s">
        <v>167</v>
      </c>
      <c r="HR3" s="30" t="s">
        <v>43</v>
      </c>
      <c r="HS3" s="30" t="s">
        <v>10</v>
      </c>
      <c r="HT3" s="30" t="s">
        <v>39</v>
      </c>
      <c r="HU3" s="30" t="s">
        <v>233</v>
      </c>
      <c r="HV3" s="30" t="s">
        <v>16</v>
      </c>
      <c r="HW3" s="30" t="s">
        <v>364</v>
      </c>
      <c r="HX3" s="30" t="s">
        <v>365</v>
      </c>
      <c r="HY3" s="30" t="s">
        <v>356</v>
      </c>
      <c r="HZ3" s="30" t="s">
        <v>167</v>
      </c>
      <c r="IA3" s="30" t="s">
        <v>43</v>
      </c>
      <c r="IB3" s="30" t="s">
        <v>10</v>
      </c>
      <c r="IC3" s="30" t="s">
        <v>39</v>
      </c>
      <c r="ID3" s="30" t="s">
        <v>233</v>
      </c>
      <c r="IE3" s="30" t="s">
        <v>16</v>
      </c>
      <c r="IF3" s="30" t="s">
        <v>364</v>
      </c>
      <c r="IG3" s="30" t="s">
        <v>365</v>
      </c>
      <c r="IH3" s="30" t="s">
        <v>356</v>
      </c>
      <c r="II3" s="30" t="s">
        <v>167</v>
      </c>
      <c r="IJ3" s="30" t="s">
        <v>43</v>
      </c>
      <c r="IK3" s="30" t="s">
        <v>10</v>
      </c>
      <c r="IL3" s="30" t="s">
        <v>39</v>
      </c>
      <c r="IM3" s="30" t="s">
        <v>233</v>
      </c>
      <c r="IN3" s="30" t="s">
        <v>16</v>
      </c>
      <c r="IO3" s="30" t="s">
        <v>364</v>
      </c>
      <c r="IP3" s="30" t="s">
        <v>365</v>
      </c>
      <c r="IQ3" s="30" t="s">
        <v>356</v>
      </c>
      <c r="IR3" s="30" t="s">
        <v>167</v>
      </c>
      <c r="IS3" s="30" t="s">
        <v>43</v>
      </c>
      <c r="IT3" s="30" t="s">
        <v>10</v>
      </c>
      <c r="IU3" s="30" t="s">
        <v>39</v>
      </c>
      <c r="IV3" s="30" t="s">
        <v>233</v>
      </c>
      <c r="IW3" s="30" t="s">
        <v>16</v>
      </c>
      <c r="IX3" s="30" t="s">
        <v>364</v>
      </c>
      <c r="IY3" s="30" t="s">
        <v>365</v>
      </c>
      <c r="IZ3" s="30" t="s">
        <v>356</v>
      </c>
      <c r="JA3" s="30" t="s">
        <v>167</v>
      </c>
      <c r="JB3" s="30" t="s">
        <v>43</v>
      </c>
      <c r="JC3" s="30" t="s">
        <v>10</v>
      </c>
      <c r="JD3" s="30" t="s">
        <v>39</v>
      </c>
      <c r="JE3" s="30" t="s">
        <v>233</v>
      </c>
      <c r="JF3" s="30" t="s">
        <v>16</v>
      </c>
      <c r="JG3" s="30" t="s">
        <v>364</v>
      </c>
      <c r="JH3" s="30" t="s">
        <v>365</v>
      </c>
      <c r="JI3" s="30" t="s">
        <v>356</v>
      </c>
      <c r="JJ3" s="30" t="s">
        <v>167</v>
      </c>
      <c r="JK3" s="30" t="s">
        <v>43</v>
      </c>
      <c r="JL3" s="30" t="s">
        <v>10</v>
      </c>
      <c r="JM3" s="30" t="s">
        <v>39</v>
      </c>
      <c r="JN3" s="30" t="s">
        <v>233</v>
      </c>
      <c r="JO3" s="30" t="s">
        <v>16</v>
      </c>
      <c r="JP3" s="30" t="s">
        <v>364</v>
      </c>
      <c r="JQ3" s="30" t="s">
        <v>365</v>
      </c>
      <c r="JR3" s="30" t="s">
        <v>356</v>
      </c>
      <c r="JS3" s="30" t="s">
        <v>167</v>
      </c>
      <c r="JT3" s="30" t="s">
        <v>43</v>
      </c>
      <c r="JU3" s="30" t="s">
        <v>10</v>
      </c>
      <c r="JV3" s="30" t="s">
        <v>39</v>
      </c>
      <c r="JW3" s="30" t="s">
        <v>233</v>
      </c>
      <c r="JX3" s="30" t="s">
        <v>16</v>
      </c>
    </row>
    <row r="4" spans="1:284">
      <c r="C4" s="30">
        <f>総括表!E12</f>
        <v>0</v>
      </c>
      <c r="D4" s="30">
        <f>総括表!E11</f>
        <v>0</v>
      </c>
      <c r="E4" s="30" t="str">
        <f>総括表!H13&amp;総括表!J13&amp;総括表!K13</f>
        <v>-</v>
      </c>
      <c r="F4" s="30">
        <f>総括表!E14</f>
        <v>0</v>
      </c>
      <c r="G4" s="185">
        <f>総括表!M15</f>
        <v>0</v>
      </c>
      <c r="H4" s="30">
        <f>総括表!U15</f>
        <v>0</v>
      </c>
      <c r="I4" s="30">
        <f>総括表!M16</f>
        <v>0</v>
      </c>
      <c r="J4" s="30">
        <f>総括表!U16</f>
        <v>0</v>
      </c>
      <c r="K4" s="30">
        <f>総括表!M17</f>
        <v>0</v>
      </c>
      <c r="L4" s="30">
        <f>総括表!U17</f>
        <v>0</v>
      </c>
      <c r="M4" s="186">
        <f ca="1">総括表!X20</f>
        <v>0</v>
      </c>
      <c r="N4" s="30">
        <f ca="1">総括表!T20</f>
        <v>0</v>
      </c>
      <c r="O4" s="30" t="str">
        <f ca="1">申請額一覧!C7</f>
        <v/>
      </c>
      <c r="P4" s="30" t="str">
        <f ca="1">申請額一覧!D7</f>
        <v/>
      </c>
      <c r="Q4" s="30" t="str">
        <f ca="1">申請額一覧!E7</f>
        <v/>
      </c>
      <c r="R4" s="30" t="str">
        <f ca="1">申請額一覧!F7</f>
        <v/>
      </c>
      <c r="S4" s="30" t="str">
        <f ca="1">申請額一覧!G7</f>
        <v/>
      </c>
      <c r="T4" s="30" t="str">
        <f ca="1">申請額一覧!H7</f>
        <v/>
      </c>
      <c r="U4" s="30" t="str">
        <f ca="1">申請額一覧!J7</f>
        <v/>
      </c>
      <c r="V4" s="30" t="str">
        <f ca="1">申請額一覧!K7</f>
        <v/>
      </c>
      <c r="W4" s="30" t="str">
        <f ca="1">申請額一覧!L7</f>
        <v/>
      </c>
      <c r="X4" s="30" t="str">
        <f ca="1">申請額一覧!C8</f>
        <v/>
      </c>
      <c r="Y4" s="30" t="str">
        <f ca="1">申請額一覧!D8</f>
        <v/>
      </c>
      <c r="Z4" s="30" t="str">
        <f ca="1">申請額一覧!E8</f>
        <v/>
      </c>
      <c r="AA4" s="30" t="str">
        <f ca="1">申請額一覧!F8</f>
        <v/>
      </c>
      <c r="AB4" s="30" t="str">
        <f ca="1">申請額一覧!G8</f>
        <v/>
      </c>
      <c r="AC4" s="30" t="str">
        <f ca="1">申請額一覧!H8</f>
        <v/>
      </c>
      <c r="AD4" s="30" t="str">
        <f ca="1">申請額一覧!J8</f>
        <v/>
      </c>
      <c r="AE4" s="30" t="str">
        <f ca="1">申請額一覧!K8</f>
        <v/>
      </c>
      <c r="AF4" s="30" t="str">
        <f ca="1">申請額一覧!L8</f>
        <v/>
      </c>
      <c r="AG4" s="30" t="str">
        <f ca="1">申請額一覧!C9</f>
        <v/>
      </c>
      <c r="AH4" s="30" t="str">
        <f ca="1">申請額一覧!D9</f>
        <v/>
      </c>
      <c r="AI4" s="30" t="str">
        <f ca="1">申請額一覧!E9</f>
        <v/>
      </c>
      <c r="AJ4" s="30" t="str">
        <f ca="1">申請額一覧!F9</f>
        <v/>
      </c>
      <c r="AK4" s="30" t="str">
        <f ca="1">申請額一覧!G9</f>
        <v/>
      </c>
      <c r="AL4" s="30" t="str">
        <f ca="1">申請額一覧!H9</f>
        <v/>
      </c>
      <c r="AM4" s="30" t="str">
        <f ca="1">申請額一覧!J9</f>
        <v/>
      </c>
      <c r="AN4" s="30" t="str">
        <f ca="1">申請額一覧!K9</f>
        <v/>
      </c>
      <c r="AO4" s="30" t="str">
        <f ca="1">申請額一覧!L9</f>
        <v/>
      </c>
      <c r="AP4" s="30" t="str">
        <f ca="1">申請額一覧!C10</f>
        <v/>
      </c>
      <c r="AQ4" s="30" t="str">
        <f ca="1">申請額一覧!D10</f>
        <v/>
      </c>
      <c r="AR4" s="30" t="str">
        <f ca="1">申請額一覧!E10</f>
        <v/>
      </c>
      <c r="AS4" s="30" t="str">
        <f ca="1">申請額一覧!F10</f>
        <v/>
      </c>
      <c r="AT4" s="30" t="str">
        <f ca="1">申請額一覧!G10</f>
        <v/>
      </c>
      <c r="AU4" s="30" t="str">
        <f ca="1">申請額一覧!H10</f>
        <v/>
      </c>
      <c r="AV4" s="30" t="str">
        <f ca="1">申請額一覧!J10</f>
        <v/>
      </c>
      <c r="AW4" s="30" t="str">
        <f ca="1">申請額一覧!K10</f>
        <v/>
      </c>
      <c r="AX4" s="30" t="str">
        <f ca="1">申請額一覧!L10</f>
        <v/>
      </c>
      <c r="AY4" s="30" t="str">
        <f ca="1">申請額一覧!C11</f>
        <v/>
      </c>
      <c r="AZ4" s="30" t="str">
        <f ca="1">申請額一覧!D11</f>
        <v/>
      </c>
      <c r="BA4" s="30" t="str">
        <f ca="1">申請額一覧!E11</f>
        <v/>
      </c>
      <c r="BB4" s="30" t="str">
        <f ca="1">申請額一覧!F11</f>
        <v/>
      </c>
      <c r="BC4" s="30" t="str">
        <f ca="1">申請額一覧!G11</f>
        <v/>
      </c>
      <c r="BD4" s="30" t="str">
        <f ca="1">申請額一覧!H11</f>
        <v/>
      </c>
      <c r="BE4" s="30" t="str">
        <f ca="1">申請額一覧!J11</f>
        <v/>
      </c>
      <c r="BF4" s="30" t="str">
        <f ca="1">申請額一覧!K11</f>
        <v/>
      </c>
      <c r="BG4" s="30" t="str">
        <f ca="1">申請額一覧!L11</f>
        <v/>
      </c>
      <c r="BH4" s="30">
        <f ca="1">申請額一覧!C12</f>
        <v>0</v>
      </c>
      <c r="BI4" s="30" t="str">
        <f ca="1">申請額一覧!D12</f>
        <v/>
      </c>
      <c r="BJ4" s="30">
        <f ca="1">申請額一覧!E12</f>
        <v>0</v>
      </c>
      <c r="BK4" s="30" t="str">
        <f ca="1">申請額一覧!F12</f>
        <v/>
      </c>
      <c r="BL4" s="30">
        <f ca="1">申請額一覧!G12</f>
        <v>0</v>
      </c>
      <c r="BM4" s="30">
        <f ca="1">申請額一覧!H12</f>
        <v>0</v>
      </c>
      <c r="BN4" s="30">
        <f ca="1">申請額一覧!J12</f>
        <v>0</v>
      </c>
      <c r="BO4" s="30">
        <f ca="1">申請額一覧!K12</f>
        <v>0</v>
      </c>
      <c r="BP4" s="30">
        <f ca="1">申請額一覧!L12</f>
        <v>0</v>
      </c>
      <c r="BQ4" s="30" t="str">
        <f ca="1">申請額一覧!C13</f>
        <v/>
      </c>
      <c r="BR4" s="30" t="str">
        <f ca="1">申請額一覧!D13</f>
        <v/>
      </c>
      <c r="BS4" s="30" t="str">
        <f ca="1">申請額一覧!E13</f>
        <v/>
      </c>
      <c r="BT4" s="30" t="str">
        <f ca="1">申請額一覧!F13</f>
        <v/>
      </c>
      <c r="BU4" s="30" t="str">
        <f ca="1">申請額一覧!G13</f>
        <v/>
      </c>
      <c r="BV4" s="30" t="str">
        <f ca="1">申請額一覧!H13</f>
        <v/>
      </c>
      <c r="BW4" s="30" t="str">
        <f ca="1">申請額一覧!J13</f>
        <v/>
      </c>
      <c r="BX4" s="30" t="str">
        <f ca="1">申請額一覧!K13</f>
        <v/>
      </c>
      <c r="BY4" s="30" t="str">
        <f ca="1">申請額一覧!L13</f>
        <v/>
      </c>
      <c r="BZ4" s="30" t="str">
        <f ca="1">申請額一覧!C14</f>
        <v/>
      </c>
      <c r="CA4" s="30" t="str">
        <f ca="1">申請額一覧!D14</f>
        <v/>
      </c>
      <c r="CB4" s="30" t="str">
        <f ca="1">申請額一覧!E14</f>
        <v/>
      </c>
      <c r="CC4" s="30" t="str">
        <f ca="1">申請額一覧!F14</f>
        <v/>
      </c>
      <c r="CD4" s="30" t="str">
        <f ca="1">申請額一覧!G14</f>
        <v/>
      </c>
      <c r="CE4" s="30" t="str">
        <f ca="1">申請額一覧!H14</f>
        <v/>
      </c>
      <c r="CF4" s="30" t="str">
        <f ca="1">申請額一覧!J14</f>
        <v/>
      </c>
      <c r="CG4" s="30" t="str">
        <f ca="1">申請額一覧!K14</f>
        <v/>
      </c>
      <c r="CH4" s="30" t="str">
        <f ca="1">申請額一覧!L14</f>
        <v/>
      </c>
      <c r="CI4" s="30" t="str">
        <f ca="1">申請額一覧!C15</f>
        <v/>
      </c>
      <c r="CJ4" s="30" t="str">
        <f ca="1">申請額一覧!D15</f>
        <v/>
      </c>
      <c r="CK4" s="30" t="str">
        <f ca="1">申請額一覧!E15</f>
        <v/>
      </c>
      <c r="CL4" s="30" t="str">
        <f ca="1">申請額一覧!F15</f>
        <v/>
      </c>
      <c r="CM4" s="30" t="str">
        <f ca="1">申請額一覧!G15</f>
        <v/>
      </c>
      <c r="CN4" s="30" t="str">
        <f ca="1">申請額一覧!H15</f>
        <v/>
      </c>
      <c r="CO4" s="30" t="str">
        <f ca="1">申請額一覧!J15</f>
        <v/>
      </c>
      <c r="CP4" s="30" t="str">
        <f ca="1">申請額一覧!K15</f>
        <v/>
      </c>
      <c r="CQ4" s="30" t="str">
        <f ca="1">申請額一覧!L15</f>
        <v/>
      </c>
      <c r="CR4" s="30" t="str">
        <f ca="1">申請額一覧!C16</f>
        <v/>
      </c>
      <c r="CS4" s="30" t="str">
        <f ca="1">申請額一覧!D16</f>
        <v/>
      </c>
      <c r="CT4" s="30" t="str">
        <f ca="1">申請額一覧!E16</f>
        <v/>
      </c>
      <c r="CU4" s="30" t="str">
        <f ca="1">申請額一覧!F16</f>
        <v/>
      </c>
      <c r="CV4" s="30" t="str">
        <f ca="1">申請額一覧!G16</f>
        <v/>
      </c>
      <c r="CW4" s="30" t="str">
        <f ca="1">申請額一覧!H16</f>
        <v/>
      </c>
      <c r="CX4" s="30" t="str">
        <f ca="1">申請額一覧!J16</f>
        <v/>
      </c>
      <c r="CY4" s="30" t="str">
        <f ca="1">申請額一覧!K16</f>
        <v/>
      </c>
      <c r="CZ4" s="30" t="str">
        <f ca="1">申請額一覧!L16</f>
        <v/>
      </c>
      <c r="DA4" s="30" t="str">
        <f ca="1">申請額一覧!C17</f>
        <v/>
      </c>
      <c r="DB4" s="30" t="str">
        <f ca="1">申請額一覧!D17</f>
        <v/>
      </c>
      <c r="DC4" s="30" t="str">
        <f ca="1">申請額一覧!E17</f>
        <v/>
      </c>
      <c r="DD4" s="30" t="str">
        <f ca="1">申請額一覧!F17</f>
        <v/>
      </c>
      <c r="DE4" s="30" t="str">
        <f ca="1">申請額一覧!G17</f>
        <v/>
      </c>
      <c r="DF4" s="30" t="str">
        <f ca="1">申請額一覧!H17</f>
        <v/>
      </c>
      <c r="DG4" s="30" t="str">
        <f ca="1">申請額一覧!J17</f>
        <v/>
      </c>
      <c r="DH4" s="30" t="str">
        <f ca="1">申請額一覧!K17</f>
        <v/>
      </c>
      <c r="DI4" s="30" t="str">
        <f ca="1">申請額一覧!L17</f>
        <v/>
      </c>
      <c r="DJ4" s="30" t="str">
        <f ca="1">申請額一覧!C18</f>
        <v/>
      </c>
      <c r="DK4" s="30" t="str">
        <f ca="1">申請額一覧!D18</f>
        <v/>
      </c>
      <c r="DL4" s="30" t="str">
        <f ca="1">申請額一覧!E18</f>
        <v/>
      </c>
      <c r="DM4" s="30" t="str">
        <f ca="1">申請額一覧!F18</f>
        <v/>
      </c>
      <c r="DN4" s="30" t="str">
        <f ca="1">申請額一覧!G18</f>
        <v/>
      </c>
      <c r="DO4" s="30" t="str">
        <f ca="1">申請額一覧!H18</f>
        <v/>
      </c>
      <c r="DP4" s="30" t="str">
        <f ca="1">申請額一覧!J18</f>
        <v/>
      </c>
      <c r="DQ4" s="30" t="str">
        <f ca="1">申請額一覧!K18</f>
        <v/>
      </c>
      <c r="DR4" s="30" t="str">
        <f ca="1">申請額一覧!L18</f>
        <v/>
      </c>
      <c r="DS4" s="30" t="str">
        <f ca="1">申請額一覧!C19</f>
        <v/>
      </c>
      <c r="DT4" s="30" t="str">
        <f ca="1">申請額一覧!D19</f>
        <v/>
      </c>
      <c r="DU4" s="30" t="str">
        <f ca="1">申請額一覧!E19</f>
        <v/>
      </c>
      <c r="DV4" s="30" t="str">
        <f ca="1">申請額一覧!F19</f>
        <v/>
      </c>
      <c r="DW4" s="30" t="str">
        <f ca="1">申請額一覧!G19</f>
        <v/>
      </c>
      <c r="DX4" s="30" t="str">
        <f ca="1">申請額一覧!H19</f>
        <v/>
      </c>
      <c r="DY4" s="30" t="str">
        <f ca="1">申請額一覧!J19</f>
        <v/>
      </c>
      <c r="DZ4" s="30" t="str">
        <f ca="1">申請額一覧!K19</f>
        <v/>
      </c>
      <c r="EA4" s="30" t="str">
        <f ca="1">申請額一覧!L19</f>
        <v/>
      </c>
      <c r="EB4" s="30" t="str">
        <f ca="1">申請額一覧!C20</f>
        <v/>
      </c>
      <c r="EC4" s="30" t="str">
        <f ca="1">申請額一覧!D20</f>
        <v/>
      </c>
      <c r="ED4" s="30" t="str">
        <f ca="1">申請額一覧!E20</f>
        <v/>
      </c>
      <c r="EE4" s="30" t="str">
        <f ca="1">申請額一覧!F20</f>
        <v/>
      </c>
      <c r="EF4" s="30" t="str">
        <f ca="1">申請額一覧!G20</f>
        <v/>
      </c>
      <c r="EG4" s="30" t="str">
        <f ca="1">申請額一覧!H20</f>
        <v/>
      </c>
      <c r="EH4" s="30" t="str">
        <f ca="1">申請額一覧!J20</f>
        <v/>
      </c>
      <c r="EI4" s="30" t="str">
        <f ca="1">申請額一覧!K20</f>
        <v/>
      </c>
      <c r="EJ4" s="30" t="str">
        <f ca="1">申請額一覧!L20</f>
        <v/>
      </c>
      <c r="EK4" s="30" t="str">
        <f ca="1">申請額一覧!C21</f>
        <v/>
      </c>
      <c r="EL4" s="30" t="str">
        <f ca="1">申請額一覧!D21</f>
        <v/>
      </c>
      <c r="EM4" s="30" t="str">
        <f ca="1">申請額一覧!E21</f>
        <v/>
      </c>
      <c r="EN4" s="30" t="str">
        <f ca="1">申請額一覧!F21</f>
        <v/>
      </c>
      <c r="EO4" s="30" t="str">
        <f ca="1">申請額一覧!G21</f>
        <v/>
      </c>
      <c r="EP4" s="30" t="str">
        <f ca="1">申請額一覧!H21</f>
        <v/>
      </c>
      <c r="EQ4" s="30" t="str">
        <f ca="1">申請額一覧!J21</f>
        <v/>
      </c>
      <c r="ER4" s="30" t="str">
        <f ca="1">申請額一覧!K21</f>
        <v/>
      </c>
      <c r="ES4" s="30" t="str">
        <f ca="1">申請額一覧!L21</f>
        <v/>
      </c>
      <c r="ET4" s="30" t="str">
        <f ca="1">申請額一覧!C22</f>
        <v/>
      </c>
      <c r="EU4" s="30" t="str">
        <f ca="1">申請額一覧!D22</f>
        <v/>
      </c>
      <c r="EV4" s="30" t="str">
        <f ca="1">申請額一覧!E22</f>
        <v/>
      </c>
      <c r="EW4" s="30" t="str">
        <f ca="1">申請額一覧!F22</f>
        <v/>
      </c>
      <c r="EX4" s="30" t="str">
        <f ca="1">申請額一覧!G22</f>
        <v/>
      </c>
      <c r="EY4" s="30" t="str">
        <f ca="1">申請額一覧!H22</f>
        <v/>
      </c>
      <c r="EZ4" s="30" t="str">
        <f ca="1">申請額一覧!J22</f>
        <v/>
      </c>
      <c r="FA4" s="30" t="str">
        <f ca="1">申請額一覧!K22</f>
        <v/>
      </c>
      <c r="FB4" s="30" t="str">
        <f ca="1">申請額一覧!L22</f>
        <v/>
      </c>
      <c r="FC4" s="30" t="str">
        <f ca="1">申請額一覧!C23</f>
        <v/>
      </c>
      <c r="FD4" s="30" t="str">
        <f ca="1">申請額一覧!D23</f>
        <v/>
      </c>
      <c r="FE4" s="30" t="str">
        <f ca="1">申請額一覧!E23</f>
        <v/>
      </c>
      <c r="FF4" s="30" t="str">
        <f ca="1">申請額一覧!F23</f>
        <v/>
      </c>
      <c r="FG4" s="30" t="str">
        <f ca="1">申請額一覧!G23</f>
        <v/>
      </c>
      <c r="FH4" s="30" t="str">
        <f ca="1">申請額一覧!H23</f>
        <v/>
      </c>
      <c r="FI4" s="30" t="str">
        <f ca="1">申請額一覧!J23</f>
        <v/>
      </c>
      <c r="FJ4" s="30" t="str">
        <f ca="1">申請額一覧!K23</f>
        <v/>
      </c>
      <c r="FK4" s="30" t="str">
        <f ca="1">申請額一覧!L23</f>
        <v/>
      </c>
      <c r="FL4" s="30" t="str">
        <f ca="1">申請額一覧!C24</f>
        <v/>
      </c>
      <c r="FM4" s="30" t="str">
        <f ca="1">申請額一覧!D24</f>
        <v/>
      </c>
      <c r="FN4" s="30" t="str">
        <f ca="1">申請額一覧!E24</f>
        <v/>
      </c>
      <c r="FO4" s="30" t="str">
        <f ca="1">申請額一覧!F24</f>
        <v/>
      </c>
      <c r="FP4" s="30" t="str">
        <f ca="1">申請額一覧!G24</f>
        <v/>
      </c>
      <c r="FQ4" s="30" t="str">
        <f ca="1">申請額一覧!H24</f>
        <v/>
      </c>
      <c r="FR4" s="30" t="str">
        <f ca="1">申請額一覧!J24</f>
        <v/>
      </c>
      <c r="FS4" s="30" t="str">
        <f ca="1">申請額一覧!K24</f>
        <v/>
      </c>
      <c r="FT4" s="30" t="str">
        <f ca="1">申請額一覧!L24</f>
        <v/>
      </c>
      <c r="FU4" s="30" t="str">
        <f ca="1">申請額一覧!C25</f>
        <v/>
      </c>
      <c r="FV4" s="30" t="str">
        <f ca="1">申請額一覧!D25</f>
        <v/>
      </c>
      <c r="FW4" s="30" t="str">
        <f ca="1">申請額一覧!E25</f>
        <v/>
      </c>
      <c r="FX4" s="30" t="str">
        <f ca="1">申請額一覧!F25</f>
        <v/>
      </c>
      <c r="FY4" s="30" t="str">
        <f ca="1">申請額一覧!G25</f>
        <v/>
      </c>
      <c r="FZ4" s="30" t="str">
        <f ca="1">申請額一覧!H25</f>
        <v/>
      </c>
      <c r="GA4" s="30" t="str">
        <f ca="1">申請額一覧!J25</f>
        <v/>
      </c>
      <c r="GB4" s="30" t="str">
        <f ca="1">申請額一覧!K25</f>
        <v/>
      </c>
      <c r="GC4" s="30" t="str">
        <f ca="1">申請額一覧!L25</f>
        <v/>
      </c>
      <c r="GD4" s="30" t="str">
        <f ca="1">申請額一覧!C26</f>
        <v/>
      </c>
      <c r="GE4" s="30" t="str">
        <f ca="1">申請額一覧!D26</f>
        <v/>
      </c>
      <c r="GF4" s="30" t="str">
        <f ca="1">申請額一覧!E26</f>
        <v/>
      </c>
      <c r="GG4" s="30" t="str">
        <f ca="1">申請額一覧!F26</f>
        <v/>
      </c>
      <c r="GH4" s="30" t="str">
        <f ca="1">申請額一覧!G26</f>
        <v/>
      </c>
      <c r="GI4" s="30" t="str">
        <f ca="1">申請額一覧!H26</f>
        <v/>
      </c>
      <c r="GJ4" s="30" t="str">
        <f ca="1">申請額一覧!J26</f>
        <v/>
      </c>
      <c r="GK4" s="30" t="str">
        <f ca="1">申請額一覧!K26</f>
        <v/>
      </c>
      <c r="GL4" s="30" t="str">
        <f ca="1">申請額一覧!L26</f>
        <v/>
      </c>
      <c r="GM4" s="30" t="str">
        <f ca="1">申請額一覧!C27</f>
        <v/>
      </c>
      <c r="GN4" s="30" t="str">
        <f ca="1">申請額一覧!D27</f>
        <v/>
      </c>
      <c r="GO4" s="30" t="str">
        <f ca="1">申請額一覧!E27</f>
        <v/>
      </c>
      <c r="GP4" s="30" t="str">
        <f ca="1">申請額一覧!F27</f>
        <v/>
      </c>
      <c r="GQ4" s="30" t="str">
        <f ca="1">申請額一覧!G27</f>
        <v/>
      </c>
      <c r="GR4" s="30" t="str">
        <f ca="1">申請額一覧!H27</f>
        <v/>
      </c>
      <c r="GS4" s="30" t="str">
        <f ca="1">申請額一覧!J27</f>
        <v/>
      </c>
      <c r="GT4" s="30" t="str">
        <f ca="1">申請額一覧!K27</f>
        <v/>
      </c>
      <c r="GU4" s="30" t="str">
        <f ca="1">申請額一覧!L27</f>
        <v/>
      </c>
      <c r="GV4" s="30" t="str">
        <f ca="1">申請額一覧!C28</f>
        <v/>
      </c>
      <c r="GW4" s="30" t="str">
        <f ca="1">申請額一覧!D28</f>
        <v/>
      </c>
      <c r="GX4" s="30" t="str">
        <f ca="1">申請額一覧!E28</f>
        <v/>
      </c>
      <c r="GY4" s="30" t="str">
        <f ca="1">申請額一覧!F28</f>
        <v/>
      </c>
      <c r="GZ4" s="30" t="str">
        <f ca="1">申請額一覧!G28</f>
        <v/>
      </c>
      <c r="HA4" s="30" t="str">
        <f ca="1">申請額一覧!H28</f>
        <v/>
      </c>
      <c r="HB4" s="30" t="str">
        <f ca="1">申請額一覧!J28</f>
        <v/>
      </c>
      <c r="HC4" s="30" t="str">
        <f ca="1">申請額一覧!K28</f>
        <v/>
      </c>
      <c r="HD4" s="30" t="str">
        <f ca="1">申請額一覧!L28</f>
        <v/>
      </c>
      <c r="HE4" s="30" t="str">
        <f ca="1">申請額一覧!C29</f>
        <v/>
      </c>
      <c r="HF4" s="30" t="str">
        <f ca="1">申請額一覧!D29</f>
        <v/>
      </c>
      <c r="HG4" s="30" t="str">
        <f ca="1">申請額一覧!E29</f>
        <v/>
      </c>
      <c r="HH4" s="30" t="str">
        <f ca="1">申請額一覧!F29</f>
        <v/>
      </c>
      <c r="HI4" s="30" t="str">
        <f ca="1">申請額一覧!G29</f>
        <v/>
      </c>
      <c r="HJ4" s="30" t="str">
        <f ca="1">申請額一覧!H29</f>
        <v/>
      </c>
      <c r="HK4" s="30" t="str">
        <f ca="1">申請額一覧!J29</f>
        <v/>
      </c>
      <c r="HL4" s="30" t="str">
        <f ca="1">申請額一覧!K29</f>
        <v/>
      </c>
      <c r="HM4" s="30" t="str">
        <f ca="1">申請額一覧!L29</f>
        <v/>
      </c>
      <c r="HN4" s="30" t="str">
        <f ca="1">申請額一覧!C30</f>
        <v/>
      </c>
      <c r="HO4" s="30" t="str">
        <f ca="1">申請額一覧!D30</f>
        <v/>
      </c>
      <c r="HP4" s="30" t="str">
        <f ca="1">申請額一覧!E30</f>
        <v/>
      </c>
      <c r="HQ4" s="30" t="str">
        <f ca="1">申請額一覧!F30</f>
        <v/>
      </c>
      <c r="HR4" s="30" t="str">
        <f ca="1">申請額一覧!G30</f>
        <v/>
      </c>
      <c r="HS4" s="30" t="str">
        <f ca="1">申請額一覧!H30</f>
        <v/>
      </c>
      <c r="HT4" s="30" t="str">
        <f ca="1">申請額一覧!J30</f>
        <v/>
      </c>
      <c r="HU4" s="30" t="str">
        <f ca="1">申請額一覧!K30</f>
        <v/>
      </c>
      <c r="HV4" s="30" t="str">
        <f ca="1">申請額一覧!L30</f>
        <v/>
      </c>
      <c r="HW4" s="30" t="str">
        <f ca="1">申請額一覧!C31</f>
        <v/>
      </c>
      <c r="HX4" s="30" t="str">
        <f ca="1">申請額一覧!D31</f>
        <v/>
      </c>
      <c r="HY4" s="30" t="str">
        <f ca="1">申請額一覧!E31</f>
        <v/>
      </c>
      <c r="HZ4" s="30" t="str">
        <f ca="1">申請額一覧!F31</f>
        <v/>
      </c>
      <c r="IA4" s="30" t="str">
        <f ca="1">申請額一覧!G31</f>
        <v/>
      </c>
      <c r="IB4" s="30" t="str">
        <f ca="1">申請額一覧!H31</f>
        <v/>
      </c>
      <c r="IC4" s="30" t="str">
        <f ca="1">申請額一覧!J31</f>
        <v/>
      </c>
      <c r="ID4" s="30" t="str">
        <f ca="1">申請額一覧!K31</f>
        <v/>
      </c>
      <c r="IE4" s="30" t="str">
        <f ca="1">申請額一覧!L31</f>
        <v/>
      </c>
      <c r="IF4" s="30" t="str">
        <f ca="1">申請額一覧!C32</f>
        <v/>
      </c>
      <c r="IG4" s="30" t="str">
        <f ca="1">申請額一覧!D32</f>
        <v/>
      </c>
      <c r="IH4" s="30" t="str">
        <f ca="1">申請額一覧!E32</f>
        <v/>
      </c>
      <c r="II4" s="30" t="str">
        <f ca="1">申請額一覧!F32</f>
        <v/>
      </c>
      <c r="IJ4" s="30" t="str">
        <f ca="1">申請額一覧!G32</f>
        <v/>
      </c>
      <c r="IK4" s="30" t="str">
        <f ca="1">申請額一覧!H32</f>
        <v/>
      </c>
      <c r="IL4" s="30" t="str">
        <f ca="1">申請額一覧!J32</f>
        <v/>
      </c>
      <c r="IM4" s="30" t="str">
        <f ca="1">申請額一覧!K32</f>
        <v/>
      </c>
      <c r="IN4" s="30" t="str">
        <f ca="1">申請額一覧!L32</f>
        <v/>
      </c>
      <c r="IO4" s="30" t="str">
        <f ca="1">申請額一覧!C33</f>
        <v/>
      </c>
      <c r="IP4" s="30" t="str">
        <f ca="1">申請額一覧!D33</f>
        <v/>
      </c>
      <c r="IQ4" s="30" t="str">
        <f ca="1">申請額一覧!E33</f>
        <v/>
      </c>
      <c r="IR4" s="30" t="str">
        <f ca="1">申請額一覧!F33</f>
        <v/>
      </c>
      <c r="IS4" s="30" t="str">
        <f ca="1">申請額一覧!G33</f>
        <v/>
      </c>
      <c r="IT4" s="30" t="str">
        <f ca="1">申請額一覧!H33</f>
        <v/>
      </c>
      <c r="IU4" s="30" t="str">
        <f ca="1">申請額一覧!J33</f>
        <v/>
      </c>
      <c r="IV4" s="30" t="str">
        <f ca="1">申請額一覧!K33</f>
        <v/>
      </c>
      <c r="IW4" s="30" t="str">
        <f ca="1">申請額一覧!L33</f>
        <v/>
      </c>
      <c r="IX4" s="30" t="str">
        <f ca="1">申請額一覧!C34</f>
        <v/>
      </c>
      <c r="IY4" s="30" t="str">
        <f ca="1">申請額一覧!D34</f>
        <v/>
      </c>
      <c r="IZ4" s="30" t="str">
        <f ca="1">申請額一覧!E34</f>
        <v/>
      </c>
      <c r="JA4" s="30" t="str">
        <f ca="1">申請額一覧!F34</f>
        <v/>
      </c>
      <c r="JB4" s="30" t="str">
        <f ca="1">申請額一覧!G34</f>
        <v/>
      </c>
      <c r="JC4" s="30" t="str">
        <f ca="1">申請額一覧!H34</f>
        <v/>
      </c>
      <c r="JD4" s="30" t="str">
        <f ca="1">申請額一覧!J34</f>
        <v/>
      </c>
      <c r="JE4" s="30" t="str">
        <f ca="1">申請額一覧!K34</f>
        <v/>
      </c>
      <c r="JF4" s="30" t="str">
        <f ca="1">申請額一覧!L34</f>
        <v/>
      </c>
      <c r="JG4" s="30" t="str">
        <f ca="1">申請額一覧!C35</f>
        <v/>
      </c>
      <c r="JH4" s="30" t="str">
        <f ca="1">申請額一覧!D35</f>
        <v/>
      </c>
      <c r="JI4" s="30" t="str">
        <f ca="1">申請額一覧!E35</f>
        <v/>
      </c>
      <c r="JJ4" s="30" t="str">
        <f ca="1">申請額一覧!F35</f>
        <v/>
      </c>
      <c r="JK4" s="30" t="str">
        <f ca="1">申請額一覧!G35</f>
        <v/>
      </c>
      <c r="JL4" s="30" t="str">
        <f ca="1">申請額一覧!H35</f>
        <v/>
      </c>
      <c r="JM4" s="30" t="str">
        <f ca="1">申請額一覧!J35</f>
        <v/>
      </c>
      <c r="JN4" s="30" t="str">
        <f ca="1">申請額一覧!K35</f>
        <v/>
      </c>
      <c r="JO4" s="30" t="str">
        <f ca="1">申請額一覧!L35</f>
        <v/>
      </c>
      <c r="JP4" s="30" t="str">
        <f ca="1">申請額一覧!C36</f>
        <v/>
      </c>
      <c r="JQ4" s="30" t="str">
        <f ca="1">申請額一覧!D36</f>
        <v/>
      </c>
      <c r="JR4" s="30" t="str">
        <f ca="1">申請額一覧!E36</f>
        <v/>
      </c>
      <c r="JS4" s="30" t="str">
        <f ca="1">申請額一覧!F36</f>
        <v/>
      </c>
      <c r="JT4" s="30" t="str">
        <f ca="1">申請額一覧!G36</f>
        <v/>
      </c>
      <c r="JU4" s="30" t="str">
        <f ca="1">申請額一覧!H36</f>
        <v/>
      </c>
      <c r="JV4" s="30" t="str">
        <f ca="1">申請額一覧!J36</f>
        <v/>
      </c>
      <c r="JW4" s="30" t="str">
        <f ca="1">申請額一覧!K36</f>
        <v/>
      </c>
      <c r="JX4" s="30" t="str">
        <f ca="1">申請額一覧!L36</f>
        <v/>
      </c>
    </row>
  </sheetData>
  <mergeCells count="43">
    <mergeCell ref="A2:A3"/>
    <mergeCell ref="B2:B3"/>
    <mergeCell ref="IF2:IN2"/>
    <mergeCell ref="IO2:IW2"/>
    <mergeCell ref="IX2:JF2"/>
    <mergeCell ref="EB2:EJ2"/>
    <mergeCell ref="EK2:ES2"/>
    <mergeCell ref="ET2:FB2"/>
    <mergeCell ref="FC2:FK2"/>
    <mergeCell ref="FL2:FT2"/>
    <mergeCell ref="FU2:GC2"/>
    <mergeCell ref="BZ2:CH2"/>
    <mergeCell ref="CI2:CQ2"/>
    <mergeCell ref="CR2:CZ2"/>
    <mergeCell ref="DA2:DI2"/>
    <mergeCell ref="DJ2:DR2"/>
    <mergeCell ref="JG2:JO2"/>
    <mergeCell ref="JP2:JX2"/>
    <mergeCell ref="GD2:GL2"/>
    <mergeCell ref="GM2:GU2"/>
    <mergeCell ref="GV2:HD2"/>
    <mergeCell ref="HE2:HM2"/>
    <mergeCell ref="HN2:HV2"/>
    <mergeCell ref="HW2:IE2"/>
    <mergeCell ref="C1:N1"/>
    <mergeCell ref="DS2:EA2"/>
    <mergeCell ref="X2:AF2"/>
    <mergeCell ref="AG2:AO2"/>
    <mergeCell ref="AP2:AX2"/>
    <mergeCell ref="AY2:BG2"/>
    <mergeCell ref="BH2:BP2"/>
    <mergeCell ref="BQ2:BY2"/>
    <mergeCell ref="O2:W2"/>
    <mergeCell ref="C2:C3"/>
    <mergeCell ref="D2:D3"/>
    <mergeCell ref="E2:E3"/>
    <mergeCell ref="F2:F3"/>
    <mergeCell ref="G2:G3"/>
    <mergeCell ref="H2:H3"/>
    <mergeCell ref="I2:J2"/>
    <mergeCell ref="K2:L2"/>
    <mergeCell ref="M2:M3"/>
    <mergeCell ref="N2:N3"/>
  </mergeCells>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L85"/>
  <sheetViews>
    <sheetView showGridLines="0" view="pageBreakPreview" zoomScale="85" zoomScaleNormal="120" zoomScaleSheetLayoutView="85" zoomScalePageLayoutView="130" workbookViewId="0">
      <selection activeCell="AN18" sqref="AN18"/>
    </sheetView>
  </sheetViews>
  <sheetFormatPr defaultColWidth="2.26953125" defaultRowHeight="12"/>
  <cols>
    <col min="1" max="14" width="3.36328125" style="62" customWidth="1"/>
    <col min="15" max="17" width="2.36328125" style="62" customWidth="1"/>
    <col min="18" max="19" width="3.36328125" style="62" customWidth="1"/>
    <col min="20" max="20" width="2.26953125" style="62"/>
    <col min="21" max="28" width="2.7265625" style="62" customWidth="1"/>
    <col min="29" max="16384" width="2.26953125" style="62"/>
  </cols>
  <sheetData>
    <row r="1" spans="1:38" ht="13.5" customHeight="1">
      <c r="A1" s="85" t="s">
        <v>160</v>
      </c>
      <c r="C1" s="63"/>
      <c r="D1" s="63"/>
    </row>
    <row r="2" spans="1:38" ht="8.25" customHeight="1">
      <c r="A2" s="85"/>
      <c r="C2" s="63"/>
      <c r="D2" s="63"/>
    </row>
    <row r="3" spans="1:38" ht="18" hidden="1" customHeight="1">
      <c r="A3" s="194" t="s">
        <v>175</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row>
    <row r="4" spans="1:38" ht="18" hidden="1" customHeight="1">
      <c r="A4" s="194" t="s">
        <v>177</v>
      </c>
      <c r="B4" s="194"/>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row>
    <row r="5" spans="1:38" ht="8.25" hidden="1" customHeight="1">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hidden="1">
      <c r="C6" s="63"/>
      <c r="D6" s="63"/>
      <c r="S6" s="87" t="s">
        <v>46</v>
      </c>
      <c r="T6" s="244">
        <v>4</v>
      </c>
      <c r="U6" s="244"/>
      <c r="V6" s="63" t="s">
        <v>4</v>
      </c>
      <c r="W6" s="243"/>
      <c r="X6" s="243"/>
      <c r="Y6" s="63" t="s">
        <v>3</v>
      </c>
      <c r="Z6" s="243"/>
      <c r="AA6" s="243"/>
      <c r="AB6" s="63" t="s">
        <v>2</v>
      </c>
    </row>
    <row r="7" spans="1:38" ht="18" hidden="1" customHeight="1">
      <c r="A7" s="194" t="s">
        <v>163</v>
      </c>
      <c r="B7" s="194"/>
      <c r="C7" s="194"/>
      <c r="D7" s="194"/>
      <c r="E7" s="194"/>
      <c r="F7" s="194"/>
      <c r="G7" s="194"/>
      <c r="I7" s="62" t="s">
        <v>1</v>
      </c>
    </row>
    <row r="8" spans="1:38" ht="8.25" hidden="1" customHeight="1">
      <c r="C8" s="63"/>
      <c r="D8" s="63"/>
    </row>
    <row r="9" spans="1:38" hidden="1">
      <c r="A9" s="62" t="s">
        <v>14</v>
      </c>
      <c r="C9" s="63"/>
      <c r="D9" s="63"/>
    </row>
    <row r="10" spans="1:38" ht="11.25" customHeight="1" thickBot="1">
      <c r="C10" s="63"/>
      <c r="D10" s="63"/>
    </row>
    <row r="11" spans="1:38" ht="13.5" customHeight="1">
      <c r="A11" s="293" t="s">
        <v>32</v>
      </c>
      <c r="B11" s="283" t="s">
        <v>5</v>
      </c>
      <c r="C11" s="283"/>
      <c r="D11" s="283"/>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8"/>
    </row>
    <row r="12" spans="1:38" ht="32.25" customHeight="1">
      <c r="A12" s="294"/>
      <c r="B12" s="284" t="s">
        <v>190</v>
      </c>
      <c r="C12" s="284"/>
      <c r="D12" s="284"/>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6"/>
    </row>
    <row r="13" spans="1:38" ht="13.5" customHeight="1">
      <c r="A13" s="294"/>
      <c r="B13" s="300" t="s">
        <v>33</v>
      </c>
      <c r="C13" s="300"/>
      <c r="D13" s="301"/>
      <c r="E13" s="94" t="s">
        <v>6</v>
      </c>
      <c r="F13" s="94"/>
      <c r="G13" s="94"/>
      <c r="H13" s="285"/>
      <c r="I13" s="285"/>
      <c r="J13" s="95" t="s">
        <v>262</v>
      </c>
      <c r="K13" s="286"/>
      <c r="L13" s="287"/>
      <c r="M13" s="287"/>
      <c r="N13" s="94" t="s">
        <v>8</v>
      </c>
      <c r="O13" s="94"/>
      <c r="P13" s="94"/>
      <c r="Q13" s="94"/>
      <c r="R13" s="94"/>
      <c r="S13" s="94"/>
      <c r="T13" s="94"/>
      <c r="U13" s="94"/>
      <c r="V13" s="94"/>
      <c r="W13" s="94"/>
      <c r="X13" s="94"/>
      <c r="Y13" s="94"/>
      <c r="Z13" s="94"/>
      <c r="AA13" s="94"/>
      <c r="AB13" s="96"/>
    </row>
    <row r="14" spans="1:38" ht="33" customHeight="1">
      <c r="A14" s="294"/>
      <c r="B14" s="302"/>
      <c r="C14" s="302"/>
      <c r="D14" s="303"/>
      <c r="E14" s="249"/>
      <c r="F14" s="250"/>
      <c r="G14" s="250"/>
      <c r="H14" s="250"/>
      <c r="I14" s="250"/>
      <c r="J14" s="250"/>
      <c r="K14" s="250"/>
      <c r="L14" s="250"/>
      <c r="M14" s="250"/>
      <c r="N14" s="250"/>
      <c r="O14" s="250"/>
      <c r="P14" s="250"/>
      <c r="Q14" s="250"/>
      <c r="R14" s="250"/>
      <c r="S14" s="250"/>
      <c r="T14" s="250"/>
      <c r="U14" s="250"/>
      <c r="V14" s="250"/>
      <c r="W14" s="250"/>
      <c r="X14" s="250"/>
      <c r="Y14" s="250"/>
      <c r="Z14" s="250"/>
      <c r="AA14" s="250"/>
      <c r="AB14" s="251"/>
    </row>
    <row r="15" spans="1:38" ht="26.25" customHeight="1">
      <c r="A15" s="294"/>
      <c r="B15" s="265" t="s">
        <v>9</v>
      </c>
      <c r="C15" s="265"/>
      <c r="D15" s="265"/>
      <c r="E15" s="265"/>
      <c r="F15" s="265"/>
      <c r="G15" s="265"/>
      <c r="H15" s="265"/>
      <c r="I15" s="304"/>
      <c r="J15" s="264" t="s">
        <v>10</v>
      </c>
      <c r="K15" s="265"/>
      <c r="L15" s="265"/>
      <c r="M15" s="256"/>
      <c r="N15" s="256"/>
      <c r="O15" s="256"/>
      <c r="P15" s="256"/>
      <c r="Q15" s="257"/>
      <c r="R15" s="264" t="s">
        <v>34</v>
      </c>
      <c r="S15" s="265"/>
      <c r="T15" s="265"/>
      <c r="U15" s="261"/>
      <c r="V15" s="254"/>
      <c r="W15" s="254"/>
      <c r="X15" s="254"/>
      <c r="Y15" s="254"/>
      <c r="Z15" s="254"/>
      <c r="AA15" s="254"/>
      <c r="AB15" s="260"/>
    </row>
    <row r="16" spans="1:38" ht="26.25" customHeight="1">
      <c r="A16" s="294"/>
      <c r="B16" s="265" t="s">
        <v>11</v>
      </c>
      <c r="C16" s="265"/>
      <c r="D16" s="265"/>
      <c r="E16" s="265"/>
      <c r="F16" s="265"/>
      <c r="G16" s="265"/>
      <c r="H16" s="265"/>
      <c r="I16" s="304"/>
      <c r="J16" s="264" t="s">
        <v>12</v>
      </c>
      <c r="K16" s="265"/>
      <c r="L16" s="265"/>
      <c r="M16" s="254"/>
      <c r="N16" s="254"/>
      <c r="O16" s="254"/>
      <c r="P16" s="254"/>
      <c r="Q16" s="255"/>
      <c r="R16" s="264" t="s">
        <v>13</v>
      </c>
      <c r="S16" s="265"/>
      <c r="T16" s="265"/>
      <c r="U16" s="254"/>
      <c r="V16" s="254"/>
      <c r="W16" s="254"/>
      <c r="X16" s="254"/>
      <c r="Y16" s="254"/>
      <c r="Z16" s="254"/>
      <c r="AA16" s="254"/>
      <c r="AB16" s="260"/>
    </row>
    <row r="17" spans="1:38" ht="26.25" customHeight="1" thickBot="1">
      <c r="A17" s="295"/>
      <c r="B17" s="263" t="s">
        <v>15</v>
      </c>
      <c r="C17" s="263"/>
      <c r="D17" s="263"/>
      <c r="E17" s="263"/>
      <c r="F17" s="263"/>
      <c r="G17" s="263"/>
      <c r="H17" s="263"/>
      <c r="I17" s="305"/>
      <c r="J17" s="262" t="s">
        <v>12</v>
      </c>
      <c r="K17" s="263"/>
      <c r="L17" s="263"/>
      <c r="M17" s="252"/>
      <c r="N17" s="252"/>
      <c r="O17" s="252"/>
      <c r="P17" s="252"/>
      <c r="Q17" s="253"/>
      <c r="R17" s="262" t="s">
        <v>13</v>
      </c>
      <c r="S17" s="263"/>
      <c r="T17" s="263"/>
      <c r="U17" s="258"/>
      <c r="V17" s="258"/>
      <c r="W17" s="258"/>
      <c r="X17" s="258"/>
      <c r="Y17" s="258"/>
      <c r="Z17" s="258"/>
      <c r="AA17" s="258"/>
      <c r="AB17" s="259"/>
    </row>
    <row r="18" spans="1:38" ht="18.75" customHeight="1">
      <c r="A18" s="97"/>
      <c r="C18" s="63"/>
      <c r="D18" s="63"/>
    </row>
    <row r="19" spans="1:38" ht="18.75" customHeight="1" thickBot="1">
      <c r="A19" s="62" t="s">
        <v>162</v>
      </c>
      <c r="C19" s="63"/>
      <c r="D19" s="63"/>
    </row>
    <row r="20" spans="1:38" ht="29.25" customHeight="1" thickBot="1">
      <c r="A20" s="288" t="s">
        <v>88</v>
      </c>
      <c r="B20" s="289"/>
      <c r="C20" s="289"/>
      <c r="D20" s="289"/>
      <c r="E20" s="289"/>
      <c r="F20" s="289"/>
      <c r="G20" s="289"/>
      <c r="H20" s="289"/>
      <c r="I20" s="289"/>
      <c r="J20" s="289"/>
      <c r="K20" s="289"/>
      <c r="L20" s="289"/>
      <c r="M20" s="289"/>
      <c r="N20" s="289"/>
      <c r="O20" s="289"/>
      <c r="P20" s="289"/>
      <c r="Q20" s="289"/>
      <c r="R20" s="289"/>
      <c r="S20" s="290"/>
      <c r="T20" s="291">
        <f ca="1">SUM(T28,T37,T80)</f>
        <v>0</v>
      </c>
      <c r="U20" s="292"/>
      <c r="V20" s="276" t="s">
        <v>17</v>
      </c>
      <c r="W20" s="277"/>
      <c r="X20" s="316">
        <f ca="1">SUM(X28,X37,X80)</f>
        <v>0</v>
      </c>
      <c r="Y20" s="317"/>
      <c r="Z20" s="317"/>
      <c r="AA20" s="317"/>
      <c r="AB20" s="98" t="s">
        <v>89</v>
      </c>
    </row>
    <row r="21" spans="1:38" ht="15" customHeight="1">
      <c r="A21" s="63"/>
      <c r="B21" s="63"/>
      <c r="C21" s="63"/>
      <c r="D21" s="63"/>
      <c r="E21" s="63"/>
      <c r="F21" s="63"/>
      <c r="G21" s="63"/>
      <c r="H21" s="63"/>
      <c r="I21" s="63"/>
      <c r="J21" s="63"/>
      <c r="K21" s="63"/>
      <c r="L21" s="63"/>
      <c r="M21" s="63"/>
      <c r="N21" s="63"/>
      <c r="O21" s="63"/>
      <c r="P21" s="63"/>
      <c r="Q21" s="63"/>
      <c r="R21" s="63"/>
      <c r="S21" s="63"/>
      <c r="T21" s="87"/>
      <c r="U21" s="87"/>
      <c r="V21" s="99"/>
      <c r="W21" s="99"/>
      <c r="X21" s="18"/>
      <c r="Y21" s="18"/>
      <c r="Z21" s="18"/>
      <c r="AA21" s="18"/>
      <c r="AB21" s="100"/>
    </row>
    <row r="22" spans="1:38" ht="18" customHeight="1" thickBot="1">
      <c r="A22" s="62" t="s">
        <v>161</v>
      </c>
      <c r="G22" s="101"/>
    </row>
    <row r="23" spans="1:38" ht="21.75" customHeight="1" thickBot="1">
      <c r="A23" s="288" t="s">
        <v>242</v>
      </c>
      <c r="B23" s="289"/>
      <c r="C23" s="289"/>
      <c r="D23" s="289"/>
      <c r="E23" s="289"/>
      <c r="F23" s="289"/>
      <c r="G23" s="289"/>
      <c r="H23" s="289"/>
      <c r="I23" s="289"/>
      <c r="J23" s="289"/>
      <c r="K23" s="289"/>
      <c r="L23" s="289"/>
      <c r="M23" s="289"/>
      <c r="N23" s="289"/>
      <c r="O23" s="289"/>
      <c r="P23" s="289"/>
      <c r="Q23" s="289"/>
      <c r="R23" s="289"/>
      <c r="S23" s="290"/>
      <c r="T23" s="296" t="s">
        <v>35</v>
      </c>
      <c r="U23" s="297"/>
      <c r="V23" s="297"/>
      <c r="W23" s="298"/>
      <c r="X23" s="239" t="s">
        <v>16</v>
      </c>
      <c r="Y23" s="239"/>
      <c r="Z23" s="239"/>
      <c r="AA23" s="239"/>
      <c r="AB23" s="240"/>
      <c r="AC23" s="268"/>
      <c r="AD23" s="268"/>
      <c r="AE23" s="268"/>
      <c r="AF23" s="268"/>
      <c r="AG23" s="238"/>
      <c r="AH23" s="238"/>
      <c r="AI23" s="238"/>
      <c r="AJ23" s="238"/>
      <c r="AK23" s="238"/>
      <c r="AL23" s="238"/>
    </row>
    <row r="24" spans="1:38" ht="17.25" customHeight="1">
      <c r="A24" s="299" t="s">
        <v>55</v>
      </c>
      <c r="B24" s="102">
        <v>1</v>
      </c>
      <c r="C24" s="103" t="s">
        <v>192</v>
      </c>
      <c r="D24" s="103"/>
      <c r="E24" s="103"/>
      <c r="F24" s="103"/>
      <c r="G24" s="103"/>
      <c r="H24" s="103"/>
      <c r="I24" s="103"/>
      <c r="J24" s="103"/>
      <c r="K24" s="103"/>
      <c r="L24" s="103"/>
      <c r="M24" s="103"/>
      <c r="N24" s="103"/>
      <c r="O24" s="103"/>
      <c r="P24" s="103"/>
      <c r="Q24" s="103"/>
      <c r="R24" s="103"/>
      <c r="S24" s="104"/>
      <c r="T24" s="266">
        <f ca="1">COUNTIFS(申請額一覧!$G$7:$G$406,C24,申請額一覧!$L$7:$L$406,"&gt;0")</f>
        <v>0</v>
      </c>
      <c r="U24" s="267"/>
      <c r="V24" s="270" t="s">
        <v>17</v>
      </c>
      <c r="W24" s="271"/>
      <c r="X24" s="230">
        <f ca="1">SUMIF(申請額一覧!$G$7:$G$406,C24,申請額一覧!$L$7:$L$406)</f>
        <v>0</v>
      </c>
      <c r="Y24" s="231"/>
      <c r="Z24" s="231"/>
      <c r="AA24" s="231"/>
      <c r="AB24" s="109" t="s">
        <v>89</v>
      </c>
      <c r="AC24" s="241"/>
      <c r="AD24" s="241"/>
      <c r="AE24" s="242"/>
      <c r="AF24" s="242"/>
      <c r="AG24" s="229"/>
      <c r="AH24" s="229"/>
      <c r="AI24" s="229"/>
      <c r="AJ24" s="229"/>
      <c r="AK24" s="85"/>
      <c r="AL24" s="85"/>
    </row>
    <row r="25" spans="1:38" ht="17.25" customHeight="1">
      <c r="A25" s="269"/>
      <c r="B25" s="111">
        <v>2</v>
      </c>
      <c r="C25" s="112" t="s">
        <v>60</v>
      </c>
      <c r="D25" s="112"/>
      <c r="E25" s="112"/>
      <c r="F25" s="112"/>
      <c r="G25" s="112"/>
      <c r="H25" s="112"/>
      <c r="I25" s="112"/>
      <c r="J25" s="112"/>
      <c r="K25" s="112"/>
      <c r="L25" s="112"/>
      <c r="M25" s="112"/>
      <c r="N25" s="112"/>
      <c r="O25" s="112"/>
      <c r="P25" s="112"/>
      <c r="Q25" s="112"/>
      <c r="R25" s="112"/>
      <c r="S25" s="113"/>
      <c r="T25" s="266">
        <f ca="1">COUNTIFS(申請額一覧!$G$7:$G$406,C25,申請額一覧!$L$7:$L$406,"&gt;0")</f>
        <v>0</v>
      </c>
      <c r="U25" s="267"/>
      <c r="V25" s="270" t="s">
        <v>17</v>
      </c>
      <c r="W25" s="271"/>
      <c r="X25" s="230">
        <f ca="1">SUMIF(申請額一覧!$G$7:$G$406,C25,申請額一覧!$L$7:$L$406)</f>
        <v>0</v>
      </c>
      <c r="Y25" s="231"/>
      <c r="Z25" s="231"/>
      <c r="AA25" s="231"/>
      <c r="AB25" s="109" t="s">
        <v>89</v>
      </c>
      <c r="AC25" s="241"/>
      <c r="AD25" s="241"/>
      <c r="AE25" s="242"/>
      <c r="AF25" s="242"/>
      <c r="AG25" s="229"/>
      <c r="AH25" s="229"/>
      <c r="AI25" s="229"/>
      <c r="AJ25" s="229"/>
      <c r="AK25" s="100"/>
      <c r="AL25" s="85"/>
    </row>
    <row r="26" spans="1:38" ht="17.25" customHeight="1">
      <c r="A26" s="269"/>
      <c r="B26" s="102">
        <v>3</v>
      </c>
      <c r="C26" s="112" t="s">
        <v>18</v>
      </c>
      <c r="D26" s="112"/>
      <c r="E26" s="112"/>
      <c r="F26" s="112"/>
      <c r="G26" s="112"/>
      <c r="H26" s="112"/>
      <c r="I26" s="112"/>
      <c r="J26" s="112"/>
      <c r="K26" s="112"/>
      <c r="L26" s="112"/>
      <c r="M26" s="112"/>
      <c r="N26" s="112"/>
      <c r="O26" s="112"/>
      <c r="P26" s="112"/>
      <c r="Q26" s="112"/>
      <c r="R26" s="112"/>
      <c r="S26" s="113"/>
      <c r="T26" s="266">
        <f ca="1">COUNTIFS(申請額一覧!$G$7:$G$406,C26,申請額一覧!$L$7:$L$406,"&gt;0")</f>
        <v>0</v>
      </c>
      <c r="U26" s="267"/>
      <c r="V26" s="270" t="s">
        <v>17</v>
      </c>
      <c r="W26" s="271"/>
      <c r="X26" s="230">
        <f ca="1">SUMIF(申請額一覧!$G$7:$G$406,C26,申請額一覧!$L$7:$L$406)</f>
        <v>0</v>
      </c>
      <c r="Y26" s="231"/>
      <c r="Z26" s="231"/>
      <c r="AA26" s="231"/>
      <c r="AB26" s="109" t="s">
        <v>89</v>
      </c>
      <c r="AC26" s="241"/>
      <c r="AD26" s="241"/>
      <c r="AE26" s="242"/>
      <c r="AF26" s="242"/>
      <c r="AG26" s="229"/>
      <c r="AH26" s="229"/>
      <c r="AI26" s="229"/>
      <c r="AJ26" s="229"/>
      <c r="AK26" s="100"/>
      <c r="AL26" s="85"/>
    </row>
    <row r="27" spans="1:38" ht="17.25" customHeight="1" thickBot="1">
      <c r="A27" s="269"/>
      <c r="B27" s="102">
        <v>4</v>
      </c>
      <c r="C27" s="114" t="s">
        <v>254</v>
      </c>
      <c r="D27" s="112"/>
      <c r="E27" s="112"/>
      <c r="F27" s="112"/>
      <c r="G27" s="112"/>
      <c r="H27" s="112"/>
      <c r="I27" s="112"/>
      <c r="J27" s="112"/>
      <c r="K27" s="112"/>
      <c r="L27" s="112"/>
      <c r="M27" s="112"/>
      <c r="N27" s="112"/>
      <c r="O27" s="112"/>
      <c r="P27" s="112"/>
      <c r="Q27" s="112"/>
      <c r="R27" s="112"/>
      <c r="S27" s="112"/>
      <c r="T27" s="266">
        <f ca="1">COUNTIFS(申請額一覧!$G$7:$G$406,C27,申請額一覧!$L$7:$L$406,"&gt;0")</f>
        <v>0</v>
      </c>
      <c r="U27" s="267"/>
      <c r="V27" s="270" t="s">
        <v>17</v>
      </c>
      <c r="W27" s="271"/>
      <c r="X27" s="230">
        <f ca="1">SUMIF(申請額一覧!$G$7:$G$406,C27,申請額一覧!$L$7:$L$406)</f>
        <v>0</v>
      </c>
      <c r="Y27" s="231"/>
      <c r="Z27" s="231"/>
      <c r="AA27" s="231"/>
      <c r="AB27" s="115" t="s">
        <v>89</v>
      </c>
      <c r="AC27" s="241"/>
      <c r="AD27" s="241"/>
      <c r="AE27" s="242"/>
      <c r="AF27" s="242"/>
      <c r="AG27" s="229"/>
      <c r="AH27" s="229"/>
      <c r="AI27" s="229"/>
      <c r="AJ27" s="229"/>
      <c r="AK27" s="85"/>
      <c r="AL27" s="85"/>
    </row>
    <row r="28" spans="1:38" ht="17.25" customHeight="1" thickBot="1">
      <c r="A28" s="288" t="s">
        <v>27</v>
      </c>
      <c r="B28" s="289"/>
      <c r="C28" s="289"/>
      <c r="D28" s="289"/>
      <c r="E28" s="289"/>
      <c r="F28" s="289"/>
      <c r="G28" s="289"/>
      <c r="H28" s="289"/>
      <c r="I28" s="289"/>
      <c r="J28" s="289"/>
      <c r="K28" s="289"/>
      <c r="L28" s="289"/>
      <c r="M28" s="289"/>
      <c r="N28" s="289"/>
      <c r="O28" s="289"/>
      <c r="P28" s="289"/>
      <c r="Q28" s="289"/>
      <c r="R28" s="289"/>
      <c r="S28" s="290"/>
      <c r="T28" s="274">
        <f ca="1">SUM(T24:U27)</f>
        <v>0</v>
      </c>
      <c r="U28" s="275"/>
      <c r="V28" s="276" t="s">
        <v>17</v>
      </c>
      <c r="W28" s="277"/>
      <c r="X28" s="272">
        <f ca="1">SUM(X24:AA27)</f>
        <v>0</v>
      </c>
      <c r="Y28" s="273"/>
      <c r="Z28" s="273"/>
      <c r="AA28" s="273"/>
      <c r="AB28" s="98" t="s">
        <v>89</v>
      </c>
      <c r="AC28" s="241"/>
      <c r="AD28" s="241"/>
      <c r="AE28" s="242"/>
      <c r="AF28" s="242"/>
      <c r="AG28" s="229"/>
      <c r="AH28" s="229"/>
      <c r="AI28" s="229"/>
      <c r="AJ28" s="229"/>
      <c r="AK28" s="100"/>
      <c r="AL28" s="85"/>
    </row>
    <row r="29" spans="1:38" ht="17.25" customHeight="1">
      <c r="A29" s="269" t="s">
        <v>235</v>
      </c>
      <c r="B29" s="116">
        <v>5</v>
      </c>
      <c r="C29" s="91" t="s">
        <v>197</v>
      </c>
      <c r="D29" s="117"/>
      <c r="E29" s="117"/>
      <c r="F29" s="117"/>
      <c r="G29" s="117"/>
      <c r="H29" s="117"/>
      <c r="I29" s="117"/>
      <c r="J29" s="117"/>
      <c r="K29" s="117"/>
      <c r="L29" s="117"/>
      <c r="M29" s="117"/>
      <c r="N29" s="117"/>
      <c r="O29" s="117"/>
      <c r="P29" s="117"/>
      <c r="Q29" s="117"/>
      <c r="R29" s="117"/>
      <c r="S29" s="117"/>
      <c r="T29" s="266">
        <f ca="1">COUNTIFS(申請額一覧!$G$7:$G$406,C29,申請額一覧!$L$7:$L$406,"&gt;0")</f>
        <v>0</v>
      </c>
      <c r="U29" s="267"/>
      <c r="V29" s="270" t="s">
        <v>17</v>
      </c>
      <c r="W29" s="271"/>
      <c r="X29" s="230">
        <f ca="1">SUMIF(申請額一覧!$G$7:$G$406,C29,申請額一覧!$L$7:$L$406)</f>
        <v>0</v>
      </c>
      <c r="Y29" s="231"/>
      <c r="Z29" s="231"/>
      <c r="AA29" s="231"/>
      <c r="AB29" s="109" t="s">
        <v>89</v>
      </c>
      <c r="AC29" s="241"/>
      <c r="AD29" s="241"/>
      <c r="AE29" s="242"/>
      <c r="AF29" s="242"/>
      <c r="AG29" s="229"/>
      <c r="AH29" s="229"/>
      <c r="AI29" s="229"/>
      <c r="AJ29" s="229"/>
      <c r="AK29" s="100"/>
      <c r="AL29" s="85"/>
    </row>
    <row r="30" spans="1:38" ht="17.25" customHeight="1">
      <c r="A30" s="269"/>
      <c r="B30" s="118">
        <v>6</v>
      </c>
      <c r="C30" s="119" t="s">
        <v>19</v>
      </c>
      <c r="D30" s="117"/>
      <c r="E30" s="117"/>
      <c r="F30" s="117"/>
      <c r="G30" s="117"/>
      <c r="H30" s="117"/>
      <c r="I30" s="117"/>
      <c r="J30" s="117"/>
      <c r="K30" s="117"/>
      <c r="L30" s="117"/>
      <c r="M30" s="117"/>
      <c r="N30" s="117"/>
      <c r="O30" s="117"/>
      <c r="P30" s="117"/>
      <c r="Q30" s="117"/>
      <c r="R30" s="117"/>
      <c r="S30" s="117"/>
      <c r="T30" s="266">
        <f ca="1">COUNTIFS(申請額一覧!$G$7:$G$406,C30,申請額一覧!$L$7:$L$406,"&gt;0")</f>
        <v>0</v>
      </c>
      <c r="U30" s="267"/>
      <c r="V30" s="270" t="s">
        <v>17</v>
      </c>
      <c r="W30" s="271"/>
      <c r="X30" s="230">
        <f ca="1">SUMIF(申請額一覧!$G$7:$G$406,C30,申請額一覧!$L$7:$L$406)</f>
        <v>0</v>
      </c>
      <c r="Y30" s="231"/>
      <c r="Z30" s="231"/>
      <c r="AA30" s="231"/>
      <c r="AB30" s="109" t="s">
        <v>89</v>
      </c>
      <c r="AE30" s="99"/>
      <c r="AF30" s="99"/>
      <c r="AG30" s="110"/>
      <c r="AH30" s="110"/>
      <c r="AI30" s="110"/>
      <c r="AJ30" s="110"/>
      <c r="AK30" s="100"/>
      <c r="AL30" s="85"/>
    </row>
    <row r="31" spans="1:38" ht="17.25" customHeight="1">
      <c r="A31" s="269"/>
      <c r="B31" s="120">
        <v>7</v>
      </c>
      <c r="C31" s="119" t="s">
        <v>22</v>
      </c>
      <c r="D31" s="117"/>
      <c r="E31" s="117"/>
      <c r="F31" s="117"/>
      <c r="G31" s="117"/>
      <c r="H31" s="117"/>
      <c r="I31" s="117"/>
      <c r="J31" s="117"/>
      <c r="K31" s="117"/>
      <c r="L31" s="117"/>
      <c r="M31" s="117"/>
      <c r="N31" s="117"/>
      <c r="O31" s="117"/>
      <c r="P31" s="117"/>
      <c r="Q31" s="117"/>
      <c r="R31" s="117"/>
      <c r="S31" s="117"/>
      <c r="T31" s="266">
        <f ca="1">COUNTIFS(申請額一覧!$G$7:$G$406,C31,申請額一覧!$L$7:$L$406,"&gt;0")</f>
        <v>0</v>
      </c>
      <c r="U31" s="267"/>
      <c r="V31" s="270" t="s">
        <v>17</v>
      </c>
      <c r="W31" s="271"/>
      <c r="X31" s="230">
        <f ca="1">SUMIF(申請額一覧!$G$7:$G$406,C31,申請額一覧!$L$7:$L$406)</f>
        <v>0</v>
      </c>
      <c r="Y31" s="231"/>
      <c r="Z31" s="231"/>
      <c r="AA31" s="231"/>
      <c r="AB31" s="109" t="s">
        <v>89</v>
      </c>
      <c r="AE31" s="99"/>
      <c r="AF31" s="99"/>
      <c r="AG31" s="110"/>
      <c r="AH31" s="110"/>
      <c r="AI31" s="110"/>
      <c r="AJ31" s="110"/>
      <c r="AK31" s="100"/>
      <c r="AL31" s="85"/>
    </row>
    <row r="32" spans="1:38" ht="17.25" customHeight="1">
      <c r="A32" s="269"/>
      <c r="B32" s="120">
        <v>8</v>
      </c>
      <c r="C32" s="121" t="s">
        <v>23</v>
      </c>
      <c r="D32" s="117"/>
      <c r="E32" s="117"/>
      <c r="F32" s="117"/>
      <c r="G32" s="117"/>
      <c r="H32" s="117"/>
      <c r="I32" s="117"/>
      <c r="J32" s="117"/>
      <c r="K32" s="117"/>
      <c r="L32" s="117"/>
      <c r="M32" s="117"/>
      <c r="N32" s="117"/>
      <c r="O32" s="117"/>
      <c r="P32" s="117"/>
      <c r="Q32" s="117"/>
      <c r="R32" s="117"/>
      <c r="S32" s="117"/>
      <c r="T32" s="266">
        <f ca="1">COUNTIFS(申請額一覧!$G$7:$G$406,C32,申請額一覧!$L$7:$L$406,"&gt;0")</f>
        <v>0</v>
      </c>
      <c r="U32" s="267"/>
      <c r="V32" s="270" t="s">
        <v>17</v>
      </c>
      <c r="W32" s="271"/>
      <c r="X32" s="230">
        <f ca="1">SUMIF(申請額一覧!$G$7:$G$406,C32,申請額一覧!$L$7:$L$406)</f>
        <v>0</v>
      </c>
      <c r="Y32" s="231"/>
      <c r="Z32" s="231"/>
      <c r="AA32" s="231"/>
      <c r="AB32" s="109" t="s">
        <v>89</v>
      </c>
      <c r="AE32" s="99"/>
      <c r="AF32" s="99"/>
      <c r="AG32" s="110"/>
      <c r="AH32" s="110"/>
      <c r="AI32" s="110"/>
      <c r="AJ32" s="110"/>
      <c r="AK32" s="100"/>
      <c r="AL32" s="85"/>
    </row>
    <row r="33" spans="1:38" ht="17.25" customHeight="1">
      <c r="A33" s="269"/>
      <c r="B33" s="122">
        <v>9</v>
      </c>
      <c r="C33" s="112" t="s">
        <v>252</v>
      </c>
      <c r="D33" s="112"/>
      <c r="E33" s="112"/>
      <c r="F33" s="112"/>
      <c r="G33" s="112"/>
      <c r="H33" s="112"/>
      <c r="I33" s="112"/>
      <c r="J33" s="112"/>
      <c r="K33" s="112"/>
      <c r="L33" s="112"/>
      <c r="M33" s="112"/>
      <c r="N33" s="112"/>
      <c r="O33" s="112"/>
      <c r="P33" s="112"/>
      <c r="Q33" s="112"/>
      <c r="R33" s="112"/>
      <c r="S33" s="112"/>
      <c r="T33" s="266">
        <f ca="1">COUNTIFS(申請額一覧!$G$7:$G$406,C33,申請額一覧!$L$7:$L$406,"&gt;0")</f>
        <v>0</v>
      </c>
      <c r="U33" s="267"/>
      <c r="V33" s="270" t="s">
        <v>17</v>
      </c>
      <c r="W33" s="271"/>
      <c r="X33" s="230">
        <f ca="1">SUMIF(申請額一覧!$G$7:$G$406,C33,申請額一覧!$L$7:$L$406)</f>
        <v>0</v>
      </c>
      <c r="Y33" s="231"/>
      <c r="Z33" s="231"/>
      <c r="AA33" s="231"/>
      <c r="AB33" s="109" t="s">
        <v>89</v>
      </c>
      <c r="AC33" s="241"/>
      <c r="AD33" s="241"/>
      <c r="AE33" s="242"/>
      <c r="AF33" s="242"/>
      <c r="AG33" s="229"/>
      <c r="AH33" s="229"/>
      <c r="AI33" s="229"/>
      <c r="AJ33" s="229"/>
      <c r="AK33" s="100"/>
      <c r="AL33" s="85"/>
    </row>
    <row r="34" spans="1:38" ht="17.25" customHeight="1">
      <c r="A34" s="269"/>
      <c r="B34" s="122">
        <v>10</v>
      </c>
      <c r="C34" s="123" t="s">
        <v>253</v>
      </c>
      <c r="D34" s="112"/>
      <c r="E34" s="112"/>
      <c r="F34" s="112"/>
      <c r="G34" s="112"/>
      <c r="H34" s="112"/>
      <c r="I34" s="112"/>
      <c r="J34" s="112"/>
      <c r="K34" s="112"/>
      <c r="L34" s="112"/>
      <c r="M34" s="112"/>
      <c r="N34" s="112"/>
      <c r="O34" s="112"/>
      <c r="P34" s="112"/>
      <c r="Q34" s="112"/>
      <c r="R34" s="112"/>
      <c r="S34" s="112"/>
      <c r="T34" s="266">
        <f ca="1">COUNTIFS(申請額一覧!$G$7:$G$406,C34,申請額一覧!$L$7:$L$406,"&gt;0")</f>
        <v>0</v>
      </c>
      <c r="U34" s="267"/>
      <c r="V34" s="270" t="s">
        <v>17</v>
      </c>
      <c r="W34" s="271"/>
      <c r="X34" s="230">
        <f ca="1">SUMIF(申請額一覧!$G$7:$G$406,C34,申請額一覧!$L$7:$L$406)</f>
        <v>0</v>
      </c>
      <c r="Y34" s="231"/>
      <c r="Z34" s="231"/>
      <c r="AA34" s="231"/>
      <c r="AB34" s="109" t="s">
        <v>89</v>
      </c>
      <c r="AC34" s="241"/>
      <c r="AD34" s="241"/>
      <c r="AE34" s="242"/>
      <c r="AF34" s="242"/>
      <c r="AG34" s="229"/>
      <c r="AH34" s="229"/>
      <c r="AI34" s="229"/>
      <c r="AJ34" s="229"/>
      <c r="AK34" s="100"/>
      <c r="AL34" s="85"/>
    </row>
    <row r="35" spans="1:38" ht="17.25" customHeight="1">
      <c r="A35" s="269"/>
      <c r="B35" s="124">
        <v>11</v>
      </c>
      <c r="C35" s="112" t="s">
        <v>24</v>
      </c>
      <c r="D35" s="112"/>
      <c r="E35" s="112"/>
      <c r="F35" s="112"/>
      <c r="G35" s="112"/>
      <c r="H35" s="112"/>
      <c r="I35" s="112"/>
      <c r="J35" s="112"/>
      <c r="K35" s="112"/>
      <c r="L35" s="112"/>
      <c r="M35" s="112"/>
      <c r="N35" s="112"/>
      <c r="O35" s="112"/>
      <c r="P35" s="112"/>
      <c r="Q35" s="112"/>
      <c r="R35" s="112"/>
      <c r="S35" s="112"/>
      <c r="T35" s="266">
        <f ca="1">COUNTIFS(申請額一覧!$G$7:$G$406,C35,申請額一覧!$L$7:$L$406,"&gt;0")</f>
        <v>0</v>
      </c>
      <c r="U35" s="267"/>
      <c r="V35" s="270" t="s">
        <v>17</v>
      </c>
      <c r="W35" s="271"/>
      <c r="X35" s="230">
        <f ca="1">SUMIF(申請額一覧!$G$7:$G$406,C35,申請額一覧!$L$7:$L$406)</f>
        <v>0</v>
      </c>
      <c r="Y35" s="231"/>
      <c r="Z35" s="231"/>
      <c r="AA35" s="231"/>
      <c r="AB35" s="109" t="s">
        <v>89</v>
      </c>
      <c r="AC35" s="241"/>
      <c r="AD35" s="241"/>
      <c r="AE35" s="242"/>
      <c r="AF35" s="242"/>
      <c r="AG35" s="229"/>
      <c r="AH35" s="229"/>
      <c r="AI35" s="229"/>
      <c r="AJ35" s="229"/>
      <c r="AK35" s="100"/>
      <c r="AL35" s="85"/>
    </row>
    <row r="36" spans="1:38" ht="17.25" customHeight="1" thickBot="1">
      <c r="A36" s="269"/>
      <c r="B36" s="125">
        <v>12</v>
      </c>
      <c r="C36" s="112" t="s">
        <v>202</v>
      </c>
      <c r="D36" s="112"/>
      <c r="E36" s="112"/>
      <c r="F36" s="112"/>
      <c r="G36" s="112"/>
      <c r="H36" s="112"/>
      <c r="I36" s="112"/>
      <c r="J36" s="112"/>
      <c r="K36" s="112"/>
      <c r="L36" s="112"/>
      <c r="M36" s="112"/>
      <c r="N36" s="112"/>
      <c r="O36" s="112"/>
      <c r="P36" s="112"/>
      <c r="Q36" s="112"/>
      <c r="R36" s="112"/>
      <c r="S36" s="112"/>
      <c r="T36" s="266">
        <f ca="1">COUNTIFS(申請額一覧!$G$7:$G$406,C36,申請額一覧!$L$7:$L$406,"&gt;0")</f>
        <v>0</v>
      </c>
      <c r="U36" s="267"/>
      <c r="V36" s="270" t="s">
        <v>17</v>
      </c>
      <c r="W36" s="271"/>
      <c r="X36" s="230">
        <f ca="1">SUMIF(申請額一覧!$G$7:$G$406,C36,申請額一覧!$L$7:$L$406)</f>
        <v>0</v>
      </c>
      <c r="Y36" s="231"/>
      <c r="Z36" s="231"/>
      <c r="AA36" s="231"/>
      <c r="AB36" s="109" t="s">
        <v>89</v>
      </c>
      <c r="AC36" s="241"/>
      <c r="AD36" s="241"/>
      <c r="AE36" s="242"/>
      <c r="AF36" s="242"/>
      <c r="AG36" s="229"/>
      <c r="AH36" s="229"/>
      <c r="AI36" s="229"/>
      <c r="AJ36" s="229"/>
      <c r="AK36" s="100"/>
      <c r="AL36" s="85"/>
    </row>
    <row r="37" spans="1:38" ht="17.25" customHeight="1" thickBot="1">
      <c r="A37" s="288" t="s">
        <v>27</v>
      </c>
      <c r="B37" s="289"/>
      <c r="C37" s="289"/>
      <c r="D37" s="289"/>
      <c r="E37" s="289"/>
      <c r="F37" s="289"/>
      <c r="G37" s="289"/>
      <c r="H37" s="289"/>
      <c r="I37" s="289"/>
      <c r="J37" s="289"/>
      <c r="K37" s="289"/>
      <c r="L37" s="289"/>
      <c r="M37" s="289"/>
      <c r="N37" s="289"/>
      <c r="O37" s="289"/>
      <c r="P37" s="289"/>
      <c r="Q37" s="289"/>
      <c r="R37" s="289"/>
      <c r="S37" s="290"/>
      <c r="T37" s="274">
        <f ca="1">SUM(T29:U36)</f>
        <v>0</v>
      </c>
      <c r="U37" s="275"/>
      <c r="V37" s="276" t="s">
        <v>17</v>
      </c>
      <c r="W37" s="277"/>
      <c r="X37" s="272">
        <f ca="1">SUM(X29:AA36)</f>
        <v>0</v>
      </c>
      <c r="Y37" s="273"/>
      <c r="Z37" s="273"/>
      <c r="AA37" s="273"/>
      <c r="AB37" s="98" t="s">
        <v>89</v>
      </c>
      <c r="AC37" s="241"/>
      <c r="AD37" s="241"/>
      <c r="AE37" s="242"/>
      <c r="AF37" s="242"/>
      <c r="AG37" s="229"/>
      <c r="AH37" s="229"/>
      <c r="AI37" s="229"/>
      <c r="AJ37" s="229"/>
      <c r="AK37" s="100"/>
      <c r="AL37" s="85"/>
    </row>
    <row r="38" spans="1:38" ht="17.25" customHeight="1">
      <c r="A38" s="126"/>
      <c r="B38" s="127" t="s">
        <v>241</v>
      </c>
      <c r="C38" s="41"/>
      <c r="D38" s="41"/>
      <c r="E38" s="41"/>
      <c r="F38" s="41"/>
      <c r="G38" s="41"/>
      <c r="H38" s="41"/>
      <c r="I38" s="41"/>
      <c r="J38" s="41"/>
      <c r="K38" s="41"/>
      <c r="L38" s="41"/>
      <c r="M38" s="41"/>
      <c r="N38" s="41"/>
      <c r="O38" s="41"/>
      <c r="P38" s="41"/>
      <c r="Q38" s="41"/>
      <c r="R38" s="41"/>
      <c r="S38" s="41"/>
      <c r="T38" s="128"/>
      <c r="U38" s="129"/>
      <c r="V38" s="130"/>
      <c r="W38" s="131"/>
      <c r="X38" s="28"/>
      <c r="Y38" s="29"/>
      <c r="Z38" s="29"/>
      <c r="AA38" s="29"/>
      <c r="AB38" s="132"/>
      <c r="AE38" s="99"/>
      <c r="AF38" s="99"/>
      <c r="AG38" s="110"/>
      <c r="AH38" s="110"/>
      <c r="AI38" s="110"/>
      <c r="AJ38" s="110"/>
      <c r="AK38" s="100"/>
      <c r="AL38" s="85"/>
    </row>
    <row r="39" spans="1:38" ht="17.25" customHeight="1">
      <c r="A39" s="269" t="s">
        <v>243</v>
      </c>
      <c r="B39" s="133">
        <v>13</v>
      </c>
      <c r="C39" s="103" t="s">
        <v>204</v>
      </c>
      <c r="D39" s="103"/>
      <c r="E39" s="103"/>
      <c r="F39" s="103"/>
      <c r="G39" s="103"/>
      <c r="H39" s="103"/>
      <c r="I39" s="103"/>
      <c r="J39" s="103"/>
      <c r="K39" s="103"/>
      <c r="L39" s="103"/>
      <c r="M39" s="103"/>
      <c r="N39" s="103"/>
      <c r="O39" s="103"/>
      <c r="P39" s="103"/>
      <c r="Q39" s="103"/>
      <c r="R39" s="103"/>
      <c r="S39" s="103"/>
      <c r="T39" s="266">
        <f ca="1">COUNTIFS(申請額一覧!$G$7:$G$406,C39,申請額一覧!$L$7:$L$406,"&gt;0")</f>
        <v>0</v>
      </c>
      <c r="U39" s="267"/>
      <c r="V39" s="270" t="s">
        <v>17</v>
      </c>
      <c r="W39" s="271"/>
      <c r="X39" s="230">
        <f ca="1">SUMIF(申請額一覧!$G$7:$G$406,C39,申請額一覧!$L$7:$L$406)</f>
        <v>0</v>
      </c>
      <c r="Y39" s="231"/>
      <c r="Z39" s="231"/>
      <c r="AA39" s="231"/>
      <c r="AB39" s="109" t="s">
        <v>89</v>
      </c>
      <c r="AC39" s="241"/>
      <c r="AD39" s="241"/>
      <c r="AE39" s="242"/>
      <c r="AF39" s="242"/>
      <c r="AG39" s="229"/>
      <c r="AH39" s="229"/>
      <c r="AI39" s="229"/>
      <c r="AJ39" s="229"/>
      <c r="AK39" s="100"/>
      <c r="AL39" s="85"/>
    </row>
    <row r="40" spans="1:38" ht="17.25" customHeight="1">
      <c r="A40" s="269"/>
      <c r="B40" s="133">
        <v>14</v>
      </c>
      <c r="C40" s="134" t="s">
        <v>205</v>
      </c>
      <c r="D40" s="117"/>
      <c r="E40" s="117"/>
      <c r="F40" s="117"/>
      <c r="G40" s="117"/>
      <c r="H40" s="117"/>
      <c r="I40" s="117"/>
      <c r="J40" s="117"/>
      <c r="K40" s="117"/>
      <c r="L40" s="117"/>
      <c r="M40" s="117"/>
      <c r="N40" s="117"/>
      <c r="O40" s="117"/>
      <c r="P40" s="117"/>
      <c r="Q40" s="117"/>
      <c r="R40" s="117"/>
      <c r="S40" s="117"/>
      <c r="T40" s="266">
        <f ca="1">COUNTIFS(申請額一覧!$G$7:$G$406,C40,申請額一覧!$L$7:$L$406,"&gt;0")</f>
        <v>0</v>
      </c>
      <c r="U40" s="267"/>
      <c r="V40" s="270" t="s">
        <v>17</v>
      </c>
      <c r="W40" s="271"/>
      <c r="X40" s="230">
        <f ca="1">SUMIF(申請額一覧!$G$7:$G$406,C40,申請額一覧!$L$7:$L$406)</f>
        <v>0</v>
      </c>
      <c r="Y40" s="231"/>
      <c r="Z40" s="231"/>
      <c r="AA40" s="231"/>
      <c r="AB40" s="109" t="s">
        <v>89</v>
      </c>
      <c r="AC40" s="135"/>
      <c r="AD40" s="135"/>
      <c r="AE40" s="136"/>
      <c r="AF40" s="136"/>
      <c r="AG40" s="137"/>
      <c r="AH40" s="137"/>
      <c r="AI40" s="137"/>
      <c r="AJ40" s="137"/>
      <c r="AK40" s="138"/>
      <c r="AL40" s="139"/>
    </row>
    <row r="41" spans="1:38" ht="17.25" customHeight="1">
      <c r="A41" s="269"/>
      <c r="B41" s="140" t="s">
        <v>240</v>
      </c>
      <c r="C41" s="119"/>
      <c r="D41" s="119"/>
      <c r="E41" s="119"/>
      <c r="F41" s="119"/>
      <c r="G41" s="119"/>
      <c r="H41" s="119"/>
      <c r="I41" s="119"/>
      <c r="J41" s="119"/>
      <c r="K41" s="119"/>
      <c r="L41" s="119"/>
      <c r="M41" s="119"/>
      <c r="N41" s="119"/>
      <c r="O41" s="119"/>
      <c r="P41" s="119"/>
      <c r="Q41" s="119"/>
      <c r="R41" s="119"/>
      <c r="S41" s="119"/>
      <c r="T41" s="141"/>
      <c r="U41" s="142"/>
      <c r="V41" s="143"/>
      <c r="W41" s="144"/>
      <c r="X41" s="26"/>
      <c r="Y41" s="27"/>
      <c r="Z41" s="27"/>
      <c r="AA41" s="27"/>
      <c r="AB41" s="145"/>
      <c r="AC41" s="135"/>
      <c r="AD41" s="135"/>
      <c r="AE41" s="136"/>
      <c r="AF41" s="136"/>
      <c r="AG41" s="137"/>
      <c r="AH41" s="137"/>
      <c r="AI41" s="137"/>
      <c r="AJ41" s="137"/>
      <c r="AK41" s="138"/>
      <c r="AL41" s="139"/>
    </row>
    <row r="42" spans="1:38" ht="17.25" customHeight="1">
      <c r="A42" s="269"/>
      <c r="B42" s="122">
        <v>15</v>
      </c>
      <c r="C42" s="112" t="s">
        <v>25</v>
      </c>
      <c r="D42" s="112"/>
      <c r="E42" s="112"/>
      <c r="F42" s="112"/>
      <c r="G42" s="112"/>
      <c r="H42" s="112"/>
      <c r="I42" s="112"/>
      <c r="J42" s="112"/>
      <c r="K42" s="112"/>
      <c r="L42" s="112"/>
      <c r="M42" s="112"/>
      <c r="N42" s="112"/>
      <c r="O42" s="112"/>
      <c r="P42" s="112"/>
      <c r="Q42" s="112"/>
      <c r="R42" s="112"/>
      <c r="S42" s="112"/>
      <c r="T42" s="266">
        <f ca="1">COUNTIFS(申請額一覧!$G$7:$G$406,C42,申請額一覧!$L$7:$L$406,"&gt;0")</f>
        <v>0</v>
      </c>
      <c r="U42" s="267"/>
      <c r="V42" s="270" t="s">
        <v>17</v>
      </c>
      <c r="W42" s="271"/>
      <c r="X42" s="230">
        <f ca="1">SUMIF(申請額一覧!$G$7:$G$406,C42,申請額一覧!$L$7:$L$406)</f>
        <v>0</v>
      </c>
      <c r="Y42" s="231"/>
      <c r="Z42" s="231"/>
      <c r="AA42" s="231"/>
      <c r="AB42" s="109" t="s">
        <v>89</v>
      </c>
      <c r="AC42" s="241"/>
      <c r="AD42" s="241"/>
      <c r="AE42" s="242"/>
      <c r="AF42" s="242"/>
      <c r="AG42" s="229"/>
      <c r="AH42" s="229"/>
      <c r="AI42" s="229"/>
      <c r="AJ42" s="229"/>
      <c r="AK42" s="100"/>
      <c r="AL42" s="85"/>
    </row>
    <row r="43" spans="1:38" ht="17.25" customHeight="1">
      <c r="A43" s="269"/>
      <c r="B43" s="122">
        <v>16</v>
      </c>
      <c r="C43" s="112" t="s">
        <v>26</v>
      </c>
      <c r="D43" s="112"/>
      <c r="E43" s="112"/>
      <c r="F43" s="112"/>
      <c r="G43" s="112"/>
      <c r="H43" s="112"/>
      <c r="I43" s="112"/>
      <c r="J43" s="112"/>
      <c r="K43" s="112"/>
      <c r="L43" s="112"/>
      <c r="M43" s="112"/>
      <c r="N43" s="112"/>
      <c r="O43" s="112"/>
      <c r="P43" s="112"/>
      <c r="Q43" s="112"/>
      <c r="R43" s="112"/>
      <c r="S43" s="112"/>
      <c r="T43" s="266">
        <f ca="1">COUNTIFS(申請額一覧!$G$7:$G$406,C43,申請額一覧!$L$7:$L$406,"&gt;0")</f>
        <v>0</v>
      </c>
      <c r="U43" s="267"/>
      <c r="V43" s="270" t="s">
        <v>17</v>
      </c>
      <c r="W43" s="271"/>
      <c r="X43" s="230">
        <f ca="1">SUMIF(申請額一覧!$G$7:$G$406,C43,申請額一覧!$L$7:$L$406)</f>
        <v>0</v>
      </c>
      <c r="Y43" s="231"/>
      <c r="Z43" s="231"/>
      <c r="AA43" s="231"/>
      <c r="AB43" s="109" t="s">
        <v>89</v>
      </c>
      <c r="AC43" s="241"/>
      <c r="AD43" s="241"/>
      <c r="AE43" s="242"/>
      <c r="AF43" s="242"/>
      <c r="AG43" s="229"/>
      <c r="AH43" s="229"/>
      <c r="AI43" s="229"/>
      <c r="AJ43" s="229"/>
      <c r="AK43" s="100"/>
      <c r="AL43" s="85"/>
    </row>
    <row r="44" spans="1:38" ht="17.25" customHeight="1">
      <c r="A44" s="269"/>
      <c r="B44" s="146" t="s">
        <v>84</v>
      </c>
      <c r="C44" s="91"/>
      <c r="D44" s="117"/>
      <c r="E44" s="117"/>
      <c r="F44" s="117"/>
      <c r="G44" s="117"/>
      <c r="H44" s="117"/>
      <c r="I44" s="117"/>
      <c r="J44" s="117"/>
      <c r="K44" s="117"/>
      <c r="L44" s="117"/>
      <c r="M44" s="119"/>
      <c r="N44" s="117"/>
      <c r="O44" s="117"/>
      <c r="P44" s="117"/>
      <c r="Q44" s="117"/>
      <c r="R44" s="117"/>
      <c r="S44" s="103"/>
      <c r="T44" s="278"/>
      <c r="U44" s="279"/>
      <c r="V44" s="280"/>
      <c r="W44" s="281"/>
      <c r="X44" s="234"/>
      <c r="Y44" s="235"/>
      <c r="Z44" s="235"/>
      <c r="AA44" s="235"/>
      <c r="AB44" s="147"/>
      <c r="AC44" s="282"/>
      <c r="AD44" s="282"/>
      <c r="AE44" s="233"/>
      <c r="AF44" s="233"/>
      <c r="AG44" s="232"/>
      <c r="AH44" s="232"/>
      <c r="AI44" s="232"/>
      <c r="AJ44" s="232"/>
      <c r="AK44" s="138"/>
      <c r="AL44" s="139"/>
    </row>
    <row r="45" spans="1:38" ht="17.25" customHeight="1">
      <c r="A45" s="269"/>
      <c r="B45" s="118">
        <v>17</v>
      </c>
      <c r="C45" s="148" t="s">
        <v>206</v>
      </c>
      <c r="D45" s="117"/>
      <c r="E45" s="117"/>
      <c r="F45" s="117"/>
      <c r="G45" s="117"/>
      <c r="H45" s="117"/>
      <c r="I45" s="117"/>
      <c r="J45" s="117"/>
      <c r="K45" s="117"/>
      <c r="L45" s="117"/>
      <c r="M45" s="117"/>
      <c r="N45" s="117"/>
      <c r="O45" s="117"/>
      <c r="P45" s="117"/>
      <c r="Q45" s="117"/>
      <c r="R45" s="117"/>
      <c r="S45" s="103"/>
      <c r="T45" s="266">
        <f ca="1">COUNTIFS(申請額一覧!$G$7:$G$406,C45,申請額一覧!$L$7:$L$406,"&gt;0")</f>
        <v>0</v>
      </c>
      <c r="U45" s="267"/>
      <c r="V45" s="270" t="s">
        <v>17</v>
      </c>
      <c r="W45" s="271"/>
      <c r="X45" s="230">
        <f ca="1">SUMIF(申請額一覧!$G$7:$G$406,C45,申請額一覧!$L$7:$L$406)</f>
        <v>0</v>
      </c>
      <c r="Y45" s="231"/>
      <c r="Z45" s="231"/>
      <c r="AA45" s="231"/>
      <c r="AB45" s="109" t="s">
        <v>89</v>
      </c>
      <c r="AC45" s="135"/>
      <c r="AD45" s="135"/>
      <c r="AE45" s="136"/>
      <c r="AF45" s="136"/>
      <c r="AG45" s="137"/>
      <c r="AH45" s="137"/>
      <c r="AI45" s="137"/>
      <c r="AJ45" s="137"/>
      <c r="AK45" s="138"/>
      <c r="AL45" s="139"/>
    </row>
    <row r="46" spans="1:38" ht="17.25" customHeight="1">
      <c r="A46" s="269"/>
      <c r="B46" s="133">
        <v>18</v>
      </c>
      <c r="C46" s="149" t="s">
        <v>287</v>
      </c>
      <c r="D46" s="117"/>
      <c r="E46" s="117"/>
      <c r="F46" s="117"/>
      <c r="G46" s="117"/>
      <c r="H46" s="117"/>
      <c r="I46" s="117"/>
      <c r="J46" s="117"/>
      <c r="K46" s="117"/>
      <c r="L46" s="117"/>
      <c r="M46" s="117"/>
      <c r="N46" s="117"/>
      <c r="O46" s="117"/>
      <c r="P46" s="117"/>
      <c r="Q46" s="117"/>
      <c r="R46" s="117"/>
      <c r="S46" s="113"/>
      <c r="T46" s="266">
        <f ca="1">COUNTIFS(申請額一覧!$G$7:$G$406,C46,申請額一覧!$L$7:$L$406,"&gt;0")</f>
        <v>0</v>
      </c>
      <c r="U46" s="267"/>
      <c r="V46" s="270" t="s">
        <v>17</v>
      </c>
      <c r="W46" s="271"/>
      <c r="X46" s="230">
        <f ca="1">SUMIF(申請額一覧!$G$7:$G$406,C46,申請額一覧!$L$7:$L$406)</f>
        <v>0</v>
      </c>
      <c r="Y46" s="231"/>
      <c r="Z46" s="231"/>
      <c r="AA46" s="231"/>
      <c r="AB46" s="109" t="s">
        <v>89</v>
      </c>
      <c r="AE46" s="99"/>
      <c r="AF46" s="99"/>
      <c r="AG46" s="110"/>
      <c r="AH46" s="110"/>
      <c r="AI46" s="110"/>
      <c r="AJ46" s="110"/>
      <c r="AK46" s="100"/>
      <c r="AL46" s="85"/>
    </row>
    <row r="47" spans="1:38" ht="17.25" customHeight="1">
      <c r="A47" s="269"/>
      <c r="B47" s="133">
        <v>19</v>
      </c>
      <c r="C47" s="150" t="s">
        <v>170</v>
      </c>
      <c r="D47" s="117"/>
      <c r="E47" s="117"/>
      <c r="F47" s="117"/>
      <c r="G47" s="117"/>
      <c r="H47" s="117"/>
      <c r="I47" s="117"/>
      <c r="J47" s="117"/>
      <c r="K47" s="117"/>
      <c r="L47" s="117"/>
      <c r="M47" s="117"/>
      <c r="N47" s="117"/>
      <c r="O47" s="117"/>
      <c r="P47" s="117"/>
      <c r="Q47" s="117"/>
      <c r="R47" s="117"/>
      <c r="S47" s="103"/>
      <c r="T47" s="266">
        <f ca="1">COUNTIFS(申請額一覧!$G$7:$G$406,C47,申請額一覧!$L$7:$L$406,"&gt;0")</f>
        <v>0</v>
      </c>
      <c r="U47" s="267"/>
      <c r="V47" s="270" t="s">
        <v>17</v>
      </c>
      <c r="W47" s="271"/>
      <c r="X47" s="230">
        <f ca="1">SUMIF(申請額一覧!$G$7:$G$406,C47,申請額一覧!$L$7:$L$406)</f>
        <v>0</v>
      </c>
      <c r="Y47" s="231"/>
      <c r="Z47" s="231"/>
      <c r="AA47" s="231"/>
      <c r="AB47" s="109" t="s">
        <v>89</v>
      </c>
      <c r="AE47" s="99"/>
      <c r="AF47" s="99"/>
      <c r="AG47" s="110"/>
      <c r="AH47" s="110"/>
      <c r="AI47" s="110"/>
      <c r="AJ47" s="110"/>
      <c r="AK47" s="100"/>
      <c r="AL47" s="85"/>
    </row>
    <row r="48" spans="1:38" ht="17.25" customHeight="1">
      <c r="A48" s="269"/>
      <c r="B48" s="120">
        <v>20</v>
      </c>
      <c r="C48" s="149" t="s">
        <v>208</v>
      </c>
      <c r="D48" s="119"/>
      <c r="E48" s="119"/>
      <c r="F48" s="119"/>
      <c r="G48" s="119"/>
      <c r="H48" s="119"/>
      <c r="I48" s="119"/>
      <c r="J48" s="119"/>
      <c r="K48" s="119"/>
      <c r="L48" s="119"/>
      <c r="M48" s="119"/>
      <c r="N48" s="119"/>
      <c r="O48" s="119"/>
      <c r="P48" s="119"/>
      <c r="Q48" s="119"/>
      <c r="R48" s="119"/>
      <c r="S48" s="112"/>
      <c r="T48" s="266">
        <f ca="1">COUNTIFS(申請額一覧!$G$7:$G$406,C48,申請額一覧!$L$7:$L$406,"&gt;0")</f>
        <v>0</v>
      </c>
      <c r="U48" s="267"/>
      <c r="V48" s="270" t="s">
        <v>17</v>
      </c>
      <c r="W48" s="271"/>
      <c r="X48" s="230">
        <f ca="1">SUMIF(申請額一覧!$G$7:$G$406,C48,申請額一覧!$L$7:$L$406)</f>
        <v>0</v>
      </c>
      <c r="Y48" s="231"/>
      <c r="Z48" s="231"/>
      <c r="AA48" s="231"/>
      <c r="AB48" s="109" t="s">
        <v>89</v>
      </c>
      <c r="AE48" s="99"/>
      <c r="AF48" s="99"/>
      <c r="AG48" s="110"/>
      <c r="AH48" s="110"/>
      <c r="AI48" s="110"/>
      <c r="AJ48" s="110"/>
      <c r="AK48" s="100"/>
      <c r="AL48" s="85"/>
    </row>
    <row r="49" spans="1:38" ht="17.25" customHeight="1">
      <c r="A49" s="269"/>
      <c r="B49" s="146" t="s">
        <v>85</v>
      </c>
      <c r="C49" s="117"/>
      <c r="D49" s="117"/>
      <c r="E49" s="117"/>
      <c r="F49" s="117"/>
      <c r="G49" s="117"/>
      <c r="H49" s="117"/>
      <c r="I49" s="117"/>
      <c r="J49" s="117"/>
      <c r="K49" s="117"/>
      <c r="L49" s="117"/>
      <c r="M49" s="117"/>
      <c r="N49" s="117"/>
      <c r="O49" s="117"/>
      <c r="P49" s="117"/>
      <c r="Q49" s="117"/>
      <c r="R49" s="117"/>
      <c r="S49" s="103"/>
      <c r="T49" s="306"/>
      <c r="U49" s="307"/>
      <c r="V49" s="308"/>
      <c r="W49" s="309"/>
      <c r="X49" s="236"/>
      <c r="Y49" s="237"/>
      <c r="Z49" s="237"/>
      <c r="AA49" s="237"/>
      <c r="AB49" s="151"/>
      <c r="AC49" s="241"/>
      <c r="AD49" s="241"/>
      <c r="AE49" s="242"/>
      <c r="AF49" s="242"/>
      <c r="AG49" s="229"/>
      <c r="AH49" s="229"/>
      <c r="AI49" s="229"/>
      <c r="AJ49" s="229"/>
      <c r="AK49" s="100"/>
      <c r="AL49" s="85"/>
    </row>
    <row r="50" spans="1:38" ht="17.25" customHeight="1">
      <c r="A50" s="269"/>
      <c r="B50" s="152">
        <v>21</v>
      </c>
      <c r="C50" s="149" t="s">
        <v>210</v>
      </c>
      <c r="D50" s="119"/>
      <c r="E50" s="119"/>
      <c r="F50" s="119"/>
      <c r="G50" s="119"/>
      <c r="H50" s="119"/>
      <c r="I50" s="119"/>
      <c r="J50" s="119"/>
      <c r="K50" s="119"/>
      <c r="L50" s="119"/>
      <c r="M50" s="119"/>
      <c r="N50" s="119"/>
      <c r="O50" s="119"/>
      <c r="P50" s="119"/>
      <c r="Q50" s="119"/>
      <c r="R50" s="119"/>
      <c r="S50" s="112"/>
      <c r="T50" s="266">
        <f ca="1">COUNTIFS(申請額一覧!$G$7:$G$406,C50,申請額一覧!$L$7:$L$406,"&gt;0")</f>
        <v>0</v>
      </c>
      <c r="U50" s="267"/>
      <c r="V50" s="270" t="s">
        <v>17</v>
      </c>
      <c r="W50" s="271"/>
      <c r="X50" s="230">
        <f ca="1">SUMIF(申請額一覧!$G$7:$G$406,C50,申請額一覧!$L$7:$L$406)</f>
        <v>0</v>
      </c>
      <c r="Y50" s="231"/>
      <c r="Z50" s="231"/>
      <c r="AA50" s="231"/>
      <c r="AB50" s="109" t="s">
        <v>89</v>
      </c>
      <c r="AE50" s="99"/>
      <c r="AF50" s="99"/>
      <c r="AG50" s="110"/>
      <c r="AH50" s="110"/>
      <c r="AI50" s="110"/>
      <c r="AJ50" s="110"/>
      <c r="AK50" s="100"/>
      <c r="AL50" s="85"/>
    </row>
    <row r="51" spans="1:38" ht="17.25" customHeight="1">
      <c r="A51" s="269"/>
      <c r="B51" s="120">
        <v>22</v>
      </c>
      <c r="C51" s="119" t="s">
        <v>288</v>
      </c>
      <c r="D51" s="119"/>
      <c r="E51" s="119"/>
      <c r="F51" s="119"/>
      <c r="G51" s="119"/>
      <c r="H51" s="119"/>
      <c r="I51" s="119"/>
      <c r="J51" s="119"/>
      <c r="K51" s="119"/>
      <c r="L51" s="119"/>
      <c r="M51" s="119"/>
      <c r="N51" s="119"/>
      <c r="O51" s="119"/>
      <c r="P51" s="119"/>
      <c r="Q51" s="119"/>
      <c r="R51" s="119"/>
      <c r="S51" s="112"/>
      <c r="T51" s="266">
        <f ca="1">COUNTIFS(申請額一覧!$G$7:$G$406,C51,申請額一覧!$L$7:$L$406,"&gt;0")</f>
        <v>0</v>
      </c>
      <c r="U51" s="267"/>
      <c r="V51" s="270" t="s">
        <v>17</v>
      </c>
      <c r="W51" s="271"/>
      <c r="X51" s="230">
        <f ca="1">SUMIF(申請額一覧!$G$7:$G$406,C51,申請額一覧!$L$7:$L$406)</f>
        <v>0</v>
      </c>
      <c r="Y51" s="231"/>
      <c r="Z51" s="231"/>
      <c r="AA51" s="231"/>
      <c r="AB51" s="109" t="s">
        <v>89</v>
      </c>
      <c r="AE51" s="99"/>
      <c r="AF51" s="99"/>
      <c r="AG51" s="110"/>
      <c r="AH51" s="110"/>
      <c r="AI51" s="110"/>
      <c r="AJ51" s="110"/>
      <c r="AK51" s="100"/>
      <c r="AL51" s="85"/>
    </row>
    <row r="52" spans="1:38" ht="17.25" customHeight="1">
      <c r="A52" s="269"/>
      <c r="B52" s="118">
        <v>23</v>
      </c>
      <c r="C52" s="119" t="s">
        <v>171</v>
      </c>
      <c r="D52" s="119"/>
      <c r="E52" s="119"/>
      <c r="F52" s="119"/>
      <c r="G52" s="119"/>
      <c r="H52" s="119"/>
      <c r="I52" s="119"/>
      <c r="J52" s="119"/>
      <c r="K52" s="119"/>
      <c r="L52" s="119"/>
      <c r="M52" s="119"/>
      <c r="N52" s="119"/>
      <c r="O52" s="119"/>
      <c r="P52" s="119"/>
      <c r="Q52" s="119"/>
      <c r="R52" s="119"/>
      <c r="S52" s="112"/>
      <c r="T52" s="266">
        <f ca="1">COUNTIFS(申請額一覧!$G$7:$G$406,C52,申請額一覧!$L$7:$L$406,"&gt;0")</f>
        <v>0</v>
      </c>
      <c r="U52" s="267"/>
      <c r="V52" s="270" t="s">
        <v>17</v>
      </c>
      <c r="W52" s="271"/>
      <c r="X52" s="230">
        <f ca="1">SUMIF(申請額一覧!$G$7:$G$406,C52,申請額一覧!$L$7:$L$406)</f>
        <v>0</v>
      </c>
      <c r="Y52" s="231"/>
      <c r="Z52" s="231"/>
      <c r="AA52" s="231"/>
      <c r="AB52" s="109" t="s">
        <v>89</v>
      </c>
      <c r="AE52" s="99"/>
      <c r="AF52" s="99"/>
      <c r="AG52" s="110"/>
      <c r="AH52" s="110"/>
      <c r="AI52" s="110"/>
      <c r="AJ52" s="110"/>
      <c r="AK52" s="100"/>
      <c r="AL52" s="85"/>
    </row>
    <row r="53" spans="1:38" ht="17.25" customHeight="1">
      <c r="A53" s="269"/>
      <c r="B53" s="153" t="s">
        <v>86</v>
      </c>
      <c r="C53" s="119"/>
      <c r="D53" s="119"/>
      <c r="E53" s="119"/>
      <c r="F53" s="119"/>
      <c r="G53" s="119"/>
      <c r="H53" s="119"/>
      <c r="I53" s="119"/>
      <c r="J53" s="119"/>
      <c r="K53" s="119"/>
      <c r="L53" s="119"/>
      <c r="M53" s="119"/>
      <c r="N53" s="119"/>
      <c r="O53" s="119"/>
      <c r="P53" s="119"/>
      <c r="Q53" s="119"/>
      <c r="R53" s="119"/>
      <c r="S53" s="112"/>
      <c r="T53" s="266"/>
      <c r="U53" s="267"/>
      <c r="V53" s="270"/>
      <c r="W53" s="271"/>
      <c r="X53" s="230"/>
      <c r="Y53" s="231"/>
      <c r="Z53" s="231"/>
      <c r="AA53" s="231"/>
      <c r="AB53" s="109"/>
      <c r="AC53" s="241"/>
      <c r="AD53" s="241"/>
      <c r="AE53" s="242"/>
      <c r="AF53" s="242"/>
      <c r="AG53" s="229"/>
      <c r="AH53" s="229"/>
      <c r="AI53" s="229"/>
      <c r="AJ53" s="229"/>
      <c r="AK53" s="100"/>
      <c r="AL53" s="85"/>
    </row>
    <row r="54" spans="1:38" ht="17.25" customHeight="1">
      <c r="A54" s="269"/>
      <c r="B54" s="120">
        <v>24</v>
      </c>
      <c r="C54" s="119" t="s">
        <v>212</v>
      </c>
      <c r="D54" s="119"/>
      <c r="E54" s="119"/>
      <c r="F54" s="119"/>
      <c r="G54" s="119"/>
      <c r="H54" s="119"/>
      <c r="I54" s="119"/>
      <c r="J54" s="119"/>
      <c r="K54" s="119"/>
      <c r="L54" s="119"/>
      <c r="M54" s="119"/>
      <c r="N54" s="119"/>
      <c r="O54" s="119"/>
      <c r="P54" s="119"/>
      <c r="Q54" s="119"/>
      <c r="R54" s="119"/>
      <c r="S54" s="112"/>
      <c r="T54" s="266">
        <f ca="1">COUNTIFS(申請額一覧!$G$7:$G$406,C54,申請額一覧!$L$7:$L$406,"&gt;0")</f>
        <v>0</v>
      </c>
      <c r="U54" s="267"/>
      <c r="V54" s="270" t="s">
        <v>17</v>
      </c>
      <c r="W54" s="271"/>
      <c r="X54" s="230">
        <f ca="1">SUMIF(申請額一覧!$G$7:$G$406,C54,申請額一覧!$L$7:$L$406)</f>
        <v>0</v>
      </c>
      <c r="Y54" s="231"/>
      <c r="Z54" s="231"/>
      <c r="AA54" s="231"/>
      <c r="AB54" s="109" t="s">
        <v>89</v>
      </c>
      <c r="AE54" s="99"/>
      <c r="AF54" s="99"/>
      <c r="AG54" s="110"/>
      <c r="AH54" s="110"/>
      <c r="AI54" s="110"/>
      <c r="AJ54" s="110"/>
      <c r="AK54" s="100"/>
      <c r="AL54" s="85"/>
    </row>
    <row r="55" spans="1:38" ht="17.25" customHeight="1">
      <c r="A55" s="269"/>
      <c r="B55" s="118">
        <v>25</v>
      </c>
      <c r="C55" s="119" t="s">
        <v>289</v>
      </c>
      <c r="D55" s="119"/>
      <c r="E55" s="119"/>
      <c r="F55" s="119"/>
      <c r="G55" s="119"/>
      <c r="H55" s="119"/>
      <c r="I55" s="119"/>
      <c r="J55" s="119"/>
      <c r="K55" s="119"/>
      <c r="L55" s="119"/>
      <c r="M55" s="119"/>
      <c r="N55" s="119"/>
      <c r="O55" s="119"/>
      <c r="P55" s="119"/>
      <c r="Q55" s="119"/>
      <c r="R55" s="119"/>
      <c r="S55" s="112"/>
      <c r="T55" s="266">
        <f ca="1">COUNTIFS(申請額一覧!$G$7:$G$406,C55,申請額一覧!$L$7:$L$406,"&gt;0")</f>
        <v>0</v>
      </c>
      <c r="U55" s="267"/>
      <c r="V55" s="270" t="s">
        <v>17</v>
      </c>
      <c r="W55" s="271"/>
      <c r="X55" s="230">
        <f ca="1">SUMIF(申請額一覧!$G$7:$G$406,C55,申請額一覧!$L$7:$L$406)</f>
        <v>0</v>
      </c>
      <c r="Y55" s="231"/>
      <c r="Z55" s="231"/>
      <c r="AA55" s="231"/>
      <c r="AB55" s="109" t="s">
        <v>89</v>
      </c>
      <c r="AE55" s="99"/>
      <c r="AF55" s="99"/>
      <c r="AG55" s="110"/>
      <c r="AH55" s="110"/>
      <c r="AI55" s="110"/>
      <c r="AJ55" s="110"/>
      <c r="AK55" s="100"/>
      <c r="AL55" s="85"/>
    </row>
    <row r="56" spans="1:38" ht="17.25" customHeight="1">
      <c r="A56" s="269"/>
      <c r="B56" s="133">
        <v>26</v>
      </c>
      <c r="C56" s="119" t="s">
        <v>214</v>
      </c>
      <c r="D56" s="119"/>
      <c r="E56" s="119"/>
      <c r="F56" s="119"/>
      <c r="G56" s="119"/>
      <c r="H56" s="119"/>
      <c r="I56" s="119"/>
      <c r="J56" s="119"/>
      <c r="K56" s="119"/>
      <c r="L56" s="119"/>
      <c r="M56" s="119"/>
      <c r="N56" s="119"/>
      <c r="O56" s="119"/>
      <c r="P56" s="119"/>
      <c r="Q56" s="119"/>
      <c r="R56" s="119"/>
      <c r="S56" s="112"/>
      <c r="T56" s="266">
        <f ca="1">COUNTIFS(申請額一覧!$G$7:$G$406,C56,申請額一覧!$L$7:$L$406,"&gt;0")</f>
        <v>0</v>
      </c>
      <c r="U56" s="267"/>
      <c r="V56" s="270" t="s">
        <v>17</v>
      </c>
      <c r="W56" s="271"/>
      <c r="X56" s="230">
        <f ca="1">SUMIF(申請額一覧!$G$7:$G$406,C56,申請額一覧!$L$7:$L$406)</f>
        <v>0</v>
      </c>
      <c r="Y56" s="231"/>
      <c r="Z56" s="231"/>
      <c r="AA56" s="231"/>
      <c r="AB56" s="109" t="s">
        <v>89</v>
      </c>
      <c r="AE56" s="99"/>
      <c r="AF56" s="99"/>
      <c r="AG56" s="110"/>
      <c r="AH56" s="110"/>
      <c r="AI56" s="110"/>
      <c r="AJ56" s="110"/>
      <c r="AK56" s="100"/>
      <c r="AL56" s="85"/>
    </row>
    <row r="57" spans="1:38" ht="17.25" customHeight="1">
      <c r="A57" s="269"/>
      <c r="B57" s="153" t="s">
        <v>87</v>
      </c>
      <c r="C57" s="148"/>
      <c r="D57" s="148"/>
      <c r="E57" s="148"/>
      <c r="F57" s="148"/>
      <c r="G57" s="148"/>
      <c r="H57" s="148"/>
      <c r="I57" s="148"/>
      <c r="J57" s="148"/>
      <c r="K57" s="148"/>
      <c r="L57" s="148"/>
      <c r="M57" s="148"/>
      <c r="N57" s="148"/>
      <c r="O57" s="148"/>
      <c r="P57" s="148"/>
      <c r="Q57" s="148"/>
      <c r="R57" s="148"/>
      <c r="S57" s="154"/>
      <c r="T57" s="310"/>
      <c r="U57" s="311"/>
      <c r="V57" s="312"/>
      <c r="W57" s="313"/>
      <c r="X57" s="314"/>
      <c r="Y57" s="315"/>
      <c r="Z57" s="315"/>
      <c r="AA57" s="315"/>
      <c r="AB57" s="109"/>
      <c r="AE57" s="99"/>
      <c r="AF57" s="99"/>
      <c r="AG57" s="110"/>
      <c r="AH57" s="110"/>
      <c r="AI57" s="110"/>
      <c r="AJ57" s="110"/>
      <c r="AK57" s="100"/>
      <c r="AL57" s="85"/>
    </row>
    <row r="58" spans="1:38" ht="17.25" customHeight="1">
      <c r="A58" s="269"/>
      <c r="B58" s="120">
        <v>30</v>
      </c>
      <c r="C58" s="119" t="s">
        <v>231</v>
      </c>
      <c r="D58" s="119"/>
      <c r="E58" s="119"/>
      <c r="F58" s="119"/>
      <c r="G58" s="119"/>
      <c r="H58" s="119"/>
      <c r="I58" s="119"/>
      <c r="J58" s="119"/>
      <c r="K58" s="119"/>
      <c r="L58" s="119"/>
      <c r="M58" s="119"/>
      <c r="N58" s="119"/>
      <c r="O58" s="119"/>
      <c r="P58" s="119"/>
      <c r="Q58" s="119"/>
      <c r="R58" s="119"/>
      <c r="S58" s="112"/>
      <c r="T58" s="266">
        <f ca="1">COUNTIFS(申請額一覧!$G$7:$G$406,C58,申請額一覧!$L$7:$L$406,"&gt;0")</f>
        <v>0</v>
      </c>
      <c r="U58" s="267"/>
      <c r="V58" s="270" t="s">
        <v>17</v>
      </c>
      <c r="W58" s="271"/>
      <c r="X58" s="230">
        <f ca="1">SUMIF(申請額一覧!$G$7:$G$406,C58,申請額一覧!$L$7:$L$406)</f>
        <v>0</v>
      </c>
      <c r="Y58" s="231"/>
      <c r="Z58" s="231"/>
      <c r="AA58" s="231"/>
      <c r="AB58" s="109" t="s">
        <v>89</v>
      </c>
      <c r="AE58" s="99"/>
      <c r="AF58" s="99"/>
      <c r="AG58" s="110"/>
      <c r="AH58" s="110"/>
      <c r="AI58" s="110"/>
      <c r="AJ58" s="110"/>
      <c r="AK58" s="100"/>
      <c r="AL58" s="85"/>
    </row>
    <row r="59" spans="1:38" ht="17.25" customHeight="1">
      <c r="A59" s="269"/>
      <c r="B59" s="155" t="s">
        <v>66</v>
      </c>
      <c r="C59" s="119"/>
      <c r="D59" s="119"/>
      <c r="E59" s="119"/>
      <c r="F59" s="119"/>
      <c r="G59" s="119"/>
      <c r="H59" s="119"/>
      <c r="I59" s="119"/>
      <c r="J59" s="119"/>
      <c r="K59" s="119"/>
      <c r="L59" s="119"/>
      <c r="M59" s="119"/>
      <c r="N59" s="119"/>
      <c r="O59" s="119"/>
      <c r="P59" s="119"/>
      <c r="Q59" s="119"/>
      <c r="R59" s="119"/>
      <c r="S59" s="112"/>
      <c r="T59" s="266"/>
      <c r="U59" s="267"/>
      <c r="V59" s="270"/>
      <c r="W59" s="271"/>
      <c r="X59" s="230"/>
      <c r="Y59" s="231"/>
      <c r="Z59" s="231"/>
      <c r="AA59" s="231"/>
      <c r="AB59" s="109"/>
      <c r="AC59" s="241"/>
      <c r="AD59" s="241"/>
      <c r="AE59" s="242"/>
      <c r="AF59" s="242"/>
      <c r="AG59" s="229"/>
      <c r="AH59" s="229"/>
      <c r="AI59" s="229"/>
      <c r="AJ59" s="229"/>
      <c r="AK59" s="100"/>
      <c r="AL59" s="85"/>
    </row>
    <row r="60" spans="1:38" ht="17.25" customHeight="1">
      <c r="A60" s="269"/>
      <c r="B60" s="120">
        <v>31</v>
      </c>
      <c r="C60" s="119" t="s">
        <v>218</v>
      </c>
      <c r="D60" s="119"/>
      <c r="E60" s="119"/>
      <c r="F60" s="119"/>
      <c r="G60" s="119"/>
      <c r="H60" s="119"/>
      <c r="I60" s="119"/>
      <c r="J60" s="119"/>
      <c r="K60" s="119"/>
      <c r="L60" s="119"/>
      <c r="M60" s="119"/>
      <c r="N60" s="119"/>
      <c r="O60" s="119"/>
      <c r="P60" s="119"/>
      <c r="Q60" s="119"/>
      <c r="R60" s="119"/>
      <c r="S60" s="112"/>
      <c r="T60" s="266">
        <f ca="1">COUNTIFS(申請額一覧!$G$7:$G$406,C60,申請額一覧!$L$7:$L$406,"&gt;0")</f>
        <v>0</v>
      </c>
      <c r="U60" s="267"/>
      <c r="V60" s="270" t="s">
        <v>17</v>
      </c>
      <c r="W60" s="271"/>
      <c r="X60" s="230">
        <f ca="1">SUMIF(申請額一覧!$G$7:$G$406,C60,申請額一覧!$L$7:$L$406)</f>
        <v>0</v>
      </c>
      <c r="Y60" s="231"/>
      <c r="Z60" s="231"/>
      <c r="AA60" s="231"/>
      <c r="AB60" s="109" t="s">
        <v>89</v>
      </c>
      <c r="AE60" s="99"/>
      <c r="AF60" s="99"/>
      <c r="AG60" s="110"/>
      <c r="AH60" s="110"/>
      <c r="AI60" s="110"/>
      <c r="AJ60" s="110"/>
      <c r="AK60" s="100"/>
      <c r="AL60" s="85"/>
    </row>
    <row r="61" spans="1:38" ht="17.25" customHeight="1">
      <c r="A61" s="269"/>
      <c r="B61" s="156">
        <v>32</v>
      </c>
      <c r="C61" s="119" t="s">
        <v>290</v>
      </c>
      <c r="D61" s="119"/>
      <c r="E61" s="119"/>
      <c r="F61" s="119"/>
      <c r="G61" s="119"/>
      <c r="H61" s="119"/>
      <c r="I61" s="119"/>
      <c r="J61" s="119"/>
      <c r="K61" s="119"/>
      <c r="L61" s="119"/>
      <c r="M61" s="119"/>
      <c r="N61" s="119"/>
      <c r="O61" s="119"/>
      <c r="P61" s="119"/>
      <c r="Q61" s="119"/>
      <c r="R61" s="119"/>
      <c r="S61" s="112"/>
      <c r="T61" s="266">
        <f ca="1">COUNTIFS(申請額一覧!$G$7:$G$406,C61,申請額一覧!$L$7:$L$406,"&gt;0")</f>
        <v>0</v>
      </c>
      <c r="U61" s="267"/>
      <c r="V61" s="270" t="s">
        <v>17</v>
      </c>
      <c r="W61" s="271"/>
      <c r="X61" s="230">
        <f ca="1">SUMIF(申請額一覧!$G$7:$G$406,C61,申請額一覧!$L$7:$L$406)</f>
        <v>0</v>
      </c>
      <c r="Y61" s="231"/>
      <c r="Z61" s="231"/>
      <c r="AA61" s="231"/>
      <c r="AB61" s="109" t="s">
        <v>89</v>
      </c>
      <c r="AE61" s="99"/>
      <c r="AF61" s="99"/>
      <c r="AG61" s="110"/>
      <c r="AH61" s="110"/>
      <c r="AI61" s="110"/>
      <c r="AJ61" s="110"/>
      <c r="AK61" s="100"/>
      <c r="AL61" s="85"/>
    </row>
    <row r="62" spans="1:38" ht="17.25" customHeight="1">
      <c r="A62" s="269"/>
      <c r="B62" s="156">
        <v>33</v>
      </c>
      <c r="C62" s="119" t="s">
        <v>220</v>
      </c>
      <c r="D62" s="119"/>
      <c r="E62" s="119"/>
      <c r="F62" s="119"/>
      <c r="G62" s="119"/>
      <c r="H62" s="119"/>
      <c r="I62" s="119"/>
      <c r="J62" s="119"/>
      <c r="K62" s="119"/>
      <c r="L62" s="119"/>
      <c r="M62" s="119"/>
      <c r="N62" s="119"/>
      <c r="O62" s="119"/>
      <c r="P62" s="119"/>
      <c r="Q62" s="119"/>
      <c r="R62" s="119"/>
      <c r="S62" s="112"/>
      <c r="T62" s="266">
        <f ca="1">COUNTIFS(申請額一覧!$G$7:$G$406,C62,申請額一覧!$L$7:$L$406,"&gt;0")</f>
        <v>0</v>
      </c>
      <c r="U62" s="267"/>
      <c r="V62" s="270" t="s">
        <v>17</v>
      </c>
      <c r="W62" s="271"/>
      <c r="X62" s="230">
        <f ca="1">SUMIF(申請額一覧!$G$7:$G$406,C62,申請額一覧!$L$7:$L$406)</f>
        <v>0</v>
      </c>
      <c r="Y62" s="231"/>
      <c r="Z62" s="231"/>
      <c r="AA62" s="231"/>
      <c r="AB62" s="109" t="s">
        <v>89</v>
      </c>
      <c r="AE62" s="99"/>
      <c r="AF62" s="99"/>
      <c r="AG62" s="110"/>
      <c r="AH62" s="110"/>
      <c r="AI62" s="110"/>
      <c r="AJ62" s="110"/>
      <c r="AK62" s="100"/>
      <c r="AL62" s="85"/>
    </row>
    <row r="63" spans="1:38" ht="17.25" customHeight="1">
      <c r="A63" s="269"/>
      <c r="B63" s="156">
        <v>34</v>
      </c>
      <c r="C63" s="119" t="s">
        <v>265</v>
      </c>
      <c r="D63" s="119"/>
      <c r="E63" s="119"/>
      <c r="F63" s="119"/>
      <c r="G63" s="119"/>
      <c r="H63" s="119"/>
      <c r="I63" s="119"/>
      <c r="J63" s="119"/>
      <c r="K63" s="119"/>
      <c r="L63" s="119"/>
      <c r="M63" s="119"/>
      <c r="N63" s="119"/>
      <c r="O63" s="119"/>
      <c r="P63" s="119"/>
      <c r="Q63" s="119"/>
      <c r="R63" s="119"/>
      <c r="S63" s="112"/>
      <c r="T63" s="266">
        <f ca="1">COUNTIFS(申請額一覧!$G$7:$G$406,C63,申請額一覧!$L$7:$L$406,"&gt;0")</f>
        <v>0</v>
      </c>
      <c r="U63" s="267"/>
      <c r="V63" s="270" t="s">
        <v>17</v>
      </c>
      <c r="W63" s="271"/>
      <c r="X63" s="230">
        <f ca="1">SUMIF(申請額一覧!$G$7:$G$406,C63,申請額一覧!$L$7:$L$406)</f>
        <v>0</v>
      </c>
      <c r="Y63" s="231"/>
      <c r="Z63" s="231"/>
      <c r="AA63" s="231"/>
      <c r="AB63" s="109" t="s">
        <v>89</v>
      </c>
      <c r="AE63" s="99"/>
      <c r="AF63" s="99"/>
      <c r="AG63" s="110"/>
      <c r="AH63" s="110"/>
      <c r="AI63" s="110"/>
      <c r="AJ63" s="110"/>
      <c r="AK63" s="100"/>
      <c r="AL63" s="85"/>
    </row>
    <row r="64" spans="1:38" ht="17.25" customHeight="1">
      <c r="A64" s="269"/>
      <c r="B64" s="155" t="s">
        <v>222</v>
      </c>
      <c r="C64" s="119"/>
      <c r="D64" s="119"/>
      <c r="E64" s="119"/>
      <c r="F64" s="119"/>
      <c r="G64" s="119"/>
      <c r="H64" s="119"/>
      <c r="I64" s="119"/>
      <c r="J64" s="119"/>
      <c r="K64" s="119"/>
      <c r="L64" s="119"/>
      <c r="M64" s="119"/>
      <c r="N64" s="119"/>
      <c r="O64" s="119"/>
      <c r="P64" s="119"/>
      <c r="Q64" s="119"/>
      <c r="R64" s="119"/>
      <c r="S64" s="112"/>
      <c r="T64" s="266"/>
      <c r="U64" s="267"/>
      <c r="V64" s="270"/>
      <c r="W64" s="271"/>
      <c r="X64" s="230"/>
      <c r="Y64" s="231"/>
      <c r="Z64" s="231"/>
      <c r="AA64" s="231"/>
      <c r="AB64" s="109"/>
      <c r="AC64" s="241"/>
      <c r="AD64" s="241"/>
      <c r="AE64" s="242"/>
      <c r="AF64" s="242"/>
      <c r="AG64" s="229"/>
      <c r="AH64" s="229"/>
      <c r="AI64" s="229"/>
      <c r="AJ64" s="229"/>
      <c r="AK64" s="100"/>
      <c r="AL64" s="85"/>
    </row>
    <row r="65" spans="1:38" ht="17.25" customHeight="1">
      <c r="A65" s="269"/>
      <c r="B65" s="156">
        <v>35</v>
      </c>
      <c r="C65" s="119" t="s">
        <v>223</v>
      </c>
      <c r="D65" s="119"/>
      <c r="E65" s="119"/>
      <c r="F65" s="119"/>
      <c r="G65" s="119"/>
      <c r="H65" s="119"/>
      <c r="I65" s="119"/>
      <c r="J65" s="119"/>
      <c r="K65" s="119"/>
      <c r="L65" s="119"/>
      <c r="M65" s="119"/>
      <c r="N65" s="119"/>
      <c r="O65" s="119"/>
      <c r="P65" s="119"/>
      <c r="Q65" s="119"/>
      <c r="R65" s="119"/>
      <c r="S65" s="112"/>
      <c r="T65" s="266">
        <f ca="1">COUNTIFS(申請額一覧!$G$7:$G$406,C65,申請額一覧!$L$7:$L$406,"&gt;0")</f>
        <v>0</v>
      </c>
      <c r="U65" s="267"/>
      <c r="V65" s="270" t="s">
        <v>17</v>
      </c>
      <c r="W65" s="271"/>
      <c r="X65" s="230">
        <f ca="1">SUMIF(申請額一覧!$G$7:$G$406,C65,申請額一覧!$L$7:$L$406)</f>
        <v>0</v>
      </c>
      <c r="Y65" s="231"/>
      <c r="Z65" s="231"/>
      <c r="AA65" s="231"/>
      <c r="AB65" s="109" t="s">
        <v>89</v>
      </c>
      <c r="AE65" s="99"/>
      <c r="AF65" s="99"/>
      <c r="AG65" s="110"/>
      <c r="AH65" s="110"/>
      <c r="AI65" s="110"/>
      <c r="AJ65" s="110"/>
      <c r="AK65" s="100"/>
      <c r="AL65" s="85"/>
    </row>
    <row r="66" spans="1:38" ht="17.25" customHeight="1">
      <c r="A66" s="269"/>
      <c r="B66" s="118">
        <v>36</v>
      </c>
      <c r="C66" s="119" t="s">
        <v>291</v>
      </c>
      <c r="D66" s="119"/>
      <c r="E66" s="119"/>
      <c r="F66" s="119"/>
      <c r="G66" s="119"/>
      <c r="H66" s="119"/>
      <c r="I66" s="119"/>
      <c r="J66" s="119"/>
      <c r="K66" s="119"/>
      <c r="L66" s="119"/>
      <c r="M66" s="119"/>
      <c r="N66" s="119"/>
      <c r="O66" s="119"/>
      <c r="P66" s="119"/>
      <c r="Q66" s="119"/>
      <c r="R66" s="119"/>
      <c r="S66" s="112"/>
      <c r="T66" s="266">
        <f ca="1">COUNTIFS(申請額一覧!$G$7:$G$406,C66,申請額一覧!$L$7:$L$406,"&gt;0")</f>
        <v>0</v>
      </c>
      <c r="U66" s="267"/>
      <c r="V66" s="270" t="s">
        <v>17</v>
      </c>
      <c r="W66" s="271"/>
      <c r="X66" s="230">
        <f ca="1">SUMIF(申請額一覧!$G$7:$G$406,C66,申請額一覧!$L$7:$L$406)</f>
        <v>0</v>
      </c>
      <c r="Y66" s="231"/>
      <c r="Z66" s="231"/>
      <c r="AA66" s="231"/>
      <c r="AB66" s="109" t="s">
        <v>89</v>
      </c>
      <c r="AE66" s="99"/>
      <c r="AF66" s="99"/>
      <c r="AG66" s="110"/>
      <c r="AH66" s="110"/>
      <c r="AI66" s="110"/>
      <c r="AJ66" s="110"/>
      <c r="AK66" s="100"/>
      <c r="AL66" s="85"/>
    </row>
    <row r="67" spans="1:38" ht="17.25" customHeight="1">
      <c r="A67" s="269"/>
      <c r="B67" s="120">
        <v>37</v>
      </c>
      <c r="C67" s="119" t="s">
        <v>224</v>
      </c>
      <c r="D67" s="119"/>
      <c r="E67" s="119"/>
      <c r="F67" s="119"/>
      <c r="G67" s="119"/>
      <c r="H67" s="119"/>
      <c r="I67" s="119"/>
      <c r="J67" s="119"/>
      <c r="K67" s="119"/>
      <c r="L67" s="119"/>
      <c r="M67" s="119"/>
      <c r="N67" s="119"/>
      <c r="O67" s="119"/>
      <c r="P67" s="119"/>
      <c r="Q67" s="119"/>
      <c r="R67" s="119"/>
      <c r="S67" s="112"/>
      <c r="T67" s="266">
        <f ca="1">COUNTIFS(申請額一覧!$G$7:$G$406,C67,申請額一覧!$L$7:$L$406,"&gt;0")</f>
        <v>0</v>
      </c>
      <c r="U67" s="267"/>
      <c r="V67" s="270" t="s">
        <v>17</v>
      </c>
      <c r="W67" s="271"/>
      <c r="X67" s="230">
        <f ca="1">SUMIF(申請額一覧!$G$7:$G$406,C67,申請額一覧!$L$7:$L$406)</f>
        <v>0</v>
      </c>
      <c r="Y67" s="231"/>
      <c r="Z67" s="231"/>
      <c r="AA67" s="231"/>
      <c r="AB67" s="109" t="s">
        <v>89</v>
      </c>
      <c r="AE67" s="99"/>
      <c r="AF67" s="99"/>
      <c r="AG67" s="110"/>
      <c r="AH67" s="110"/>
      <c r="AI67" s="110"/>
      <c r="AJ67" s="110"/>
      <c r="AK67" s="100"/>
      <c r="AL67" s="85"/>
    </row>
    <row r="68" spans="1:38" ht="17.25" customHeight="1">
      <c r="A68" s="269"/>
      <c r="B68" s="155" t="s">
        <v>236</v>
      </c>
      <c r="C68" s="119"/>
      <c r="D68" s="119"/>
      <c r="E68" s="119"/>
      <c r="F68" s="119"/>
      <c r="G68" s="119"/>
      <c r="H68" s="119"/>
      <c r="I68" s="119"/>
      <c r="J68" s="119"/>
      <c r="K68" s="119"/>
      <c r="L68" s="119"/>
      <c r="M68" s="119"/>
      <c r="N68" s="119"/>
      <c r="O68" s="119"/>
      <c r="P68" s="119"/>
      <c r="Q68" s="119"/>
      <c r="R68" s="119"/>
      <c r="S68" s="112"/>
      <c r="T68" s="266"/>
      <c r="U68" s="267"/>
      <c r="V68" s="270"/>
      <c r="W68" s="271"/>
      <c r="X68" s="230"/>
      <c r="Y68" s="231"/>
      <c r="Z68" s="231"/>
      <c r="AA68" s="231"/>
      <c r="AB68" s="109"/>
      <c r="AE68" s="99"/>
      <c r="AF68" s="99"/>
      <c r="AG68" s="110"/>
      <c r="AH68" s="110"/>
      <c r="AI68" s="110"/>
      <c r="AJ68" s="110"/>
      <c r="AK68" s="100"/>
      <c r="AL68" s="85"/>
    </row>
    <row r="69" spans="1:38" ht="17.25" customHeight="1">
      <c r="A69" s="269"/>
      <c r="B69" s="156">
        <v>38</v>
      </c>
      <c r="C69" s="119" t="s">
        <v>225</v>
      </c>
      <c r="D69" s="119"/>
      <c r="E69" s="119"/>
      <c r="F69" s="119"/>
      <c r="G69" s="119"/>
      <c r="H69" s="119"/>
      <c r="I69" s="119"/>
      <c r="J69" s="119"/>
      <c r="K69" s="119"/>
      <c r="L69" s="119"/>
      <c r="M69" s="119"/>
      <c r="N69" s="119"/>
      <c r="O69" s="119"/>
      <c r="P69" s="119"/>
      <c r="Q69" s="119"/>
      <c r="R69" s="119"/>
      <c r="S69" s="112"/>
      <c r="T69" s="266">
        <f ca="1">COUNTIFS(申請額一覧!$G$7:$G$406,C69,申請額一覧!$L$7:$L$406,"&gt;0")</f>
        <v>0</v>
      </c>
      <c r="U69" s="267"/>
      <c r="V69" s="270" t="s">
        <v>17</v>
      </c>
      <c r="W69" s="271"/>
      <c r="X69" s="230">
        <f ca="1">SUMIF(申請額一覧!$G$7:$G$406,C69,申請額一覧!$L$7:$L$406)</f>
        <v>0</v>
      </c>
      <c r="Y69" s="231"/>
      <c r="Z69" s="231"/>
      <c r="AA69" s="231"/>
      <c r="AB69" s="109" t="s">
        <v>89</v>
      </c>
      <c r="AE69" s="99"/>
      <c r="AF69" s="99"/>
      <c r="AG69" s="110"/>
      <c r="AH69" s="110"/>
      <c r="AI69" s="110"/>
      <c r="AJ69" s="110"/>
      <c r="AK69" s="100"/>
      <c r="AL69" s="85"/>
    </row>
    <row r="70" spans="1:38" ht="17.25" customHeight="1">
      <c r="A70" s="269"/>
      <c r="B70" s="118">
        <v>39</v>
      </c>
      <c r="C70" s="119" t="s">
        <v>292</v>
      </c>
      <c r="D70" s="119"/>
      <c r="E70" s="119"/>
      <c r="F70" s="119"/>
      <c r="G70" s="119"/>
      <c r="H70" s="119"/>
      <c r="I70" s="119"/>
      <c r="J70" s="119"/>
      <c r="K70" s="119"/>
      <c r="L70" s="119"/>
      <c r="M70" s="119"/>
      <c r="N70" s="119"/>
      <c r="O70" s="119"/>
      <c r="P70" s="119"/>
      <c r="Q70" s="119"/>
      <c r="R70" s="119"/>
      <c r="S70" s="112"/>
      <c r="T70" s="266">
        <f ca="1">COUNTIFS(申請額一覧!$G$7:$G$406,C70,申請額一覧!$L$7:$L$406,"&gt;0")</f>
        <v>0</v>
      </c>
      <c r="U70" s="267"/>
      <c r="V70" s="270" t="s">
        <v>17</v>
      </c>
      <c r="W70" s="271"/>
      <c r="X70" s="230">
        <f ca="1">SUMIF(申請額一覧!$G$7:$G$406,C70,申請額一覧!$L$7:$L$406)</f>
        <v>0</v>
      </c>
      <c r="Y70" s="231"/>
      <c r="Z70" s="231"/>
      <c r="AA70" s="231"/>
      <c r="AB70" s="109" t="s">
        <v>89</v>
      </c>
      <c r="AE70" s="99"/>
      <c r="AF70" s="99"/>
      <c r="AG70" s="110"/>
      <c r="AH70" s="110"/>
      <c r="AI70" s="110"/>
      <c r="AJ70" s="110"/>
      <c r="AK70" s="100"/>
      <c r="AL70" s="85"/>
    </row>
    <row r="71" spans="1:38" ht="17.25" customHeight="1">
      <c r="A71" s="269"/>
      <c r="B71" s="120">
        <v>40</v>
      </c>
      <c r="C71" s="119" t="s">
        <v>226</v>
      </c>
      <c r="D71" s="119"/>
      <c r="E71" s="119"/>
      <c r="F71" s="119"/>
      <c r="G71" s="119"/>
      <c r="H71" s="119"/>
      <c r="I71" s="119"/>
      <c r="J71" s="119"/>
      <c r="K71" s="119"/>
      <c r="L71" s="119"/>
      <c r="M71" s="119"/>
      <c r="N71" s="119"/>
      <c r="O71" s="119"/>
      <c r="P71" s="119"/>
      <c r="Q71" s="119"/>
      <c r="R71" s="119"/>
      <c r="S71" s="112"/>
      <c r="T71" s="266">
        <f ca="1">COUNTIFS(申請額一覧!$G$7:$G$406,C71,申請額一覧!$L$7:$L$406,"&gt;0")</f>
        <v>0</v>
      </c>
      <c r="U71" s="267"/>
      <c r="V71" s="270" t="s">
        <v>17</v>
      </c>
      <c r="W71" s="271"/>
      <c r="X71" s="230">
        <f ca="1">SUMIF(申請額一覧!$G$7:$G$406,C71,申請額一覧!$L$7:$L$406)</f>
        <v>0</v>
      </c>
      <c r="Y71" s="231"/>
      <c r="Z71" s="231"/>
      <c r="AA71" s="231"/>
      <c r="AB71" s="109" t="s">
        <v>89</v>
      </c>
      <c r="AE71" s="99"/>
      <c r="AF71" s="99"/>
      <c r="AG71" s="110"/>
      <c r="AH71" s="110"/>
      <c r="AI71" s="110"/>
      <c r="AJ71" s="110"/>
      <c r="AK71" s="100"/>
      <c r="AL71" s="85"/>
    </row>
    <row r="72" spans="1:38" ht="17.25" customHeight="1">
      <c r="A72" s="269"/>
      <c r="B72" s="155" t="s">
        <v>237</v>
      </c>
      <c r="C72" s="119"/>
      <c r="D72" s="119"/>
      <c r="E72" s="119"/>
      <c r="F72" s="119"/>
      <c r="G72" s="119"/>
      <c r="H72" s="119"/>
      <c r="I72" s="119"/>
      <c r="J72" s="119"/>
      <c r="K72" s="119"/>
      <c r="L72" s="119"/>
      <c r="M72" s="117"/>
      <c r="N72" s="119"/>
      <c r="O72" s="119"/>
      <c r="P72" s="119"/>
      <c r="Q72" s="119"/>
      <c r="R72" s="119"/>
      <c r="S72" s="112"/>
      <c r="T72" s="266"/>
      <c r="U72" s="267"/>
      <c r="V72" s="270"/>
      <c r="W72" s="271"/>
      <c r="X72" s="230"/>
      <c r="Y72" s="231"/>
      <c r="Z72" s="231"/>
      <c r="AA72" s="231"/>
      <c r="AB72" s="109"/>
      <c r="AC72" s="241"/>
      <c r="AD72" s="241"/>
      <c r="AE72" s="242"/>
      <c r="AF72" s="242"/>
      <c r="AG72" s="229"/>
      <c r="AH72" s="229"/>
      <c r="AI72" s="229"/>
      <c r="AJ72" s="229"/>
      <c r="AK72" s="100"/>
      <c r="AL72" s="85"/>
    </row>
    <row r="73" spans="1:38" ht="17.25" customHeight="1">
      <c r="A73" s="269"/>
      <c r="B73" s="156">
        <v>41</v>
      </c>
      <c r="C73" s="119" t="s">
        <v>227</v>
      </c>
      <c r="D73" s="119"/>
      <c r="E73" s="119"/>
      <c r="F73" s="119"/>
      <c r="G73" s="119"/>
      <c r="H73" s="119"/>
      <c r="I73" s="119"/>
      <c r="J73" s="119"/>
      <c r="K73" s="119"/>
      <c r="L73" s="119"/>
      <c r="M73" s="117"/>
      <c r="N73" s="119"/>
      <c r="O73" s="119"/>
      <c r="P73" s="119"/>
      <c r="Q73" s="119"/>
      <c r="R73" s="119"/>
      <c r="S73" s="112"/>
      <c r="T73" s="266">
        <f ca="1">COUNTIFS(申請額一覧!$G$7:$G$406,C73,申請額一覧!$L$7:$L$406,"&gt;0")</f>
        <v>0</v>
      </c>
      <c r="U73" s="267"/>
      <c r="V73" s="270" t="s">
        <v>17</v>
      </c>
      <c r="W73" s="271"/>
      <c r="X73" s="230">
        <f ca="1">SUMIF(申請額一覧!$G$7:$G$406,C73,申請額一覧!$L$7:$L$406)</f>
        <v>0</v>
      </c>
      <c r="Y73" s="231"/>
      <c r="Z73" s="231"/>
      <c r="AA73" s="231"/>
      <c r="AB73" s="109" t="s">
        <v>89</v>
      </c>
      <c r="AE73" s="99"/>
      <c r="AF73" s="99"/>
      <c r="AG73" s="110"/>
      <c r="AH73" s="110"/>
      <c r="AI73" s="110"/>
      <c r="AJ73" s="110"/>
      <c r="AK73" s="100"/>
      <c r="AL73" s="85"/>
    </row>
    <row r="74" spans="1:38" ht="17.25" customHeight="1">
      <c r="A74" s="269"/>
      <c r="B74" s="118">
        <v>42</v>
      </c>
      <c r="C74" s="119" t="s">
        <v>293</v>
      </c>
      <c r="D74" s="119"/>
      <c r="E74" s="119"/>
      <c r="F74" s="119"/>
      <c r="G74" s="119"/>
      <c r="H74" s="119"/>
      <c r="I74" s="119"/>
      <c r="J74" s="119"/>
      <c r="K74" s="119"/>
      <c r="L74" s="119"/>
      <c r="M74" s="117"/>
      <c r="N74" s="119"/>
      <c r="O74" s="119"/>
      <c r="P74" s="119"/>
      <c r="Q74" s="119"/>
      <c r="R74" s="119"/>
      <c r="S74" s="112"/>
      <c r="T74" s="266">
        <f ca="1">COUNTIFS(申請額一覧!$G$7:$G$406,C74,申請額一覧!$L$7:$L$406,"&gt;0")</f>
        <v>0</v>
      </c>
      <c r="U74" s="267"/>
      <c r="V74" s="270" t="s">
        <v>17</v>
      </c>
      <c r="W74" s="271"/>
      <c r="X74" s="230">
        <f ca="1">SUMIF(申請額一覧!$G$7:$G$406,C74,申請額一覧!$L$7:$L$406)</f>
        <v>0</v>
      </c>
      <c r="Y74" s="231"/>
      <c r="Z74" s="231"/>
      <c r="AA74" s="231"/>
      <c r="AB74" s="109" t="s">
        <v>89</v>
      </c>
      <c r="AE74" s="99"/>
      <c r="AF74" s="99"/>
      <c r="AG74" s="110"/>
      <c r="AH74" s="110"/>
      <c r="AI74" s="110"/>
      <c r="AJ74" s="110"/>
      <c r="AK74" s="100"/>
      <c r="AL74" s="85"/>
    </row>
    <row r="75" spans="1:38" ht="17.25" customHeight="1">
      <c r="A75" s="269"/>
      <c r="B75" s="120">
        <v>43</v>
      </c>
      <c r="C75" s="119" t="s">
        <v>228</v>
      </c>
      <c r="D75" s="119"/>
      <c r="E75" s="119"/>
      <c r="F75" s="119"/>
      <c r="G75" s="119"/>
      <c r="H75" s="119"/>
      <c r="I75" s="119"/>
      <c r="J75" s="119"/>
      <c r="K75" s="119"/>
      <c r="L75" s="119"/>
      <c r="M75" s="117"/>
      <c r="N75" s="119"/>
      <c r="O75" s="119"/>
      <c r="P75" s="119"/>
      <c r="Q75" s="119"/>
      <c r="R75" s="119"/>
      <c r="S75" s="112"/>
      <c r="T75" s="266">
        <f ca="1">COUNTIFS(申請額一覧!$G$7:$G$406,C75,申請額一覧!$L$7:$L$406,"&gt;0")</f>
        <v>0</v>
      </c>
      <c r="U75" s="267"/>
      <c r="V75" s="270" t="s">
        <v>17</v>
      </c>
      <c r="W75" s="271"/>
      <c r="X75" s="230">
        <f ca="1">SUMIF(申請額一覧!$G$7:$G$406,C75,申請額一覧!$L$7:$L$406)</f>
        <v>0</v>
      </c>
      <c r="Y75" s="231"/>
      <c r="Z75" s="231"/>
      <c r="AA75" s="231"/>
      <c r="AB75" s="109" t="s">
        <v>89</v>
      </c>
      <c r="AE75" s="99"/>
      <c r="AF75" s="99"/>
      <c r="AG75" s="110"/>
      <c r="AH75" s="110"/>
      <c r="AI75" s="110"/>
      <c r="AJ75" s="110"/>
      <c r="AK75" s="100"/>
      <c r="AL75" s="85"/>
    </row>
    <row r="76" spans="1:38" ht="17.25" customHeight="1">
      <c r="A76" s="269"/>
      <c r="B76" s="153" t="s">
        <v>239</v>
      </c>
      <c r="C76" s="119"/>
      <c r="D76" s="119"/>
      <c r="E76" s="119"/>
      <c r="F76" s="119"/>
      <c r="G76" s="119"/>
      <c r="H76" s="119"/>
      <c r="I76" s="119"/>
      <c r="J76" s="119"/>
      <c r="K76" s="119"/>
      <c r="L76" s="119"/>
      <c r="M76" s="117"/>
      <c r="N76" s="119"/>
      <c r="O76" s="119"/>
      <c r="P76" s="119"/>
      <c r="Q76" s="119"/>
      <c r="R76" s="119"/>
      <c r="S76" s="112"/>
      <c r="T76" s="105"/>
      <c r="U76" s="106"/>
      <c r="V76" s="107"/>
      <c r="W76" s="108"/>
      <c r="X76" s="31"/>
      <c r="Y76" s="32"/>
      <c r="Z76" s="32"/>
      <c r="AA76" s="32"/>
      <c r="AB76" s="109"/>
      <c r="AE76" s="99"/>
      <c r="AF76" s="99"/>
      <c r="AG76" s="110"/>
      <c r="AH76" s="110"/>
      <c r="AI76" s="110"/>
      <c r="AJ76" s="110"/>
      <c r="AK76" s="100"/>
      <c r="AL76" s="85"/>
    </row>
    <row r="77" spans="1:38" ht="17.25" customHeight="1">
      <c r="A77" s="269"/>
      <c r="B77" s="120">
        <v>44</v>
      </c>
      <c r="C77" s="119" t="s">
        <v>229</v>
      </c>
      <c r="D77" s="119"/>
      <c r="E77" s="119"/>
      <c r="F77" s="119"/>
      <c r="G77" s="119"/>
      <c r="H77" s="119"/>
      <c r="I77" s="119"/>
      <c r="J77" s="119"/>
      <c r="K77" s="119"/>
      <c r="L77" s="119"/>
      <c r="M77" s="117"/>
      <c r="N77" s="119"/>
      <c r="O77" s="119"/>
      <c r="P77" s="119"/>
      <c r="Q77" s="119"/>
      <c r="R77" s="119"/>
      <c r="S77" s="112"/>
      <c r="T77" s="266">
        <f ca="1">COUNTIFS(申請額一覧!$G$7:$G$406,C77,申請額一覧!$L$7:$L$406,"&gt;0")</f>
        <v>0</v>
      </c>
      <c r="U77" s="267"/>
      <c r="V77" s="270" t="s">
        <v>17</v>
      </c>
      <c r="W77" s="271"/>
      <c r="X77" s="230">
        <f ca="1">SUMIF(申請額一覧!$G$7:$G$406,C77,申請額一覧!$L$7:$L$406)</f>
        <v>0</v>
      </c>
      <c r="Y77" s="231"/>
      <c r="Z77" s="231"/>
      <c r="AA77" s="231"/>
      <c r="AB77" s="109" t="s">
        <v>89</v>
      </c>
      <c r="AE77" s="99"/>
      <c r="AF77" s="99"/>
      <c r="AG77" s="110"/>
      <c r="AH77" s="110"/>
      <c r="AI77" s="110"/>
      <c r="AJ77" s="110"/>
      <c r="AK77" s="100"/>
      <c r="AL77" s="85"/>
    </row>
    <row r="78" spans="1:38" ht="17.25" customHeight="1">
      <c r="A78" s="269"/>
      <c r="B78" s="120">
        <v>45</v>
      </c>
      <c r="C78" s="119" t="s">
        <v>294</v>
      </c>
      <c r="D78" s="119"/>
      <c r="E78" s="119"/>
      <c r="F78" s="119"/>
      <c r="G78" s="119"/>
      <c r="H78" s="119"/>
      <c r="I78" s="119"/>
      <c r="J78" s="119"/>
      <c r="K78" s="119"/>
      <c r="L78" s="119"/>
      <c r="M78" s="117"/>
      <c r="N78" s="119"/>
      <c r="O78" s="119"/>
      <c r="P78" s="119"/>
      <c r="Q78" s="119"/>
      <c r="R78" s="119"/>
      <c r="S78" s="112"/>
      <c r="T78" s="266">
        <f ca="1">COUNTIFS(申請額一覧!$G$7:$G$406,C78,申請額一覧!$L$7:$L$406,"&gt;0")</f>
        <v>0</v>
      </c>
      <c r="U78" s="267"/>
      <c r="V78" s="270" t="s">
        <v>17</v>
      </c>
      <c r="W78" s="271"/>
      <c r="X78" s="230">
        <f ca="1">SUMIF(申請額一覧!$G$7:$G$406,C78,申請額一覧!$L$7:$L$406)</f>
        <v>0</v>
      </c>
      <c r="Y78" s="231"/>
      <c r="Z78" s="231"/>
      <c r="AA78" s="231"/>
      <c r="AB78" s="109" t="s">
        <v>89</v>
      </c>
      <c r="AE78" s="99"/>
      <c r="AF78" s="99"/>
      <c r="AG78" s="110"/>
      <c r="AH78" s="110"/>
      <c r="AI78" s="110"/>
      <c r="AJ78" s="110"/>
      <c r="AK78" s="100"/>
      <c r="AL78" s="85"/>
    </row>
    <row r="79" spans="1:38" ht="15.75" customHeight="1" thickBot="1">
      <c r="A79" s="325"/>
      <c r="B79" s="157">
        <v>46</v>
      </c>
      <c r="C79" s="148" t="s">
        <v>230</v>
      </c>
      <c r="D79" s="148"/>
      <c r="E79" s="148"/>
      <c r="F79" s="148"/>
      <c r="G79" s="148"/>
      <c r="H79" s="148"/>
      <c r="I79" s="148"/>
      <c r="J79" s="148"/>
      <c r="K79" s="148"/>
      <c r="L79" s="148"/>
      <c r="M79" s="148"/>
      <c r="N79" s="148"/>
      <c r="O79" s="148"/>
      <c r="P79" s="148"/>
      <c r="Q79" s="148"/>
      <c r="R79" s="148"/>
      <c r="S79" s="154"/>
      <c r="T79" s="266">
        <f ca="1">COUNTIFS(申請額一覧!$G$7:$G$406,C79,申請額一覧!$L$7:$L$406,"&gt;0")</f>
        <v>0</v>
      </c>
      <c r="U79" s="267"/>
      <c r="V79" s="270" t="s">
        <v>17</v>
      </c>
      <c r="W79" s="271"/>
      <c r="X79" s="230">
        <f ca="1">SUMIF(申請額一覧!$G$7:$G$406,C79,申請額一覧!$L$7:$L$406)</f>
        <v>0</v>
      </c>
      <c r="Y79" s="231"/>
      <c r="Z79" s="231"/>
      <c r="AA79" s="231"/>
      <c r="AB79" s="109" t="s">
        <v>89</v>
      </c>
      <c r="AE79" s="99"/>
      <c r="AF79" s="99"/>
      <c r="AG79" s="110"/>
      <c r="AH79" s="110"/>
      <c r="AI79" s="110"/>
      <c r="AJ79" s="110"/>
      <c r="AK79" s="100"/>
      <c r="AL79" s="85"/>
    </row>
    <row r="80" spans="1:38" ht="20.25" customHeight="1" thickBot="1">
      <c r="A80" s="288" t="s">
        <v>27</v>
      </c>
      <c r="B80" s="289"/>
      <c r="C80" s="289"/>
      <c r="D80" s="289"/>
      <c r="E80" s="289"/>
      <c r="F80" s="289"/>
      <c r="G80" s="289"/>
      <c r="H80" s="289"/>
      <c r="I80" s="289"/>
      <c r="J80" s="289"/>
      <c r="K80" s="289"/>
      <c r="L80" s="289"/>
      <c r="M80" s="289"/>
      <c r="N80" s="289"/>
      <c r="O80" s="289"/>
      <c r="P80" s="289"/>
      <c r="Q80" s="289"/>
      <c r="R80" s="289"/>
      <c r="S80" s="290"/>
      <c r="T80" s="274">
        <f ca="1">SUM(T38:U79)</f>
        <v>0</v>
      </c>
      <c r="U80" s="275"/>
      <c r="V80" s="276" t="s">
        <v>17</v>
      </c>
      <c r="W80" s="277"/>
      <c r="X80" s="272">
        <f ca="1">SUM(X38:AA79)</f>
        <v>0</v>
      </c>
      <c r="Y80" s="273"/>
      <c r="Z80" s="273"/>
      <c r="AA80" s="273"/>
      <c r="AB80" s="98" t="s">
        <v>89</v>
      </c>
      <c r="AC80" s="241"/>
      <c r="AD80" s="241"/>
      <c r="AE80" s="242"/>
      <c r="AF80" s="242"/>
      <c r="AG80" s="229"/>
      <c r="AH80" s="229"/>
      <c r="AI80" s="229"/>
      <c r="AJ80" s="229"/>
      <c r="AK80" s="100"/>
      <c r="AL80" s="85"/>
    </row>
    <row r="81" spans="1:38" ht="29.25" customHeight="1" thickBot="1">
      <c r="A81" s="322" t="s">
        <v>88</v>
      </c>
      <c r="B81" s="323"/>
      <c r="C81" s="323"/>
      <c r="D81" s="323"/>
      <c r="E81" s="323"/>
      <c r="F81" s="323"/>
      <c r="G81" s="323"/>
      <c r="H81" s="323"/>
      <c r="I81" s="323"/>
      <c r="J81" s="323"/>
      <c r="K81" s="323"/>
      <c r="L81" s="323"/>
      <c r="M81" s="323"/>
      <c r="N81" s="323"/>
      <c r="O81" s="323"/>
      <c r="P81" s="323"/>
      <c r="Q81" s="323"/>
      <c r="R81" s="323"/>
      <c r="S81" s="324"/>
      <c r="T81" s="318">
        <f ca="1">SUM(T28,T37,T80)</f>
        <v>0</v>
      </c>
      <c r="U81" s="319"/>
      <c r="V81" s="276" t="s">
        <v>17</v>
      </c>
      <c r="W81" s="277"/>
      <c r="X81" s="320">
        <f ca="1">SUM(X28,X37,X80)</f>
        <v>0</v>
      </c>
      <c r="Y81" s="321"/>
      <c r="Z81" s="321"/>
      <c r="AA81" s="321"/>
      <c r="AB81" s="158" t="s">
        <v>89</v>
      </c>
    </row>
    <row r="82" spans="1:38" s="160" customFormat="1">
      <c r="A82" s="159"/>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row>
    <row r="83" spans="1:38" s="135" customFormat="1">
      <c r="A83" s="159"/>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row>
    <row r="84" spans="1:38" s="160" customFormat="1">
      <c r="A84" s="159"/>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row>
    <row r="85" spans="1:38" s="135" customFormat="1">
      <c r="A85" s="160"/>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row>
  </sheetData>
  <sheetProtection algorithmName="SHA-512" hashValue="9Rs/BTnKAr107wkyuhYMuwOx6SCtY3YH2A4/IZw2qQvS+NqPIF45yEgPulI+yfUNcEaEEy4QeyZN/MY0gGq8Cg==" saltValue="sRY8rndee8NPbq2dpGNrww==" spinCount="100000" sheet="1" objects="1" scenarios="1"/>
  <mergeCells count="274">
    <mergeCell ref="A39:A79"/>
    <mergeCell ref="T61:U61"/>
    <mergeCell ref="V61:W61"/>
    <mergeCell ref="X61:AA61"/>
    <mergeCell ref="T62:U62"/>
    <mergeCell ref="V62:W62"/>
    <mergeCell ref="X62:AA62"/>
    <mergeCell ref="T73:U73"/>
    <mergeCell ref="V73:W73"/>
    <mergeCell ref="X73:AA73"/>
    <mergeCell ref="V68:W68"/>
    <mergeCell ref="X68:AA68"/>
    <mergeCell ref="T69:U69"/>
    <mergeCell ref="V69:W69"/>
    <mergeCell ref="X69:AA69"/>
    <mergeCell ref="T74:U74"/>
    <mergeCell ref="V74:W74"/>
    <mergeCell ref="X74:AA74"/>
    <mergeCell ref="T75:U75"/>
    <mergeCell ref="V75:W75"/>
    <mergeCell ref="X75:AA75"/>
    <mergeCell ref="T77:U77"/>
    <mergeCell ref="V77:W77"/>
    <mergeCell ref="X77:AA77"/>
    <mergeCell ref="T58:U58"/>
    <mergeCell ref="V58:W58"/>
    <mergeCell ref="X58:AA58"/>
    <mergeCell ref="X20:AA20"/>
    <mergeCell ref="V81:W81"/>
    <mergeCell ref="T81:U81"/>
    <mergeCell ref="X81:AA81"/>
    <mergeCell ref="A23:S23"/>
    <mergeCell ref="A3:AB3"/>
    <mergeCell ref="A4:AB4"/>
    <mergeCell ref="T79:U79"/>
    <mergeCell ref="V79:W79"/>
    <mergeCell ref="X79:AA79"/>
    <mergeCell ref="A37:S37"/>
    <mergeCell ref="A28:S28"/>
    <mergeCell ref="A80:S80"/>
    <mergeCell ref="A81:S81"/>
    <mergeCell ref="T70:U70"/>
    <mergeCell ref="V70:W70"/>
    <mergeCell ref="X70:AA70"/>
    <mergeCell ref="T71:U71"/>
    <mergeCell ref="V71:W71"/>
    <mergeCell ref="X71:AA71"/>
    <mergeCell ref="T60:U60"/>
    <mergeCell ref="T55:U55"/>
    <mergeCell ref="V55:W55"/>
    <mergeCell ref="X55:AA55"/>
    <mergeCell ref="T56:U56"/>
    <mergeCell ref="V56:W56"/>
    <mergeCell ref="X56:AA56"/>
    <mergeCell ref="T57:U57"/>
    <mergeCell ref="V57:W57"/>
    <mergeCell ref="X57:AA57"/>
    <mergeCell ref="T40:U40"/>
    <mergeCell ref="V40:W40"/>
    <mergeCell ref="X40:AA40"/>
    <mergeCell ref="T37:U37"/>
    <mergeCell ref="V37:W37"/>
    <mergeCell ref="X37:AA37"/>
    <mergeCell ref="T39:U39"/>
    <mergeCell ref="T53:U53"/>
    <mergeCell ref="V53:W53"/>
    <mergeCell ref="T42:U42"/>
    <mergeCell ref="X42:AA42"/>
    <mergeCell ref="T49:U49"/>
    <mergeCell ref="V49:W49"/>
    <mergeCell ref="V42:W42"/>
    <mergeCell ref="V51:W51"/>
    <mergeCell ref="X51:AA51"/>
    <mergeCell ref="T52:U52"/>
    <mergeCell ref="V52:W52"/>
    <mergeCell ref="X52:AA52"/>
    <mergeCell ref="B11:D11"/>
    <mergeCell ref="B12:D12"/>
    <mergeCell ref="T28:U28"/>
    <mergeCell ref="V28:W28"/>
    <mergeCell ref="V26:W26"/>
    <mergeCell ref="R15:T15"/>
    <mergeCell ref="H13:I13"/>
    <mergeCell ref="K13:M13"/>
    <mergeCell ref="A20:S20"/>
    <mergeCell ref="T20:U20"/>
    <mergeCell ref="V20:W20"/>
    <mergeCell ref="A11:A17"/>
    <mergeCell ref="T23:W23"/>
    <mergeCell ref="A24:A27"/>
    <mergeCell ref="B13:D14"/>
    <mergeCell ref="B15:I15"/>
    <mergeCell ref="B16:I16"/>
    <mergeCell ref="B17:I17"/>
    <mergeCell ref="V25:W25"/>
    <mergeCell ref="V27:W27"/>
    <mergeCell ref="T26:U26"/>
    <mergeCell ref="AG80:AJ80"/>
    <mergeCell ref="T66:U66"/>
    <mergeCell ref="V66:W66"/>
    <mergeCell ref="T67:U67"/>
    <mergeCell ref="V67:W67"/>
    <mergeCell ref="X67:AA67"/>
    <mergeCell ref="X63:AA63"/>
    <mergeCell ref="AC49:AD49"/>
    <mergeCell ref="AE49:AF49"/>
    <mergeCell ref="T72:U72"/>
    <mergeCell ref="V72:W72"/>
    <mergeCell ref="AC72:AD72"/>
    <mergeCell ref="AE72:AF72"/>
    <mergeCell ref="T63:U63"/>
    <mergeCell ref="V63:W63"/>
    <mergeCell ref="T64:U64"/>
    <mergeCell ref="V64:W64"/>
    <mergeCell ref="T54:U54"/>
    <mergeCell ref="V54:W54"/>
    <mergeCell ref="X54:AA54"/>
    <mergeCell ref="T50:U50"/>
    <mergeCell ref="V50:W50"/>
    <mergeCell ref="X50:AA50"/>
    <mergeCell ref="T51:U51"/>
    <mergeCell ref="T48:U48"/>
    <mergeCell ref="V48:W48"/>
    <mergeCell ref="X48:AA48"/>
    <mergeCell ref="X43:AA43"/>
    <mergeCell ref="T44:U44"/>
    <mergeCell ref="V44:W44"/>
    <mergeCell ref="AC44:AD44"/>
    <mergeCell ref="T45:U45"/>
    <mergeCell ref="V45:W45"/>
    <mergeCell ref="X45:AA45"/>
    <mergeCell ref="T46:U46"/>
    <mergeCell ref="V46:W46"/>
    <mergeCell ref="X46:AA46"/>
    <mergeCell ref="T47:U47"/>
    <mergeCell ref="V47:W47"/>
    <mergeCell ref="T43:U43"/>
    <mergeCell ref="V43:W43"/>
    <mergeCell ref="AC43:AD43"/>
    <mergeCell ref="T80:U80"/>
    <mergeCell ref="V80:W80"/>
    <mergeCell ref="AC80:AD80"/>
    <mergeCell ref="AE80:AF80"/>
    <mergeCell ref="T65:U65"/>
    <mergeCell ref="V65:W65"/>
    <mergeCell ref="AE64:AF64"/>
    <mergeCell ref="T59:U59"/>
    <mergeCell ref="V59:W59"/>
    <mergeCell ref="AC59:AD59"/>
    <mergeCell ref="AE59:AF59"/>
    <mergeCell ref="X80:AA80"/>
    <mergeCell ref="T78:U78"/>
    <mergeCell ref="V78:W78"/>
    <mergeCell ref="X78:AA78"/>
    <mergeCell ref="V60:W60"/>
    <mergeCell ref="X60:AA60"/>
    <mergeCell ref="T68:U68"/>
    <mergeCell ref="AC35:AD35"/>
    <mergeCell ref="AE35:AF35"/>
    <mergeCell ref="T34:U34"/>
    <mergeCell ref="V34:W34"/>
    <mergeCell ref="AC34:AD34"/>
    <mergeCell ref="AE34:AF34"/>
    <mergeCell ref="X34:AA34"/>
    <mergeCell ref="X35:AA35"/>
    <mergeCell ref="X36:AA36"/>
    <mergeCell ref="T35:U35"/>
    <mergeCell ref="V35:W35"/>
    <mergeCell ref="V39:W39"/>
    <mergeCell ref="AC39:AD39"/>
    <mergeCell ref="AE39:AF39"/>
    <mergeCell ref="X39:AA39"/>
    <mergeCell ref="AC37:AD37"/>
    <mergeCell ref="AE37:AF37"/>
    <mergeCell ref="T36:U36"/>
    <mergeCell ref="V36:W36"/>
    <mergeCell ref="AC36:AD36"/>
    <mergeCell ref="AE36:AF36"/>
    <mergeCell ref="AC42:AD42"/>
    <mergeCell ref="AE42:AF42"/>
    <mergeCell ref="AE29:AF29"/>
    <mergeCell ref="X29:AA29"/>
    <mergeCell ref="X33:AA33"/>
    <mergeCell ref="T30:U30"/>
    <mergeCell ref="V30:W30"/>
    <mergeCell ref="T31:U31"/>
    <mergeCell ref="V31:W31"/>
    <mergeCell ref="X31:AA31"/>
    <mergeCell ref="T32:U32"/>
    <mergeCell ref="V32:W32"/>
    <mergeCell ref="T33:U33"/>
    <mergeCell ref="V33:W33"/>
    <mergeCell ref="AE26:AF26"/>
    <mergeCell ref="T25:U25"/>
    <mergeCell ref="AC23:AF23"/>
    <mergeCell ref="A7:G7"/>
    <mergeCell ref="J15:L15"/>
    <mergeCell ref="A29:A36"/>
    <mergeCell ref="AE25:AF25"/>
    <mergeCell ref="AC25:AD25"/>
    <mergeCell ref="AE24:AF24"/>
    <mergeCell ref="AC24:AD24"/>
    <mergeCell ref="T24:U24"/>
    <mergeCell ref="V24:W24"/>
    <mergeCell ref="T27:U27"/>
    <mergeCell ref="X28:AA28"/>
    <mergeCell ref="AC28:AD28"/>
    <mergeCell ref="AE28:AF28"/>
    <mergeCell ref="X24:AA24"/>
    <mergeCell ref="X25:AA25"/>
    <mergeCell ref="X26:AA26"/>
    <mergeCell ref="AC33:AD33"/>
    <mergeCell ref="AE33:AF33"/>
    <mergeCell ref="T29:U29"/>
    <mergeCell ref="V29:W29"/>
    <mergeCell ref="AC29:AD29"/>
    <mergeCell ref="X27:AA27"/>
    <mergeCell ref="AC26:AD26"/>
    <mergeCell ref="Z6:AA6"/>
    <mergeCell ref="W6:X6"/>
    <mergeCell ref="T6:U6"/>
    <mergeCell ref="E12:AB12"/>
    <mergeCell ref="E11:AB11"/>
    <mergeCell ref="E14:AB14"/>
    <mergeCell ref="M17:Q17"/>
    <mergeCell ref="M16:Q16"/>
    <mergeCell ref="M15:Q15"/>
    <mergeCell ref="U17:AB17"/>
    <mergeCell ref="U16:AB16"/>
    <mergeCell ref="U15:AB15"/>
    <mergeCell ref="R17:T17"/>
    <mergeCell ref="R16:T16"/>
    <mergeCell ref="J16:L16"/>
    <mergeCell ref="J17:L17"/>
    <mergeCell ref="AG37:AJ37"/>
    <mergeCell ref="AG49:AJ49"/>
    <mergeCell ref="AG53:AJ53"/>
    <mergeCell ref="AG59:AJ59"/>
    <mergeCell ref="AG64:AJ64"/>
    <mergeCell ref="AG23:AL23"/>
    <mergeCell ref="X23:AB23"/>
    <mergeCell ref="AG39:AJ39"/>
    <mergeCell ref="AG29:AJ29"/>
    <mergeCell ref="AG33:AJ33"/>
    <mergeCell ref="AG34:AJ34"/>
    <mergeCell ref="AG28:AJ28"/>
    <mergeCell ref="AG35:AJ35"/>
    <mergeCell ref="AG36:AJ36"/>
    <mergeCell ref="AG24:AJ24"/>
    <mergeCell ref="AG25:AJ25"/>
    <mergeCell ref="AG26:AJ26"/>
    <mergeCell ref="AG27:AJ27"/>
    <mergeCell ref="X30:AA30"/>
    <mergeCell ref="AC64:AD64"/>
    <mergeCell ref="X32:AA32"/>
    <mergeCell ref="X47:AA47"/>
    <mergeCell ref="AC27:AD27"/>
    <mergeCell ref="AE27:AF27"/>
    <mergeCell ref="AG72:AJ72"/>
    <mergeCell ref="X53:AA53"/>
    <mergeCell ref="X59:AA59"/>
    <mergeCell ref="X64:AA64"/>
    <mergeCell ref="X72:AA72"/>
    <mergeCell ref="X65:AA65"/>
    <mergeCell ref="X66:AA66"/>
    <mergeCell ref="AG42:AJ42"/>
    <mergeCell ref="AG43:AJ43"/>
    <mergeCell ref="AG44:AJ44"/>
    <mergeCell ref="AE44:AF44"/>
    <mergeCell ref="X44:AA44"/>
    <mergeCell ref="X49:AA49"/>
    <mergeCell ref="AC53:AD53"/>
    <mergeCell ref="AE53:AF53"/>
    <mergeCell ref="AE43:AF43"/>
  </mergeCells>
  <phoneticPr fontId="3"/>
  <dataValidations count="2">
    <dataValidation imeMode="disabled" allowBlank="1" showInputMessage="1" showErrorMessage="1" sqref="M15:Q15 U15:AB15 T6:U6 W6:X6 Z6:AA6 H13:I13 K13:M13" xr:uid="{00000000-0002-0000-0200-000000000000}"/>
    <dataValidation imeMode="fullKatakana" allowBlank="1" showInputMessage="1" showErrorMessage="1" sqref="E11:AB11" xr:uid="{00000000-0002-0000-0200-000001000000}"/>
  </dataValidations>
  <printOptions horizontalCentered="1"/>
  <pageMargins left="0.70866141732283472" right="0.70866141732283472" top="0.74803149606299213" bottom="0.74803149606299213" header="0.31496062992125984" footer="0.31496062992125984"/>
  <pageSetup paperSize="9" fitToHeight="0" orientation="portrait" r:id="rId1"/>
  <rowBreaks count="1" manualBreakCount="1">
    <brk id="48"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N56"/>
  <sheetViews>
    <sheetView showGridLines="0" view="pageBreakPreview" zoomScale="85" zoomScaleNormal="140" zoomScaleSheetLayoutView="85" workbookViewId="0">
      <selection activeCell="C7" sqref="C7"/>
    </sheetView>
  </sheetViews>
  <sheetFormatPr defaultColWidth="2.26953125" defaultRowHeight="13"/>
  <cols>
    <col min="1" max="1" width="2.26953125" style="38"/>
    <col min="2" max="2" width="3.08984375" style="38" customWidth="1"/>
    <col min="3" max="3" width="28" style="38" customWidth="1"/>
    <col min="4" max="4" width="10.26953125" style="38" customWidth="1"/>
    <col min="5" max="5" width="41.26953125" style="38" customWidth="1"/>
    <col min="6" max="6" width="4.7265625" style="38" customWidth="1"/>
    <col min="7" max="7" width="38.08984375" style="38" customWidth="1"/>
    <col min="8" max="8" width="14.6328125" style="38" customWidth="1"/>
    <col min="9" max="9" width="23" style="38" hidden="1" customWidth="1"/>
    <col min="10" max="11" width="12" style="38" customWidth="1"/>
    <col min="12" max="12" width="15.6328125" style="38" customWidth="1"/>
    <col min="13" max="13" width="14.08984375" style="38" hidden="1" customWidth="1"/>
    <col min="14" max="14" width="19.26953125" style="38" bestFit="1" customWidth="1"/>
    <col min="15" max="16384" width="2.26953125" style="38"/>
  </cols>
  <sheetData>
    <row r="1" spans="1:14" ht="24.75" customHeight="1" thickBot="1">
      <c r="A1" s="38" t="s">
        <v>164</v>
      </c>
      <c r="K1" s="161"/>
      <c r="L1" s="326"/>
      <c r="M1" s="326"/>
    </row>
    <row r="2" spans="1:14" ht="24.75" customHeight="1" thickBot="1">
      <c r="B2" s="163" t="s">
        <v>166</v>
      </c>
      <c r="C2" s="163"/>
      <c r="K2" s="164" t="s">
        <v>176</v>
      </c>
      <c r="L2" s="36">
        <f ca="1">SUM(L7:L56)</f>
        <v>0</v>
      </c>
      <c r="M2" s="162"/>
    </row>
    <row r="3" spans="1:14" ht="16.5" customHeight="1">
      <c r="C3" s="162" t="str">
        <f>IF(総括表!E14="","",総括表!E14)</f>
        <v/>
      </c>
      <c r="D3" s="162"/>
      <c r="F3" s="162"/>
      <c r="G3" s="162"/>
      <c r="H3" s="162"/>
      <c r="K3" s="161"/>
      <c r="L3" s="162"/>
      <c r="M3" s="162"/>
    </row>
    <row r="4" spans="1:14" ht="16.5" customHeight="1">
      <c r="C4" s="162" t="str">
        <f>IF(総括表!E12="","",総括表!E12)</f>
        <v/>
      </c>
      <c r="D4" s="162"/>
      <c r="F4" s="162"/>
      <c r="G4" s="162"/>
      <c r="H4" s="162"/>
      <c r="K4" s="161"/>
      <c r="L4" s="162"/>
      <c r="M4" s="162"/>
    </row>
    <row r="5" spans="1:14" ht="16.5" customHeight="1" thickBot="1">
      <c r="B5" s="64"/>
      <c r="C5" s="162" t="str">
        <f>" "&amp;総括表!M16&amp;"　"&amp;総括表!U16</f>
        <v xml:space="preserve"> 　</v>
      </c>
      <c r="D5" s="162"/>
      <c r="F5" s="162"/>
      <c r="G5" s="162"/>
      <c r="H5" s="162"/>
      <c r="L5" s="161" t="s">
        <v>90</v>
      </c>
    </row>
    <row r="6" spans="1:14" ht="33.75" customHeight="1">
      <c r="B6" s="165" t="s">
        <v>44</v>
      </c>
      <c r="C6" s="166" t="s">
        <v>38</v>
      </c>
      <c r="D6" s="167" t="s">
        <v>42</v>
      </c>
      <c r="E6" s="168" t="s">
        <v>125</v>
      </c>
      <c r="F6" s="167" t="s">
        <v>167</v>
      </c>
      <c r="G6" s="168" t="s">
        <v>43</v>
      </c>
      <c r="H6" s="168" t="s">
        <v>124</v>
      </c>
      <c r="I6" s="169" t="s">
        <v>133</v>
      </c>
      <c r="J6" s="168" t="s">
        <v>40</v>
      </c>
      <c r="K6" s="168" t="s">
        <v>41</v>
      </c>
      <c r="L6" s="170" t="s">
        <v>299</v>
      </c>
      <c r="M6" s="171" t="s">
        <v>123</v>
      </c>
      <c r="N6" s="39" t="s">
        <v>187</v>
      </c>
    </row>
    <row r="7" spans="1:14" ht="22.5" customHeight="1">
      <c r="B7" s="172">
        <f>ROW()-6</f>
        <v>1</v>
      </c>
      <c r="C7" s="173" t="str">
        <f t="shared" ref="C7:C38" ca="1" si="0">IF(OR($N7="OK"),IFERROR(INDIRECT("個票"&amp;$B7&amp;"！$L$4"),""),"")</f>
        <v/>
      </c>
      <c r="D7" s="174" t="str">
        <f t="shared" ref="D7:D38" ca="1" si="1">IF(OR($N7="OK"),IFERROR(ASC(INDIRECT("個票"&amp;$B7&amp;"！$AG$4")),""),"")</f>
        <v/>
      </c>
      <c r="E7" s="173" t="str">
        <f t="shared" ref="E7:E38" ca="1" si="2">IF(OR($N7="OK"),IFERROR(INDIRECT("個票"&amp;$B7&amp;"！$L$8"),""),"")</f>
        <v/>
      </c>
      <c r="F7" s="174" t="str">
        <f ca="1">IFERROR(VLOOKUP(G7,Vlookup!$B$1:$D$43,3,FALSE),"")</f>
        <v/>
      </c>
      <c r="G7" s="175" t="str">
        <f t="shared" ref="G7:G38" ca="1" si="3">IF(OR($N7="OK"),IFERROR(INDIRECT("個票"&amp;$B7&amp;"！$O$6"),""),"")</f>
        <v/>
      </c>
      <c r="H7" s="174" t="str">
        <f t="shared" ref="H7:H38" ca="1" si="4">IF(OR($N7="OK"),IFERROR(INDIRECT("個票"&amp;$B7&amp;"！$P$9"),""),"")</f>
        <v/>
      </c>
      <c r="I7" s="173" t="str">
        <f ca="1">IF(OR($N7="OK"),IF(L7&gt;0,総括表!$E$12,""),"")</f>
        <v/>
      </c>
      <c r="J7" s="1" t="str">
        <f t="shared" ref="J7:J38" ca="1" si="5">IF(OR($N7="OK"),IF(K7&lt;&gt;0,IFERROR(INDIRECT("個票"&amp;$B7&amp;"！$N$15"),""),0),"")</f>
        <v/>
      </c>
      <c r="K7" s="1" t="str">
        <f t="shared" ref="K7:K38" ca="1" si="6">IF(OR($N7="OK"),IFERROR(INDIRECT("個票"&amp;$B7&amp;"！$X$15"),""),"")</f>
        <v/>
      </c>
      <c r="L7" s="2" t="str">
        <f t="shared" ref="L7:L38" ca="1" si="7">IF(OR($N7="OK"),IFERROR(INDIRECT("個票"&amp;$B7&amp;"！$AH$15"),""),"")</f>
        <v/>
      </c>
      <c r="M7" s="176"/>
      <c r="N7" s="39" t="str">
        <f ca="1">IFERROR(IF(INDIRECT("個票"&amp;$B7&amp;"！$AP$31")="NG","",INDIRECT("個票"&amp;$B7&amp;"！$AP$31")),"")</f>
        <v/>
      </c>
    </row>
    <row r="8" spans="1:14" ht="22.5" customHeight="1">
      <c r="B8" s="172">
        <f t="shared" ref="B8:B56" si="8">ROW()-6</f>
        <v>2</v>
      </c>
      <c r="C8" s="173" t="str">
        <f t="shared" ca="1" si="0"/>
        <v/>
      </c>
      <c r="D8" s="174" t="str">
        <f t="shared" ca="1" si="1"/>
        <v/>
      </c>
      <c r="E8" s="173" t="str">
        <f t="shared" ca="1" si="2"/>
        <v/>
      </c>
      <c r="F8" s="174" t="str">
        <f ca="1">IFERROR(VLOOKUP(G8,Vlookup!$B$1:$D$43,3,FALSE),"")</f>
        <v/>
      </c>
      <c r="G8" s="175" t="str">
        <f t="shared" ca="1" si="3"/>
        <v/>
      </c>
      <c r="H8" s="174" t="str">
        <f t="shared" ca="1" si="4"/>
        <v/>
      </c>
      <c r="I8" s="173" t="str">
        <f ca="1">IF(OR($N8="OK"),IF(L8&gt;0,総括表!$E$12,""),"")</f>
        <v/>
      </c>
      <c r="J8" s="1" t="str">
        <f t="shared" ca="1" si="5"/>
        <v/>
      </c>
      <c r="K8" s="1" t="str">
        <f t="shared" ca="1" si="6"/>
        <v/>
      </c>
      <c r="L8" s="2" t="str">
        <f t="shared" ca="1" si="7"/>
        <v/>
      </c>
      <c r="M8" s="176"/>
      <c r="N8" s="39" t="str">
        <f t="shared" ref="N8:N56" ca="1" si="9">IFERROR(IF(INDIRECT("個票"&amp;$B8&amp;"！$AP$31")="NG","",INDIRECT("個票"&amp;$B8&amp;"！$AP$31")),"")</f>
        <v/>
      </c>
    </row>
    <row r="9" spans="1:14" ht="22.5" customHeight="1">
      <c r="B9" s="172">
        <f t="shared" si="8"/>
        <v>3</v>
      </c>
      <c r="C9" s="173" t="str">
        <f t="shared" ca="1" si="0"/>
        <v/>
      </c>
      <c r="D9" s="174" t="str">
        <f t="shared" ca="1" si="1"/>
        <v/>
      </c>
      <c r="E9" s="173" t="str">
        <f t="shared" ca="1" si="2"/>
        <v/>
      </c>
      <c r="F9" s="174" t="str">
        <f ca="1">IFERROR(VLOOKUP(G9,Vlookup!$B$1:$D$43,3,FALSE),"")</f>
        <v/>
      </c>
      <c r="G9" s="175" t="str">
        <f t="shared" ca="1" si="3"/>
        <v/>
      </c>
      <c r="H9" s="174" t="str">
        <f t="shared" ca="1" si="4"/>
        <v/>
      </c>
      <c r="I9" s="173" t="str">
        <f ca="1">IF(OR($N9="OK"),IF(L9&gt;0,総括表!$E$12,""),"")</f>
        <v/>
      </c>
      <c r="J9" s="1" t="str">
        <f t="shared" ca="1" si="5"/>
        <v/>
      </c>
      <c r="K9" s="1" t="str">
        <f t="shared" ca="1" si="6"/>
        <v/>
      </c>
      <c r="L9" s="2" t="str">
        <f t="shared" ca="1" si="7"/>
        <v/>
      </c>
      <c r="M9" s="176"/>
      <c r="N9" s="39" t="str">
        <f t="shared" ca="1" si="9"/>
        <v/>
      </c>
    </row>
    <row r="10" spans="1:14" ht="22.5" customHeight="1">
      <c r="B10" s="172">
        <f t="shared" si="8"/>
        <v>4</v>
      </c>
      <c r="C10" s="173" t="str">
        <f t="shared" ca="1" si="0"/>
        <v/>
      </c>
      <c r="D10" s="174" t="str">
        <f t="shared" ca="1" si="1"/>
        <v/>
      </c>
      <c r="E10" s="173" t="str">
        <f t="shared" ca="1" si="2"/>
        <v/>
      </c>
      <c r="F10" s="174" t="str">
        <f ca="1">IFERROR(VLOOKUP(G10,Vlookup!$B$1:$D$43,3,FALSE),"")</f>
        <v/>
      </c>
      <c r="G10" s="175" t="str">
        <f t="shared" ca="1" si="3"/>
        <v/>
      </c>
      <c r="H10" s="174" t="str">
        <f t="shared" ca="1" si="4"/>
        <v/>
      </c>
      <c r="I10" s="173" t="str">
        <f ca="1">IF(OR($N10="OK"),IF(L10&gt;0,総括表!$E$12,""),"")</f>
        <v/>
      </c>
      <c r="J10" s="1" t="str">
        <f t="shared" ca="1" si="5"/>
        <v/>
      </c>
      <c r="K10" s="1" t="str">
        <f t="shared" ca="1" si="6"/>
        <v/>
      </c>
      <c r="L10" s="2" t="str">
        <f t="shared" ca="1" si="7"/>
        <v/>
      </c>
      <c r="M10" s="176"/>
      <c r="N10" s="39" t="str">
        <f t="shared" ca="1" si="9"/>
        <v/>
      </c>
    </row>
    <row r="11" spans="1:14" ht="22.5" customHeight="1">
      <c r="B11" s="172">
        <f t="shared" si="8"/>
        <v>5</v>
      </c>
      <c r="C11" s="173" t="str">
        <f t="shared" ca="1" si="0"/>
        <v/>
      </c>
      <c r="D11" s="174" t="str">
        <f t="shared" ca="1" si="1"/>
        <v/>
      </c>
      <c r="E11" s="173" t="str">
        <f ca="1">IF(OR($N11="OK"),IFERROR(INDIRECT("個票"&amp;$B11&amp;"！$L$8"),""),"")</f>
        <v/>
      </c>
      <c r="F11" s="174" t="str">
        <f ca="1">IFERROR(VLOOKUP(G11,Vlookup!$B$1:$D$43,3,FALSE),"")</f>
        <v/>
      </c>
      <c r="G11" s="175" t="str">
        <f t="shared" ca="1" si="3"/>
        <v/>
      </c>
      <c r="H11" s="174" t="str">
        <f t="shared" ca="1" si="4"/>
        <v/>
      </c>
      <c r="I11" s="173" t="str">
        <f ca="1">IF(OR($N11="OK"),IF(L11&gt;0,総括表!$E$12,""),"")</f>
        <v/>
      </c>
      <c r="J11" s="1" t="str">
        <f t="shared" ca="1" si="5"/>
        <v/>
      </c>
      <c r="K11" s="1" t="str">
        <f t="shared" ca="1" si="6"/>
        <v/>
      </c>
      <c r="L11" s="2" t="str">
        <f t="shared" ca="1" si="7"/>
        <v/>
      </c>
      <c r="M11" s="176"/>
      <c r="N11" s="39" t="str">
        <f t="shared" ca="1" si="9"/>
        <v/>
      </c>
    </row>
    <row r="12" spans="1:14" ht="22.5" customHeight="1">
      <c r="B12" s="172">
        <f t="shared" si="8"/>
        <v>6</v>
      </c>
      <c r="C12" s="173">
        <f t="shared" ca="1" si="0"/>
        <v>0</v>
      </c>
      <c r="D12" s="174" t="str">
        <f t="shared" ca="1" si="1"/>
        <v/>
      </c>
      <c r="E12" s="173">
        <f ca="1">IF(OR($N12="OK"),IFERROR(INDIRECT("個票"&amp;$B12&amp;"！$L$8"),""),"")</f>
        <v>0</v>
      </c>
      <c r="F12" s="174" t="str">
        <f ca="1">IFERROR(VLOOKUP(G12,Vlookup!$B$1:$D$43,3,FALSE),"")</f>
        <v/>
      </c>
      <c r="G12" s="175">
        <f t="shared" ca="1" si="3"/>
        <v>0</v>
      </c>
      <c r="H12" s="174">
        <f t="shared" ca="1" si="4"/>
        <v>0</v>
      </c>
      <c r="I12" s="173" t="str">
        <f ca="1">IF(OR($N12="OK"),IF(L12&gt;0,総括表!$E$12,""),"")</f>
        <v/>
      </c>
      <c r="J12" s="1">
        <f t="shared" ca="1" si="5"/>
        <v>0</v>
      </c>
      <c r="K12" s="1">
        <f t="shared" ca="1" si="6"/>
        <v>0</v>
      </c>
      <c r="L12" s="2">
        <f t="shared" ca="1" si="7"/>
        <v>0</v>
      </c>
      <c r="M12" s="176"/>
      <c r="N12" s="39" t="str">
        <f t="shared" ca="1" si="9"/>
        <v>OK</v>
      </c>
    </row>
    <row r="13" spans="1:14" ht="22.5" customHeight="1">
      <c r="B13" s="172">
        <f t="shared" si="8"/>
        <v>7</v>
      </c>
      <c r="C13" s="173" t="str">
        <f t="shared" ca="1" si="0"/>
        <v/>
      </c>
      <c r="D13" s="174" t="str">
        <f t="shared" ca="1" si="1"/>
        <v/>
      </c>
      <c r="E13" s="173" t="str">
        <f t="shared" ca="1" si="2"/>
        <v/>
      </c>
      <c r="F13" s="174" t="str">
        <f ca="1">IFERROR(VLOOKUP(G13,Vlookup!$B$1:$D$43,3,FALSE),"")</f>
        <v/>
      </c>
      <c r="G13" s="175" t="str">
        <f t="shared" ca="1" si="3"/>
        <v/>
      </c>
      <c r="H13" s="174" t="str">
        <f t="shared" ca="1" si="4"/>
        <v/>
      </c>
      <c r="I13" s="173" t="str">
        <f ca="1">IF(OR($N13="OK"),IF(L13&gt;0,総括表!$E$12,""),"")</f>
        <v/>
      </c>
      <c r="J13" s="1" t="str">
        <f t="shared" ca="1" si="5"/>
        <v/>
      </c>
      <c r="K13" s="1" t="str">
        <f t="shared" ca="1" si="6"/>
        <v/>
      </c>
      <c r="L13" s="2" t="str">
        <f t="shared" ca="1" si="7"/>
        <v/>
      </c>
      <c r="M13" s="176"/>
      <c r="N13" s="39" t="str">
        <f t="shared" ca="1" si="9"/>
        <v/>
      </c>
    </row>
    <row r="14" spans="1:14" ht="22.5" customHeight="1">
      <c r="B14" s="172">
        <f t="shared" si="8"/>
        <v>8</v>
      </c>
      <c r="C14" s="173" t="str">
        <f t="shared" ca="1" si="0"/>
        <v/>
      </c>
      <c r="D14" s="174" t="str">
        <f t="shared" ca="1" si="1"/>
        <v/>
      </c>
      <c r="E14" s="173" t="str">
        <f t="shared" ca="1" si="2"/>
        <v/>
      </c>
      <c r="F14" s="174" t="str">
        <f ca="1">IFERROR(VLOOKUP(G14,Vlookup!$B$1:$D$43,3,FALSE),"")</f>
        <v/>
      </c>
      <c r="G14" s="175" t="str">
        <f t="shared" ca="1" si="3"/>
        <v/>
      </c>
      <c r="H14" s="174" t="str">
        <f t="shared" ca="1" si="4"/>
        <v/>
      </c>
      <c r="I14" s="173" t="str">
        <f ca="1">IF(OR($N14="OK"),IF(L14&gt;0,総括表!$E$12,""),"")</f>
        <v/>
      </c>
      <c r="J14" s="1" t="str">
        <f t="shared" ca="1" si="5"/>
        <v/>
      </c>
      <c r="K14" s="1" t="str">
        <f t="shared" ca="1" si="6"/>
        <v/>
      </c>
      <c r="L14" s="2" t="str">
        <f t="shared" ca="1" si="7"/>
        <v/>
      </c>
      <c r="M14" s="176"/>
      <c r="N14" s="39" t="str">
        <f t="shared" ca="1" si="9"/>
        <v/>
      </c>
    </row>
    <row r="15" spans="1:14" ht="22.5" customHeight="1">
      <c r="B15" s="172">
        <f t="shared" si="8"/>
        <v>9</v>
      </c>
      <c r="C15" s="173" t="str">
        <f t="shared" ca="1" si="0"/>
        <v/>
      </c>
      <c r="D15" s="174" t="str">
        <f t="shared" ca="1" si="1"/>
        <v/>
      </c>
      <c r="E15" s="173" t="str">
        <f t="shared" ca="1" si="2"/>
        <v/>
      </c>
      <c r="F15" s="174" t="str">
        <f ca="1">IFERROR(VLOOKUP(G15,Vlookup!$B$1:$D$43,3,FALSE),"")</f>
        <v/>
      </c>
      <c r="G15" s="175" t="str">
        <f t="shared" ca="1" si="3"/>
        <v/>
      </c>
      <c r="H15" s="174" t="str">
        <f t="shared" ca="1" si="4"/>
        <v/>
      </c>
      <c r="I15" s="173" t="str">
        <f ca="1">IF(OR($N15="OK"),IF(L15&gt;0,総括表!$E$12,""),"")</f>
        <v/>
      </c>
      <c r="J15" s="1" t="str">
        <f t="shared" ca="1" si="5"/>
        <v/>
      </c>
      <c r="K15" s="1" t="str">
        <f t="shared" ca="1" si="6"/>
        <v/>
      </c>
      <c r="L15" s="2" t="str">
        <f t="shared" ca="1" si="7"/>
        <v/>
      </c>
      <c r="M15" s="176"/>
      <c r="N15" s="39" t="str">
        <f t="shared" ca="1" si="9"/>
        <v/>
      </c>
    </row>
    <row r="16" spans="1:14" ht="22.5" customHeight="1">
      <c r="B16" s="172">
        <f t="shared" si="8"/>
        <v>10</v>
      </c>
      <c r="C16" s="173" t="str">
        <f t="shared" ca="1" si="0"/>
        <v/>
      </c>
      <c r="D16" s="174" t="str">
        <f t="shared" ca="1" si="1"/>
        <v/>
      </c>
      <c r="E16" s="173" t="str">
        <f t="shared" ca="1" si="2"/>
        <v/>
      </c>
      <c r="F16" s="174" t="str">
        <f ca="1">IFERROR(VLOOKUP(G16,Vlookup!$B$1:$D$43,3,FALSE),"")</f>
        <v/>
      </c>
      <c r="G16" s="175" t="str">
        <f t="shared" ca="1" si="3"/>
        <v/>
      </c>
      <c r="H16" s="174" t="str">
        <f t="shared" ca="1" si="4"/>
        <v/>
      </c>
      <c r="I16" s="173" t="str">
        <f ca="1">IF(OR($N16="OK"),IF(L16&gt;0,総括表!$E$12,""),"")</f>
        <v/>
      </c>
      <c r="J16" s="1" t="str">
        <f t="shared" ca="1" si="5"/>
        <v/>
      </c>
      <c r="K16" s="1" t="str">
        <f t="shared" ca="1" si="6"/>
        <v/>
      </c>
      <c r="L16" s="2" t="str">
        <f t="shared" ca="1" si="7"/>
        <v/>
      </c>
      <c r="M16" s="176"/>
      <c r="N16" s="39" t="str">
        <f t="shared" ca="1" si="9"/>
        <v/>
      </c>
    </row>
    <row r="17" spans="2:14" ht="22.5" customHeight="1">
      <c r="B17" s="172">
        <f t="shared" si="8"/>
        <v>11</v>
      </c>
      <c r="C17" s="173" t="str">
        <f t="shared" ca="1" si="0"/>
        <v/>
      </c>
      <c r="D17" s="174" t="str">
        <f t="shared" ca="1" si="1"/>
        <v/>
      </c>
      <c r="E17" s="173" t="str">
        <f t="shared" ca="1" si="2"/>
        <v/>
      </c>
      <c r="F17" s="174" t="str">
        <f ca="1">IFERROR(VLOOKUP(G17,Vlookup!$B$1:$D$43,3,FALSE),"")</f>
        <v/>
      </c>
      <c r="G17" s="175" t="str">
        <f t="shared" ca="1" si="3"/>
        <v/>
      </c>
      <c r="H17" s="174" t="str">
        <f t="shared" ca="1" si="4"/>
        <v/>
      </c>
      <c r="I17" s="173" t="str">
        <f ca="1">IF(OR($N17="OK"),IF(L17&gt;0,総括表!$E$12,""),"")</f>
        <v/>
      </c>
      <c r="J17" s="1" t="str">
        <f t="shared" ca="1" si="5"/>
        <v/>
      </c>
      <c r="K17" s="1" t="str">
        <f t="shared" ca="1" si="6"/>
        <v/>
      </c>
      <c r="L17" s="2" t="str">
        <f t="shared" ca="1" si="7"/>
        <v/>
      </c>
      <c r="M17" s="176"/>
      <c r="N17" s="39" t="str">
        <f t="shared" ca="1" si="9"/>
        <v/>
      </c>
    </row>
    <row r="18" spans="2:14" ht="22.5" customHeight="1">
      <c r="B18" s="172">
        <f t="shared" si="8"/>
        <v>12</v>
      </c>
      <c r="C18" s="173" t="str">
        <f t="shared" ca="1" si="0"/>
        <v/>
      </c>
      <c r="D18" s="174" t="str">
        <f t="shared" ca="1" si="1"/>
        <v/>
      </c>
      <c r="E18" s="173" t="str">
        <f t="shared" ca="1" si="2"/>
        <v/>
      </c>
      <c r="F18" s="174" t="str">
        <f ca="1">IFERROR(VLOOKUP(G18,Vlookup!$B$1:$D$43,3,FALSE),"")</f>
        <v/>
      </c>
      <c r="G18" s="175" t="str">
        <f t="shared" ca="1" si="3"/>
        <v/>
      </c>
      <c r="H18" s="174" t="str">
        <f t="shared" ca="1" si="4"/>
        <v/>
      </c>
      <c r="I18" s="173" t="str">
        <f ca="1">IF(OR($N18="OK"),IF(L18&gt;0,総括表!$E$12,""),"")</f>
        <v/>
      </c>
      <c r="J18" s="1" t="str">
        <f t="shared" ca="1" si="5"/>
        <v/>
      </c>
      <c r="K18" s="1" t="str">
        <f t="shared" ca="1" si="6"/>
        <v/>
      </c>
      <c r="L18" s="2" t="str">
        <f t="shared" ca="1" si="7"/>
        <v/>
      </c>
      <c r="M18" s="176"/>
      <c r="N18" s="39" t="str">
        <f t="shared" ca="1" si="9"/>
        <v/>
      </c>
    </row>
    <row r="19" spans="2:14" ht="22.5" customHeight="1">
      <c r="B19" s="172">
        <f t="shared" si="8"/>
        <v>13</v>
      </c>
      <c r="C19" s="173" t="str">
        <f t="shared" ca="1" si="0"/>
        <v/>
      </c>
      <c r="D19" s="174" t="str">
        <f t="shared" ca="1" si="1"/>
        <v/>
      </c>
      <c r="E19" s="173" t="str">
        <f t="shared" ca="1" si="2"/>
        <v/>
      </c>
      <c r="F19" s="174" t="str">
        <f ca="1">IFERROR(VLOOKUP(G19,Vlookup!$B$1:$D$43,3,FALSE),"")</f>
        <v/>
      </c>
      <c r="G19" s="175" t="str">
        <f t="shared" ca="1" si="3"/>
        <v/>
      </c>
      <c r="H19" s="174" t="str">
        <f t="shared" ca="1" si="4"/>
        <v/>
      </c>
      <c r="I19" s="173" t="str">
        <f ca="1">IF(OR($N19="OK"),IF(L19&gt;0,総括表!$E$12,""),"")</f>
        <v/>
      </c>
      <c r="J19" s="1" t="str">
        <f t="shared" ca="1" si="5"/>
        <v/>
      </c>
      <c r="K19" s="1" t="str">
        <f t="shared" ca="1" si="6"/>
        <v/>
      </c>
      <c r="L19" s="2" t="str">
        <f t="shared" ca="1" si="7"/>
        <v/>
      </c>
      <c r="M19" s="176"/>
      <c r="N19" s="39" t="str">
        <f t="shared" ca="1" si="9"/>
        <v/>
      </c>
    </row>
    <row r="20" spans="2:14" ht="22.5" customHeight="1">
      <c r="B20" s="172">
        <f t="shared" si="8"/>
        <v>14</v>
      </c>
      <c r="C20" s="173" t="str">
        <f t="shared" ca="1" si="0"/>
        <v/>
      </c>
      <c r="D20" s="174" t="str">
        <f t="shared" ca="1" si="1"/>
        <v/>
      </c>
      <c r="E20" s="173" t="str">
        <f t="shared" ca="1" si="2"/>
        <v/>
      </c>
      <c r="F20" s="174" t="str">
        <f ca="1">IFERROR(VLOOKUP(G20,Vlookup!$B$1:$D$43,3,FALSE),"")</f>
        <v/>
      </c>
      <c r="G20" s="175" t="str">
        <f t="shared" ca="1" si="3"/>
        <v/>
      </c>
      <c r="H20" s="174" t="str">
        <f t="shared" ca="1" si="4"/>
        <v/>
      </c>
      <c r="I20" s="173" t="str">
        <f ca="1">IF(OR($N20="OK"),IF(L20&gt;0,総括表!$E$12,""),"")</f>
        <v/>
      </c>
      <c r="J20" s="1" t="str">
        <f t="shared" ca="1" si="5"/>
        <v/>
      </c>
      <c r="K20" s="1" t="str">
        <f t="shared" ca="1" si="6"/>
        <v/>
      </c>
      <c r="L20" s="2" t="str">
        <f t="shared" ca="1" si="7"/>
        <v/>
      </c>
      <c r="M20" s="176"/>
      <c r="N20" s="39" t="str">
        <f t="shared" ca="1" si="9"/>
        <v/>
      </c>
    </row>
    <row r="21" spans="2:14" ht="22.5" customHeight="1">
      <c r="B21" s="172">
        <f t="shared" si="8"/>
        <v>15</v>
      </c>
      <c r="C21" s="173" t="str">
        <f t="shared" ca="1" si="0"/>
        <v/>
      </c>
      <c r="D21" s="174" t="str">
        <f t="shared" ca="1" si="1"/>
        <v/>
      </c>
      <c r="E21" s="173" t="str">
        <f t="shared" ca="1" si="2"/>
        <v/>
      </c>
      <c r="F21" s="174" t="str">
        <f ca="1">IFERROR(VLOOKUP(G21,Vlookup!$B$1:$D$43,3,FALSE),"")</f>
        <v/>
      </c>
      <c r="G21" s="175" t="str">
        <f t="shared" ca="1" si="3"/>
        <v/>
      </c>
      <c r="H21" s="174" t="str">
        <f t="shared" ca="1" si="4"/>
        <v/>
      </c>
      <c r="I21" s="173" t="str">
        <f ca="1">IF(OR($N21="OK"),IF(L21&gt;0,総括表!$E$12,""),"")</f>
        <v/>
      </c>
      <c r="J21" s="1" t="str">
        <f t="shared" ca="1" si="5"/>
        <v/>
      </c>
      <c r="K21" s="1" t="str">
        <f t="shared" ca="1" si="6"/>
        <v/>
      </c>
      <c r="L21" s="2" t="str">
        <f t="shared" ca="1" si="7"/>
        <v/>
      </c>
      <c r="M21" s="176"/>
      <c r="N21" s="39" t="str">
        <f t="shared" ca="1" si="9"/>
        <v/>
      </c>
    </row>
    <row r="22" spans="2:14" ht="22.5" customHeight="1">
      <c r="B22" s="172">
        <f t="shared" si="8"/>
        <v>16</v>
      </c>
      <c r="C22" s="173" t="str">
        <f t="shared" ca="1" si="0"/>
        <v/>
      </c>
      <c r="D22" s="174" t="str">
        <f t="shared" ca="1" si="1"/>
        <v/>
      </c>
      <c r="E22" s="173" t="str">
        <f t="shared" ca="1" si="2"/>
        <v/>
      </c>
      <c r="F22" s="174" t="str">
        <f ca="1">IFERROR(VLOOKUP(G22,Vlookup!$B$1:$D$43,3,FALSE),"")</f>
        <v/>
      </c>
      <c r="G22" s="175" t="str">
        <f t="shared" ca="1" si="3"/>
        <v/>
      </c>
      <c r="H22" s="174" t="str">
        <f t="shared" ca="1" si="4"/>
        <v/>
      </c>
      <c r="I22" s="173" t="str">
        <f ca="1">IF(OR($N22="OK"),IF(L22&gt;0,総括表!$E$12,""),"")</f>
        <v/>
      </c>
      <c r="J22" s="1" t="str">
        <f t="shared" ca="1" si="5"/>
        <v/>
      </c>
      <c r="K22" s="1" t="str">
        <f t="shared" ca="1" si="6"/>
        <v/>
      </c>
      <c r="L22" s="2" t="str">
        <f t="shared" ca="1" si="7"/>
        <v/>
      </c>
      <c r="M22" s="176"/>
      <c r="N22" s="39" t="str">
        <f t="shared" ca="1" si="9"/>
        <v/>
      </c>
    </row>
    <row r="23" spans="2:14" ht="22.5" customHeight="1">
      <c r="B23" s="172">
        <f t="shared" si="8"/>
        <v>17</v>
      </c>
      <c r="C23" s="173" t="str">
        <f t="shared" ca="1" si="0"/>
        <v/>
      </c>
      <c r="D23" s="174" t="str">
        <f t="shared" ca="1" si="1"/>
        <v/>
      </c>
      <c r="E23" s="173" t="str">
        <f t="shared" ca="1" si="2"/>
        <v/>
      </c>
      <c r="F23" s="174" t="str">
        <f ca="1">IFERROR(VLOOKUP(G23,Vlookup!$B$1:$D$43,3,FALSE),"")</f>
        <v/>
      </c>
      <c r="G23" s="175" t="str">
        <f t="shared" ca="1" si="3"/>
        <v/>
      </c>
      <c r="H23" s="174" t="str">
        <f t="shared" ca="1" si="4"/>
        <v/>
      </c>
      <c r="I23" s="173" t="str">
        <f ca="1">IF(OR($N23="OK"),IF(L23&gt;0,総括表!$E$12,""),"")</f>
        <v/>
      </c>
      <c r="J23" s="1" t="str">
        <f t="shared" ca="1" si="5"/>
        <v/>
      </c>
      <c r="K23" s="1" t="str">
        <f t="shared" ca="1" si="6"/>
        <v/>
      </c>
      <c r="L23" s="2" t="str">
        <f t="shared" ca="1" si="7"/>
        <v/>
      </c>
      <c r="M23" s="176"/>
      <c r="N23" s="39" t="str">
        <f t="shared" ca="1" si="9"/>
        <v/>
      </c>
    </row>
    <row r="24" spans="2:14" ht="22.5" customHeight="1">
      <c r="B24" s="172">
        <f t="shared" si="8"/>
        <v>18</v>
      </c>
      <c r="C24" s="173" t="str">
        <f t="shared" ca="1" si="0"/>
        <v/>
      </c>
      <c r="D24" s="174" t="str">
        <f t="shared" ca="1" si="1"/>
        <v/>
      </c>
      <c r="E24" s="173" t="str">
        <f t="shared" ca="1" si="2"/>
        <v/>
      </c>
      <c r="F24" s="174" t="str">
        <f ca="1">IFERROR(VLOOKUP(G24,Vlookup!$B$1:$D$43,3,FALSE),"")</f>
        <v/>
      </c>
      <c r="G24" s="175" t="str">
        <f t="shared" ca="1" si="3"/>
        <v/>
      </c>
      <c r="H24" s="174" t="str">
        <f t="shared" ca="1" si="4"/>
        <v/>
      </c>
      <c r="I24" s="173" t="str">
        <f ca="1">IF(OR($N24="OK"),IF(L24&gt;0,総括表!$E$12,""),"")</f>
        <v/>
      </c>
      <c r="J24" s="1" t="str">
        <f t="shared" ca="1" si="5"/>
        <v/>
      </c>
      <c r="K24" s="1" t="str">
        <f t="shared" ca="1" si="6"/>
        <v/>
      </c>
      <c r="L24" s="2" t="str">
        <f t="shared" ca="1" si="7"/>
        <v/>
      </c>
      <c r="M24" s="176"/>
      <c r="N24" s="39" t="str">
        <f t="shared" ca="1" si="9"/>
        <v/>
      </c>
    </row>
    <row r="25" spans="2:14" ht="22.5" customHeight="1">
      <c r="B25" s="172">
        <f t="shared" si="8"/>
        <v>19</v>
      </c>
      <c r="C25" s="173" t="str">
        <f t="shared" ca="1" si="0"/>
        <v/>
      </c>
      <c r="D25" s="174" t="str">
        <f t="shared" ca="1" si="1"/>
        <v/>
      </c>
      <c r="E25" s="173" t="str">
        <f t="shared" ca="1" si="2"/>
        <v/>
      </c>
      <c r="F25" s="174" t="str">
        <f ca="1">IFERROR(VLOOKUP(G25,Vlookup!$B$1:$D$43,3,FALSE),"")</f>
        <v/>
      </c>
      <c r="G25" s="175" t="str">
        <f t="shared" ca="1" si="3"/>
        <v/>
      </c>
      <c r="H25" s="174" t="str">
        <f t="shared" ca="1" si="4"/>
        <v/>
      </c>
      <c r="I25" s="173" t="str">
        <f ca="1">IF(OR($N25="OK"),IF(L25&gt;0,総括表!$E$12,""),"")</f>
        <v/>
      </c>
      <c r="J25" s="1" t="str">
        <f t="shared" ca="1" si="5"/>
        <v/>
      </c>
      <c r="K25" s="1" t="str">
        <f t="shared" ca="1" si="6"/>
        <v/>
      </c>
      <c r="L25" s="2" t="str">
        <f t="shared" ca="1" si="7"/>
        <v/>
      </c>
      <c r="M25" s="176"/>
      <c r="N25" s="39" t="str">
        <f t="shared" ca="1" si="9"/>
        <v/>
      </c>
    </row>
    <row r="26" spans="2:14" ht="22.5" customHeight="1">
      <c r="B26" s="172">
        <f t="shared" si="8"/>
        <v>20</v>
      </c>
      <c r="C26" s="173" t="str">
        <f t="shared" ca="1" si="0"/>
        <v/>
      </c>
      <c r="D26" s="174" t="str">
        <f t="shared" ca="1" si="1"/>
        <v/>
      </c>
      <c r="E26" s="173" t="str">
        <f t="shared" ca="1" si="2"/>
        <v/>
      </c>
      <c r="F26" s="174" t="str">
        <f ca="1">IFERROR(VLOOKUP(G26,Vlookup!$B$1:$D$43,3,FALSE),"")</f>
        <v/>
      </c>
      <c r="G26" s="175" t="str">
        <f t="shared" ca="1" si="3"/>
        <v/>
      </c>
      <c r="H26" s="174" t="str">
        <f t="shared" ca="1" si="4"/>
        <v/>
      </c>
      <c r="I26" s="173" t="str">
        <f ca="1">IF(OR($N26="OK"),IF(L26&gt;0,総括表!$E$12,""),"")</f>
        <v/>
      </c>
      <c r="J26" s="1" t="str">
        <f t="shared" ca="1" si="5"/>
        <v/>
      </c>
      <c r="K26" s="1" t="str">
        <f t="shared" ca="1" si="6"/>
        <v/>
      </c>
      <c r="L26" s="2" t="str">
        <f t="shared" ca="1" si="7"/>
        <v/>
      </c>
      <c r="M26" s="176"/>
      <c r="N26" s="39" t="str">
        <f t="shared" ca="1" si="9"/>
        <v/>
      </c>
    </row>
    <row r="27" spans="2:14" ht="22.5" customHeight="1">
      <c r="B27" s="172">
        <f t="shared" si="8"/>
        <v>21</v>
      </c>
      <c r="C27" s="173" t="str">
        <f t="shared" ca="1" si="0"/>
        <v/>
      </c>
      <c r="D27" s="174" t="str">
        <f t="shared" ca="1" si="1"/>
        <v/>
      </c>
      <c r="E27" s="173" t="str">
        <f t="shared" ca="1" si="2"/>
        <v/>
      </c>
      <c r="F27" s="174" t="str">
        <f ca="1">IFERROR(VLOOKUP(G27,Vlookup!$B$1:$D$43,3,FALSE),"")</f>
        <v/>
      </c>
      <c r="G27" s="175" t="str">
        <f t="shared" ca="1" si="3"/>
        <v/>
      </c>
      <c r="H27" s="174" t="str">
        <f t="shared" ca="1" si="4"/>
        <v/>
      </c>
      <c r="I27" s="173" t="str">
        <f ca="1">IF(OR($N27="OK"),IF(L27&gt;0,総括表!$E$12,""),"")</f>
        <v/>
      </c>
      <c r="J27" s="1" t="str">
        <f t="shared" ca="1" si="5"/>
        <v/>
      </c>
      <c r="K27" s="1" t="str">
        <f t="shared" ca="1" si="6"/>
        <v/>
      </c>
      <c r="L27" s="2" t="str">
        <f t="shared" ca="1" si="7"/>
        <v/>
      </c>
      <c r="M27" s="176"/>
      <c r="N27" s="39" t="str">
        <f t="shared" ca="1" si="9"/>
        <v/>
      </c>
    </row>
    <row r="28" spans="2:14" ht="22.5" customHeight="1">
      <c r="B28" s="172">
        <f t="shared" si="8"/>
        <v>22</v>
      </c>
      <c r="C28" s="173" t="str">
        <f t="shared" ca="1" si="0"/>
        <v/>
      </c>
      <c r="D28" s="174" t="str">
        <f t="shared" ca="1" si="1"/>
        <v/>
      </c>
      <c r="E28" s="173" t="str">
        <f t="shared" ca="1" si="2"/>
        <v/>
      </c>
      <c r="F28" s="174" t="str">
        <f ca="1">IFERROR(VLOOKUP(G28,Vlookup!$B$1:$D$43,3,FALSE),"")</f>
        <v/>
      </c>
      <c r="G28" s="175" t="str">
        <f t="shared" ca="1" si="3"/>
        <v/>
      </c>
      <c r="H28" s="174" t="str">
        <f t="shared" ca="1" si="4"/>
        <v/>
      </c>
      <c r="I28" s="173" t="str">
        <f ca="1">IF(OR($N28="OK"),IF(L28&gt;0,総括表!$E$12,""),"")</f>
        <v/>
      </c>
      <c r="J28" s="1" t="str">
        <f t="shared" ca="1" si="5"/>
        <v/>
      </c>
      <c r="K28" s="1" t="str">
        <f t="shared" ca="1" si="6"/>
        <v/>
      </c>
      <c r="L28" s="2" t="str">
        <f t="shared" ca="1" si="7"/>
        <v/>
      </c>
      <c r="M28" s="176"/>
      <c r="N28" s="39" t="str">
        <f t="shared" ca="1" si="9"/>
        <v/>
      </c>
    </row>
    <row r="29" spans="2:14" ht="22.5" customHeight="1">
      <c r="B29" s="172">
        <f t="shared" si="8"/>
        <v>23</v>
      </c>
      <c r="C29" s="173" t="str">
        <f t="shared" ca="1" si="0"/>
        <v/>
      </c>
      <c r="D29" s="174" t="str">
        <f t="shared" ca="1" si="1"/>
        <v/>
      </c>
      <c r="E29" s="173" t="str">
        <f t="shared" ca="1" si="2"/>
        <v/>
      </c>
      <c r="F29" s="174" t="str">
        <f ca="1">IFERROR(VLOOKUP(G29,Vlookup!$B$1:$D$43,3,FALSE),"")</f>
        <v/>
      </c>
      <c r="G29" s="175" t="str">
        <f t="shared" ca="1" si="3"/>
        <v/>
      </c>
      <c r="H29" s="174" t="str">
        <f t="shared" ca="1" si="4"/>
        <v/>
      </c>
      <c r="I29" s="173" t="str">
        <f ca="1">IF(OR($N29="OK"),IF(L29&gt;0,総括表!$E$12,""),"")</f>
        <v/>
      </c>
      <c r="J29" s="1" t="str">
        <f t="shared" ca="1" si="5"/>
        <v/>
      </c>
      <c r="K29" s="1" t="str">
        <f t="shared" ca="1" si="6"/>
        <v/>
      </c>
      <c r="L29" s="2" t="str">
        <f t="shared" ca="1" si="7"/>
        <v/>
      </c>
      <c r="M29" s="176"/>
      <c r="N29" s="39" t="str">
        <f t="shared" ca="1" si="9"/>
        <v/>
      </c>
    </row>
    <row r="30" spans="2:14" ht="22.5" customHeight="1">
      <c r="B30" s="172">
        <f t="shared" si="8"/>
        <v>24</v>
      </c>
      <c r="C30" s="173" t="str">
        <f t="shared" ca="1" si="0"/>
        <v/>
      </c>
      <c r="D30" s="174" t="str">
        <f t="shared" ca="1" si="1"/>
        <v/>
      </c>
      <c r="E30" s="173" t="str">
        <f t="shared" ca="1" si="2"/>
        <v/>
      </c>
      <c r="F30" s="174" t="str">
        <f ca="1">IFERROR(VLOOKUP(G30,Vlookup!$B$1:$D$43,3,FALSE),"")</f>
        <v/>
      </c>
      <c r="G30" s="175" t="str">
        <f t="shared" ca="1" si="3"/>
        <v/>
      </c>
      <c r="H30" s="174" t="str">
        <f t="shared" ca="1" si="4"/>
        <v/>
      </c>
      <c r="I30" s="173" t="str">
        <f ca="1">IF(OR($N30="OK"),IF(L30&gt;0,総括表!$E$12,""),"")</f>
        <v/>
      </c>
      <c r="J30" s="1" t="str">
        <f t="shared" ca="1" si="5"/>
        <v/>
      </c>
      <c r="K30" s="1" t="str">
        <f t="shared" ca="1" si="6"/>
        <v/>
      </c>
      <c r="L30" s="2" t="str">
        <f t="shared" ca="1" si="7"/>
        <v/>
      </c>
      <c r="M30" s="176"/>
      <c r="N30" s="39" t="str">
        <f t="shared" ca="1" si="9"/>
        <v/>
      </c>
    </row>
    <row r="31" spans="2:14" ht="22.5" customHeight="1">
      <c r="B31" s="172">
        <f t="shared" si="8"/>
        <v>25</v>
      </c>
      <c r="C31" s="173" t="str">
        <f t="shared" ca="1" si="0"/>
        <v/>
      </c>
      <c r="D31" s="174" t="str">
        <f t="shared" ca="1" si="1"/>
        <v/>
      </c>
      <c r="E31" s="173" t="str">
        <f t="shared" ca="1" si="2"/>
        <v/>
      </c>
      <c r="F31" s="174" t="str">
        <f ca="1">IFERROR(VLOOKUP(G31,Vlookup!$B$1:$D$43,3,FALSE),"")</f>
        <v/>
      </c>
      <c r="G31" s="175" t="str">
        <f t="shared" ca="1" si="3"/>
        <v/>
      </c>
      <c r="H31" s="174" t="str">
        <f t="shared" ca="1" si="4"/>
        <v/>
      </c>
      <c r="I31" s="173" t="str">
        <f ca="1">IF(OR($N31="OK"),IF(L31&gt;0,総括表!$E$12,""),"")</f>
        <v/>
      </c>
      <c r="J31" s="1" t="str">
        <f t="shared" ca="1" si="5"/>
        <v/>
      </c>
      <c r="K31" s="1" t="str">
        <f t="shared" ca="1" si="6"/>
        <v/>
      </c>
      <c r="L31" s="2" t="str">
        <f t="shared" ca="1" si="7"/>
        <v/>
      </c>
      <c r="M31" s="176"/>
      <c r="N31" s="39" t="str">
        <f t="shared" ca="1" si="9"/>
        <v/>
      </c>
    </row>
    <row r="32" spans="2:14" ht="22.5" customHeight="1">
      <c r="B32" s="172">
        <f t="shared" si="8"/>
        <v>26</v>
      </c>
      <c r="C32" s="173" t="str">
        <f t="shared" ca="1" si="0"/>
        <v/>
      </c>
      <c r="D32" s="174" t="str">
        <f t="shared" ca="1" si="1"/>
        <v/>
      </c>
      <c r="E32" s="173" t="str">
        <f t="shared" ca="1" si="2"/>
        <v/>
      </c>
      <c r="F32" s="174" t="str">
        <f ca="1">IFERROR(VLOOKUP(G32,Vlookup!$B$1:$D$43,3,FALSE),"")</f>
        <v/>
      </c>
      <c r="G32" s="175" t="str">
        <f t="shared" ca="1" si="3"/>
        <v/>
      </c>
      <c r="H32" s="174" t="str">
        <f t="shared" ca="1" si="4"/>
        <v/>
      </c>
      <c r="I32" s="173" t="str">
        <f ca="1">IF(OR($N32="OK"),IF(L32&gt;0,総括表!$E$12,""),"")</f>
        <v/>
      </c>
      <c r="J32" s="1" t="str">
        <f t="shared" ca="1" si="5"/>
        <v/>
      </c>
      <c r="K32" s="1" t="str">
        <f t="shared" ca="1" si="6"/>
        <v/>
      </c>
      <c r="L32" s="2" t="str">
        <f t="shared" ca="1" si="7"/>
        <v/>
      </c>
      <c r="M32" s="176"/>
      <c r="N32" s="39" t="str">
        <f t="shared" ca="1" si="9"/>
        <v/>
      </c>
    </row>
    <row r="33" spans="2:14" ht="22.5" customHeight="1">
      <c r="B33" s="172">
        <f t="shared" si="8"/>
        <v>27</v>
      </c>
      <c r="C33" s="173" t="str">
        <f t="shared" ca="1" si="0"/>
        <v/>
      </c>
      <c r="D33" s="174" t="str">
        <f t="shared" ca="1" si="1"/>
        <v/>
      </c>
      <c r="E33" s="173" t="str">
        <f t="shared" ca="1" si="2"/>
        <v/>
      </c>
      <c r="F33" s="174" t="str">
        <f ca="1">IFERROR(VLOOKUP(G33,Vlookup!$B$1:$D$43,3,FALSE),"")</f>
        <v/>
      </c>
      <c r="G33" s="175" t="str">
        <f t="shared" ca="1" si="3"/>
        <v/>
      </c>
      <c r="H33" s="174" t="str">
        <f t="shared" ca="1" si="4"/>
        <v/>
      </c>
      <c r="I33" s="173" t="str">
        <f ca="1">IF(OR($N33="OK"),IF(L33&gt;0,総括表!$E$12,""),"")</f>
        <v/>
      </c>
      <c r="J33" s="1" t="str">
        <f t="shared" ca="1" si="5"/>
        <v/>
      </c>
      <c r="K33" s="1" t="str">
        <f t="shared" ca="1" si="6"/>
        <v/>
      </c>
      <c r="L33" s="2" t="str">
        <f t="shared" ca="1" si="7"/>
        <v/>
      </c>
      <c r="M33" s="176"/>
      <c r="N33" s="39" t="str">
        <f t="shared" ca="1" si="9"/>
        <v/>
      </c>
    </row>
    <row r="34" spans="2:14" ht="22.5" customHeight="1">
      <c r="B34" s="172">
        <f t="shared" si="8"/>
        <v>28</v>
      </c>
      <c r="C34" s="173" t="str">
        <f t="shared" ca="1" si="0"/>
        <v/>
      </c>
      <c r="D34" s="174" t="str">
        <f t="shared" ca="1" si="1"/>
        <v/>
      </c>
      <c r="E34" s="173" t="str">
        <f t="shared" ca="1" si="2"/>
        <v/>
      </c>
      <c r="F34" s="174" t="str">
        <f ca="1">IFERROR(VLOOKUP(G34,Vlookup!$B$1:$D$43,3,FALSE),"")</f>
        <v/>
      </c>
      <c r="G34" s="175" t="str">
        <f t="shared" ca="1" si="3"/>
        <v/>
      </c>
      <c r="H34" s="174" t="str">
        <f t="shared" ca="1" si="4"/>
        <v/>
      </c>
      <c r="I34" s="173" t="str">
        <f ca="1">IF(OR($N34="OK"),IF(L34&gt;0,総括表!$E$12,""),"")</f>
        <v/>
      </c>
      <c r="J34" s="1" t="str">
        <f t="shared" ca="1" si="5"/>
        <v/>
      </c>
      <c r="K34" s="1" t="str">
        <f t="shared" ca="1" si="6"/>
        <v/>
      </c>
      <c r="L34" s="2" t="str">
        <f t="shared" ca="1" si="7"/>
        <v/>
      </c>
      <c r="M34" s="176"/>
      <c r="N34" s="39" t="str">
        <f t="shared" ca="1" si="9"/>
        <v/>
      </c>
    </row>
    <row r="35" spans="2:14" ht="22.5" customHeight="1">
      <c r="B35" s="172">
        <f t="shared" si="8"/>
        <v>29</v>
      </c>
      <c r="C35" s="173" t="str">
        <f t="shared" ca="1" si="0"/>
        <v/>
      </c>
      <c r="D35" s="174" t="str">
        <f t="shared" ca="1" si="1"/>
        <v/>
      </c>
      <c r="E35" s="173" t="str">
        <f t="shared" ca="1" si="2"/>
        <v/>
      </c>
      <c r="F35" s="174" t="str">
        <f ca="1">IFERROR(VLOOKUP(G35,Vlookup!$B$1:$D$43,3,FALSE),"")</f>
        <v/>
      </c>
      <c r="G35" s="175" t="str">
        <f t="shared" ca="1" si="3"/>
        <v/>
      </c>
      <c r="H35" s="174" t="str">
        <f t="shared" ca="1" si="4"/>
        <v/>
      </c>
      <c r="I35" s="173" t="str">
        <f ca="1">IF(OR($N35="OK"),IF(L35&gt;0,総括表!$E$12,""),"")</f>
        <v/>
      </c>
      <c r="J35" s="1" t="str">
        <f t="shared" ca="1" si="5"/>
        <v/>
      </c>
      <c r="K35" s="1" t="str">
        <f t="shared" ca="1" si="6"/>
        <v/>
      </c>
      <c r="L35" s="2" t="str">
        <f t="shared" ca="1" si="7"/>
        <v/>
      </c>
      <c r="M35" s="176"/>
      <c r="N35" s="39" t="str">
        <f t="shared" ca="1" si="9"/>
        <v/>
      </c>
    </row>
    <row r="36" spans="2:14" ht="22.5" customHeight="1">
      <c r="B36" s="172">
        <f t="shared" si="8"/>
        <v>30</v>
      </c>
      <c r="C36" s="173" t="str">
        <f t="shared" ca="1" si="0"/>
        <v/>
      </c>
      <c r="D36" s="174" t="str">
        <f t="shared" ca="1" si="1"/>
        <v/>
      </c>
      <c r="E36" s="173" t="str">
        <f t="shared" ca="1" si="2"/>
        <v/>
      </c>
      <c r="F36" s="174" t="str">
        <f ca="1">IFERROR(VLOOKUP(G36,Vlookup!$B$1:$D$43,3,FALSE),"")</f>
        <v/>
      </c>
      <c r="G36" s="175" t="str">
        <f t="shared" ca="1" si="3"/>
        <v/>
      </c>
      <c r="H36" s="174" t="str">
        <f t="shared" ca="1" si="4"/>
        <v/>
      </c>
      <c r="I36" s="173" t="str">
        <f ca="1">IF(OR($N36="OK"),IF(L36&gt;0,総括表!$E$12,""),"")</f>
        <v/>
      </c>
      <c r="J36" s="1" t="str">
        <f t="shared" ca="1" si="5"/>
        <v/>
      </c>
      <c r="K36" s="1" t="str">
        <f t="shared" ca="1" si="6"/>
        <v/>
      </c>
      <c r="L36" s="2" t="str">
        <f t="shared" ca="1" si="7"/>
        <v/>
      </c>
      <c r="M36" s="176"/>
      <c r="N36" s="39" t="str">
        <f t="shared" ca="1" si="9"/>
        <v/>
      </c>
    </row>
    <row r="37" spans="2:14" ht="22.5" customHeight="1">
      <c r="B37" s="172">
        <f t="shared" si="8"/>
        <v>31</v>
      </c>
      <c r="C37" s="173" t="str">
        <f t="shared" ca="1" si="0"/>
        <v/>
      </c>
      <c r="D37" s="174" t="str">
        <f t="shared" ca="1" si="1"/>
        <v/>
      </c>
      <c r="E37" s="173" t="str">
        <f t="shared" ca="1" si="2"/>
        <v/>
      </c>
      <c r="F37" s="174" t="str">
        <f ca="1">IFERROR(VLOOKUP(G37,Vlookup!$B$1:$D$43,3,FALSE),"")</f>
        <v/>
      </c>
      <c r="G37" s="175" t="str">
        <f t="shared" ca="1" si="3"/>
        <v/>
      </c>
      <c r="H37" s="174" t="str">
        <f t="shared" ca="1" si="4"/>
        <v/>
      </c>
      <c r="I37" s="173" t="str">
        <f ca="1">IF(OR($N37="OK"),IF(L37&gt;0,総括表!$E$12,""),"")</f>
        <v/>
      </c>
      <c r="J37" s="1" t="str">
        <f t="shared" ca="1" si="5"/>
        <v/>
      </c>
      <c r="K37" s="1" t="str">
        <f t="shared" ca="1" si="6"/>
        <v/>
      </c>
      <c r="L37" s="2" t="str">
        <f t="shared" ca="1" si="7"/>
        <v/>
      </c>
      <c r="M37" s="176"/>
      <c r="N37" s="39" t="str">
        <f t="shared" ca="1" si="9"/>
        <v/>
      </c>
    </row>
    <row r="38" spans="2:14" ht="22.5" customHeight="1">
      <c r="B38" s="172">
        <f t="shared" si="8"/>
        <v>32</v>
      </c>
      <c r="C38" s="173" t="str">
        <f t="shared" ca="1" si="0"/>
        <v/>
      </c>
      <c r="D38" s="174" t="str">
        <f t="shared" ca="1" si="1"/>
        <v/>
      </c>
      <c r="E38" s="173" t="str">
        <f t="shared" ca="1" si="2"/>
        <v/>
      </c>
      <c r="F38" s="174" t="str">
        <f ca="1">IFERROR(VLOOKUP(G38,Vlookup!$B$1:$D$43,3,FALSE),"")</f>
        <v/>
      </c>
      <c r="G38" s="175" t="str">
        <f t="shared" ca="1" si="3"/>
        <v/>
      </c>
      <c r="H38" s="174" t="str">
        <f t="shared" ca="1" si="4"/>
        <v/>
      </c>
      <c r="I38" s="173" t="str">
        <f ca="1">IF(OR($N38="OK"),IF(L38&gt;0,総括表!$E$12,""),"")</f>
        <v/>
      </c>
      <c r="J38" s="1" t="str">
        <f t="shared" ca="1" si="5"/>
        <v/>
      </c>
      <c r="K38" s="1" t="str">
        <f t="shared" ca="1" si="6"/>
        <v/>
      </c>
      <c r="L38" s="2" t="str">
        <f t="shared" ca="1" si="7"/>
        <v/>
      </c>
      <c r="M38" s="176"/>
      <c r="N38" s="39" t="str">
        <f t="shared" ca="1" si="9"/>
        <v/>
      </c>
    </row>
    <row r="39" spans="2:14" ht="22.5" customHeight="1">
      <c r="B39" s="172">
        <f t="shared" si="8"/>
        <v>33</v>
      </c>
      <c r="C39" s="173" t="str">
        <f t="shared" ref="C39:C56" ca="1" si="10">IF(OR($N39="OK"),IFERROR(INDIRECT("個票"&amp;$B39&amp;"！$L$4"),""),"")</f>
        <v/>
      </c>
      <c r="D39" s="174" t="str">
        <f t="shared" ref="D39:D56" ca="1" si="11">IF(OR($N39="OK"),IFERROR(ASC(INDIRECT("個票"&amp;$B39&amp;"！$AG$4")),""),"")</f>
        <v/>
      </c>
      <c r="E39" s="173" t="str">
        <f t="shared" ref="E39:E56" ca="1" si="12">IF(OR($N39="OK"),IFERROR(INDIRECT("個票"&amp;$B39&amp;"！$L$8"),""),"")</f>
        <v/>
      </c>
      <c r="F39" s="174" t="str">
        <f ca="1">IFERROR(VLOOKUP(G39,Vlookup!$B$1:$D$43,3,FALSE),"")</f>
        <v/>
      </c>
      <c r="G39" s="175" t="str">
        <f t="shared" ref="G39:G56" ca="1" si="13">IF(OR($N39="OK"),IFERROR(INDIRECT("個票"&amp;$B39&amp;"！$O$6"),""),"")</f>
        <v/>
      </c>
      <c r="H39" s="174" t="str">
        <f t="shared" ref="H39:H56" ca="1" si="14">IF(OR($N39="OK"),IFERROR(INDIRECT("個票"&amp;$B39&amp;"！$P$9"),""),"")</f>
        <v/>
      </c>
      <c r="I39" s="173" t="str">
        <f ca="1">IF(OR($N39="OK"),IF(L39&gt;0,総括表!$E$12,""),"")</f>
        <v/>
      </c>
      <c r="J39" s="1" t="str">
        <f t="shared" ref="J39:J56" ca="1" si="15">IF(OR($N39="OK"),IF(K39&lt;&gt;0,IFERROR(INDIRECT("個票"&amp;$B39&amp;"！$N$15"),""),0),"")</f>
        <v/>
      </c>
      <c r="K39" s="1" t="str">
        <f t="shared" ref="K39:K56" ca="1" si="16">IF(OR($N39="OK"),IFERROR(INDIRECT("個票"&amp;$B39&amp;"！$X$15"),""),"")</f>
        <v/>
      </c>
      <c r="L39" s="2" t="str">
        <f t="shared" ref="L39:L56" ca="1" si="17">IF(OR($N39="OK"),IFERROR(INDIRECT("個票"&amp;$B39&amp;"！$AH$15"),""),"")</f>
        <v/>
      </c>
      <c r="M39" s="176"/>
      <c r="N39" s="39" t="str">
        <f t="shared" ca="1" si="9"/>
        <v/>
      </c>
    </row>
    <row r="40" spans="2:14" ht="22.5" customHeight="1">
      <c r="B40" s="172">
        <f t="shared" si="8"/>
        <v>34</v>
      </c>
      <c r="C40" s="173" t="str">
        <f t="shared" ca="1" si="10"/>
        <v/>
      </c>
      <c r="D40" s="174" t="str">
        <f t="shared" ca="1" si="11"/>
        <v/>
      </c>
      <c r="E40" s="173" t="str">
        <f t="shared" ca="1" si="12"/>
        <v/>
      </c>
      <c r="F40" s="174" t="str">
        <f ca="1">IFERROR(VLOOKUP(G40,Vlookup!$B$1:$D$43,3,FALSE),"")</f>
        <v/>
      </c>
      <c r="G40" s="175" t="str">
        <f t="shared" ca="1" si="13"/>
        <v/>
      </c>
      <c r="H40" s="174" t="str">
        <f t="shared" ca="1" si="14"/>
        <v/>
      </c>
      <c r="I40" s="173" t="str">
        <f ca="1">IF(OR($N40="OK"),IF(L40&gt;0,総括表!$E$12,""),"")</f>
        <v/>
      </c>
      <c r="J40" s="1" t="str">
        <f t="shared" ca="1" si="15"/>
        <v/>
      </c>
      <c r="K40" s="1" t="str">
        <f t="shared" ca="1" si="16"/>
        <v/>
      </c>
      <c r="L40" s="2" t="str">
        <f t="shared" ca="1" si="17"/>
        <v/>
      </c>
      <c r="M40" s="176"/>
      <c r="N40" s="39" t="str">
        <f t="shared" ca="1" si="9"/>
        <v/>
      </c>
    </row>
    <row r="41" spans="2:14" ht="22.5" customHeight="1">
      <c r="B41" s="172">
        <f t="shared" si="8"/>
        <v>35</v>
      </c>
      <c r="C41" s="173" t="str">
        <f t="shared" ca="1" si="10"/>
        <v/>
      </c>
      <c r="D41" s="174" t="str">
        <f t="shared" ca="1" si="11"/>
        <v/>
      </c>
      <c r="E41" s="173" t="str">
        <f t="shared" ca="1" si="12"/>
        <v/>
      </c>
      <c r="F41" s="174" t="str">
        <f ca="1">IFERROR(VLOOKUP(G41,Vlookup!$B$1:$D$43,3,FALSE),"")</f>
        <v/>
      </c>
      <c r="G41" s="175" t="str">
        <f t="shared" ca="1" si="13"/>
        <v/>
      </c>
      <c r="H41" s="174" t="str">
        <f t="shared" ca="1" si="14"/>
        <v/>
      </c>
      <c r="I41" s="173" t="str">
        <f ca="1">IF(OR($N41="OK"),IF(L41&gt;0,総括表!$E$12,""),"")</f>
        <v/>
      </c>
      <c r="J41" s="1" t="str">
        <f t="shared" ca="1" si="15"/>
        <v/>
      </c>
      <c r="K41" s="1" t="str">
        <f t="shared" ca="1" si="16"/>
        <v/>
      </c>
      <c r="L41" s="2" t="str">
        <f t="shared" ca="1" si="17"/>
        <v/>
      </c>
      <c r="M41" s="176"/>
      <c r="N41" s="39" t="str">
        <f t="shared" ca="1" si="9"/>
        <v/>
      </c>
    </row>
    <row r="42" spans="2:14" ht="22.5" customHeight="1">
      <c r="B42" s="172">
        <f t="shared" si="8"/>
        <v>36</v>
      </c>
      <c r="C42" s="173" t="str">
        <f t="shared" ca="1" si="10"/>
        <v/>
      </c>
      <c r="D42" s="174" t="str">
        <f t="shared" ca="1" si="11"/>
        <v/>
      </c>
      <c r="E42" s="173" t="str">
        <f t="shared" ca="1" si="12"/>
        <v/>
      </c>
      <c r="F42" s="174" t="str">
        <f ca="1">IFERROR(VLOOKUP(G42,Vlookup!$B$1:$D$43,3,FALSE),"")</f>
        <v/>
      </c>
      <c r="G42" s="175" t="str">
        <f t="shared" ca="1" si="13"/>
        <v/>
      </c>
      <c r="H42" s="174" t="str">
        <f t="shared" ca="1" si="14"/>
        <v/>
      </c>
      <c r="I42" s="173" t="str">
        <f ca="1">IF(OR($N42="OK"),IF(L42&gt;0,総括表!$E$12,""),"")</f>
        <v/>
      </c>
      <c r="J42" s="1" t="str">
        <f t="shared" ca="1" si="15"/>
        <v/>
      </c>
      <c r="K42" s="1" t="str">
        <f t="shared" ca="1" si="16"/>
        <v/>
      </c>
      <c r="L42" s="2" t="str">
        <f t="shared" ca="1" si="17"/>
        <v/>
      </c>
      <c r="M42" s="176"/>
      <c r="N42" s="39" t="str">
        <f t="shared" ca="1" si="9"/>
        <v/>
      </c>
    </row>
    <row r="43" spans="2:14" ht="22.5" customHeight="1">
      <c r="B43" s="172">
        <f t="shared" si="8"/>
        <v>37</v>
      </c>
      <c r="C43" s="173" t="str">
        <f t="shared" ca="1" si="10"/>
        <v/>
      </c>
      <c r="D43" s="174" t="str">
        <f t="shared" ca="1" si="11"/>
        <v/>
      </c>
      <c r="E43" s="173" t="str">
        <f t="shared" ca="1" si="12"/>
        <v/>
      </c>
      <c r="F43" s="174" t="str">
        <f ca="1">IFERROR(VLOOKUP(G43,Vlookup!$B$1:$D$43,3,FALSE),"")</f>
        <v/>
      </c>
      <c r="G43" s="175" t="str">
        <f t="shared" ca="1" si="13"/>
        <v/>
      </c>
      <c r="H43" s="174" t="str">
        <f t="shared" ca="1" si="14"/>
        <v/>
      </c>
      <c r="I43" s="173" t="str">
        <f ca="1">IF(OR($N43="OK"),IF(L43&gt;0,総括表!$E$12,""),"")</f>
        <v/>
      </c>
      <c r="J43" s="1" t="str">
        <f t="shared" ca="1" si="15"/>
        <v/>
      </c>
      <c r="K43" s="1" t="str">
        <f t="shared" ca="1" si="16"/>
        <v/>
      </c>
      <c r="L43" s="2" t="str">
        <f t="shared" ca="1" si="17"/>
        <v/>
      </c>
      <c r="M43" s="176"/>
      <c r="N43" s="39" t="str">
        <f t="shared" ca="1" si="9"/>
        <v/>
      </c>
    </row>
    <row r="44" spans="2:14" ht="22.5" customHeight="1">
      <c r="B44" s="172">
        <f t="shared" si="8"/>
        <v>38</v>
      </c>
      <c r="C44" s="173" t="str">
        <f t="shared" ca="1" si="10"/>
        <v/>
      </c>
      <c r="D44" s="174" t="str">
        <f t="shared" ca="1" si="11"/>
        <v/>
      </c>
      <c r="E44" s="173" t="str">
        <f t="shared" ca="1" si="12"/>
        <v/>
      </c>
      <c r="F44" s="174" t="str">
        <f ca="1">IFERROR(VLOOKUP(G44,Vlookup!$B$1:$D$43,3,FALSE),"")</f>
        <v/>
      </c>
      <c r="G44" s="175" t="str">
        <f t="shared" ca="1" si="13"/>
        <v/>
      </c>
      <c r="H44" s="174" t="str">
        <f t="shared" ca="1" si="14"/>
        <v/>
      </c>
      <c r="I44" s="173" t="str">
        <f ca="1">IF(OR($N44="OK"),IF(L44&gt;0,総括表!$E$12,""),"")</f>
        <v/>
      </c>
      <c r="J44" s="1" t="str">
        <f t="shared" ca="1" si="15"/>
        <v/>
      </c>
      <c r="K44" s="1" t="str">
        <f t="shared" ca="1" si="16"/>
        <v/>
      </c>
      <c r="L44" s="2" t="str">
        <f t="shared" ca="1" si="17"/>
        <v/>
      </c>
      <c r="M44" s="176"/>
      <c r="N44" s="39" t="str">
        <f t="shared" ca="1" si="9"/>
        <v/>
      </c>
    </row>
    <row r="45" spans="2:14" ht="22.5" customHeight="1">
      <c r="B45" s="172">
        <f t="shared" si="8"/>
        <v>39</v>
      </c>
      <c r="C45" s="173" t="str">
        <f t="shared" ca="1" si="10"/>
        <v/>
      </c>
      <c r="D45" s="174" t="str">
        <f t="shared" ca="1" si="11"/>
        <v/>
      </c>
      <c r="E45" s="173" t="str">
        <f t="shared" ca="1" si="12"/>
        <v/>
      </c>
      <c r="F45" s="174" t="str">
        <f ca="1">IFERROR(VLOOKUP(G45,Vlookup!$B$1:$D$43,3,FALSE),"")</f>
        <v/>
      </c>
      <c r="G45" s="175" t="str">
        <f t="shared" ca="1" si="13"/>
        <v/>
      </c>
      <c r="H45" s="174" t="str">
        <f t="shared" ca="1" si="14"/>
        <v/>
      </c>
      <c r="I45" s="173" t="str">
        <f ca="1">IF(OR($N45="OK"),IF(L45&gt;0,総括表!$E$12,""),"")</f>
        <v/>
      </c>
      <c r="J45" s="1" t="str">
        <f t="shared" ca="1" si="15"/>
        <v/>
      </c>
      <c r="K45" s="1" t="str">
        <f t="shared" ca="1" si="16"/>
        <v/>
      </c>
      <c r="L45" s="2" t="str">
        <f t="shared" ca="1" si="17"/>
        <v/>
      </c>
      <c r="M45" s="176"/>
      <c r="N45" s="39" t="str">
        <f t="shared" ca="1" si="9"/>
        <v/>
      </c>
    </row>
    <row r="46" spans="2:14" ht="22.5" customHeight="1">
      <c r="B46" s="172">
        <f t="shared" si="8"/>
        <v>40</v>
      </c>
      <c r="C46" s="173" t="str">
        <f t="shared" ca="1" si="10"/>
        <v/>
      </c>
      <c r="D46" s="174" t="str">
        <f t="shared" ca="1" si="11"/>
        <v/>
      </c>
      <c r="E46" s="173" t="str">
        <f t="shared" ca="1" si="12"/>
        <v/>
      </c>
      <c r="F46" s="174" t="str">
        <f ca="1">IFERROR(VLOOKUP(G46,Vlookup!$B$1:$D$43,3,FALSE),"")</f>
        <v/>
      </c>
      <c r="G46" s="175" t="str">
        <f t="shared" ca="1" si="13"/>
        <v/>
      </c>
      <c r="H46" s="174" t="str">
        <f t="shared" ca="1" si="14"/>
        <v/>
      </c>
      <c r="I46" s="173" t="str">
        <f ca="1">IF(OR($N46="OK"),IF(L46&gt;0,総括表!$E$12,""),"")</f>
        <v/>
      </c>
      <c r="J46" s="1" t="str">
        <f t="shared" ca="1" si="15"/>
        <v/>
      </c>
      <c r="K46" s="1" t="str">
        <f t="shared" ca="1" si="16"/>
        <v/>
      </c>
      <c r="L46" s="2" t="str">
        <f t="shared" ca="1" si="17"/>
        <v/>
      </c>
      <c r="M46" s="176"/>
      <c r="N46" s="39" t="str">
        <f t="shared" ca="1" si="9"/>
        <v/>
      </c>
    </row>
    <row r="47" spans="2:14" ht="22.5" customHeight="1">
      <c r="B47" s="172">
        <f t="shared" si="8"/>
        <v>41</v>
      </c>
      <c r="C47" s="173" t="str">
        <f t="shared" ca="1" si="10"/>
        <v/>
      </c>
      <c r="D47" s="174" t="str">
        <f t="shared" ca="1" si="11"/>
        <v/>
      </c>
      <c r="E47" s="173" t="str">
        <f t="shared" ca="1" si="12"/>
        <v/>
      </c>
      <c r="F47" s="174" t="str">
        <f ca="1">IFERROR(VLOOKUP(G47,Vlookup!$B$1:$D$43,3,FALSE),"")</f>
        <v/>
      </c>
      <c r="G47" s="175" t="str">
        <f t="shared" ca="1" si="13"/>
        <v/>
      </c>
      <c r="H47" s="174" t="str">
        <f t="shared" ca="1" si="14"/>
        <v/>
      </c>
      <c r="I47" s="173" t="str">
        <f ca="1">IF(OR($N47="OK"),IF(L47&gt;0,総括表!$E$12,""),"")</f>
        <v/>
      </c>
      <c r="J47" s="1" t="str">
        <f t="shared" ca="1" si="15"/>
        <v/>
      </c>
      <c r="K47" s="1" t="str">
        <f t="shared" ca="1" si="16"/>
        <v/>
      </c>
      <c r="L47" s="2" t="str">
        <f t="shared" ca="1" si="17"/>
        <v/>
      </c>
      <c r="M47" s="176"/>
      <c r="N47" s="39" t="str">
        <f t="shared" ca="1" si="9"/>
        <v/>
      </c>
    </row>
    <row r="48" spans="2:14" ht="22.5" customHeight="1">
      <c r="B48" s="172">
        <f t="shared" si="8"/>
        <v>42</v>
      </c>
      <c r="C48" s="173" t="str">
        <f t="shared" ca="1" si="10"/>
        <v/>
      </c>
      <c r="D48" s="174" t="str">
        <f t="shared" ca="1" si="11"/>
        <v/>
      </c>
      <c r="E48" s="173" t="str">
        <f t="shared" ca="1" si="12"/>
        <v/>
      </c>
      <c r="F48" s="174" t="str">
        <f ca="1">IFERROR(VLOOKUP(G48,Vlookup!$B$1:$D$43,3,FALSE),"")</f>
        <v/>
      </c>
      <c r="G48" s="175" t="str">
        <f t="shared" ca="1" si="13"/>
        <v/>
      </c>
      <c r="H48" s="174" t="str">
        <f t="shared" ca="1" si="14"/>
        <v/>
      </c>
      <c r="I48" s="173" t="str">
        <f ca="1">IF(OR($N48="OK"),IF(L48&gt;0,総括表!$E$12,""),"")</f>
        <v/>
      </c>
      <c r="J48" s="1" t="str">
        <f t="shared" ca="1" si="15"/>
        <v/>
      </c>
      <c r="K48" s="1" t="str">
        <f t="shared" ca="1" si="16"/>
        <v/>
      </c>
      <c r="L48" s="2" t="str">
        <f t="shared" ca="1" si="17"/>
        <v/>
      </c>
      <c r="M48" s="176"/>
      <c r="N48" s="39" t="str">
        <f t="shared" ca="1" si="9"/>
        <v/>
      </c>
    </row>
    <row r="49" spans="2:14" ht="22.5" customHeight="1">
      <c r="B49" s="172">
        <f t="shared" si="8"/>
        <v>43</v>
      </c>
      <c r="C49" s="173" t="str">
        <f t="shared" ca="1" si="10"/>
        <v/>
      </c>
      <c r="D49" s="174" t="str">
        <f t="shared" ca="1" si="11"/>
        <v/>
      </c>
      <c r="E49" s="173" t="str">
        <f t="shared" ca="1" si="12"/>
        <v/>
      </c>
      <c r="F49" s="174" t="str">
        <f ca="1">IFERROR(VLOOKUP(G49,Vlookup!$B$1:$D$43,3,FALSE),"")</f>
        <v/>
      </c>
      <c r="G49" s="175" t="str">
        <f t="shared" ca="1" si="13"/>
        <v/>
      </c>
      <c r="H49" s="174" t="str">
        <f t="shared" ca="1" si="14"/>
        <v/>
      </c>
      <c r="I49" s="173" t="str">
        <f ca="1">IF(OR($N49="OK"),IF(L49&gt;0,総括表!$E$12,""),"")</f>
        <v/>
      </c>
      <c r="J49" s="1" t="str">
        <f t="shared" ca="1" si="15"/>
        <v/>
      </c>
      <c r="K49" s="1" t="str">
        <f t="shared" ca="1" si="16"/>
        <v/>
      </c>
      <c r="L49" s="2" t="str">
        <f t="shared" ca="1" si="17"/>
        <v/>
      </c>
      <c r="M49" s="176"/>
      <c r="N49" s="39" t="str">
        <f t="shared" ca="1" si="9"/>
        <v/>
      </c>
    </row>
    <row r="50" spans="2:14" ht="22.5" customHeight="1">
      <c r="B50" s="172">
        <f t="shared" si="8"/>
        <v>44</v>
      </c>
      <c r="C50" s="173" t="str">
        <f t="shared" ca="1" si="10"/>
        <v/>
      </c>
      <c r="D50" s="174" t="str">
        <f t="shared" ca="1" si="11"/>
        <v/>
      </c>
      <c r="E50" s="173" t="str">
        <f t="shared" ca="1" si="12"/>
        <v/>
      </c>
      <c r="F50" s="174" t="str">
        <f ca="1">IFERROR(VLOOKUP(G50,Vlookup!$B$1:$D$43,3,FALSE),"")</f>
        <v/>
      </c>
      <c r="G50" s="175" t="str">
        <f t="shared" ca="1" si="13"/>
        <v/>
      </c>
      <c r="H50" s="174" t="str">
        <f t="shared" ca="1" si="14"/>
        <v/>
      </c>
      <c r="I50" s="173" t="str">
        <f ca="1">IF(OR($N50="OK"),IF(L50&gt;0,総括表!$E$12,""),"")</f>
        <v/>
      </c>
      <c r="J50" s="1" t="str">
        <f t="shared" ca="1" si="15"/>
        <v/>
      </c>
      <c r="K50" s="1" t="str">
        <f t="shared" ca="1" si="16"/>
        <v/>
      </c>
      <c r="L50" s="2" t="str">
        <f t="shared" ca="1" si="17"/>
        <v/>
      </c>
      <c r="M50" s="176"/>
      <c r="N50" s="39" t="str">
        <f t="shared" ca="1" si="9"/>
        <v/>
      </c>
    </row>
    <row r="51" spans="2:14" ht="22.5" customHeight="1">
      <c r="B51" s="172">
        <f t="shared" si="8"/>
        <v>45</v>
      </c>
      <c r="C51" s="173" t="str">
        <f t="shared" ca="1" si="10"/>
        <v/>
      </c>
      <c r="D51" s="174" t="str">
        <f t="shared" ca="1" si="11"/>
        <v/>
      </c>
      <c r="E51" s="173" t="str">
        <f t="shared" ca="1" si="12"/>
        <v/>
      </c>
      <c r="F51" s="174" t="str">
        <f ca="1">IFERROR(VLOOKUP(G51,Vlookup!$B$1:$D$43,3,FALSE),"")</f>
        <v/>
      </c>
      <c r="G51" s="175" t="str">
        <f t="shared" ca="1" si="13"/>
        <v/>
      </c>
      <c r="H51" s="174" t="str">
        <f t="shared" ca="1" si="14"/>
        <v/>
      </c>
      <c r="I51" s="173" t="str">
        <f ca="1">IF(OR($N51="OK"),IF(L51&gt;0,総括表!$E$12,""),"")</f>
        <v/>
      </c>
      <c r="J51" s="1" t="str">
        <f t="shared" ca="1" si="15"/>
        <v/>
      </c>
      <c r="K51" s="1" t="str">
        <f t="shared" ca="1" si="16"/>
        <v/>
      </c>
      <c r="L51" s="2" t="str">
        <f t="shared" ca="1" si="17"/>
        <v/>
      </c>
      <c r="M51" s="176"/>
      <c r="N51" s="39" t="str">
        <f t="shared" ca="1" si="9"/>
        <v/>
      </c>
    </row>
    <row r="52" spans="2:14" ht="22.5" customHeight="1">
      <c r="B52" s="172">
        <f t="shared" si="8"/>
        <v>46</v>
      </c>
      <c r="C52" s="173" t="str">
        <f t="shared" ca="1" si="10"/>
        <v/>
      </c>
      <c r="D52" s="174" t="str">
        <f t="shared" ca="1" si="11"/>
        <v/>
      </c>
      <c r="E52" s="173" t="str">
        <f t="shared" ca="1" si="12"/>
        <v/>
      </c>
      <c r="F52" s="174" t="str">
        <f ca="1">IFERROR(VLOOKUP(G52,Vlookup!$B$1:$D$43,3,FALSE),"")</f>
        <v/>
      </c>
      <c r="G52" s="175" t="str">
        <f t="shared" ca="1" si="13"/>
        <v/>
      </c>
      <c r="H52" s="174" t="str">
        <f t="shared" ca="1" si="14"/>
        <v/>
      </c>
      <c r="I52" s="173" t="str">
        <f ca="1">IF(OR($N52="OK"),IF(L52&gt;0,総括表!$E$12,""),"")</f>
        <v/>
      </c>
      <c r="J52" s="1" t="str">
        <f t="shared" ca="1" si="15"/>
        <v/>
      </c>
      <c r="K52" s="1" t="str">
        <f t="shared" ca="1" si="16"/>
        <v/>
      </c>
      <c r="L52" s="2" t="str">
        <f t="shared" ca="1" si="17"/>
        <v/>
      </c>
      <c r="M52" s="176"/>
      <c r="N52" s="39" t="str">
        <f t="shared" ca="1" si="9"/>
        <v/>
      </c>
    </row>
    <row r="53" spans="2:14" ht="22.5" customHeight="1">
      <c r="B53" s="172">
        <f t="shared" si="8"/>
        <v>47</v>
      </c>
      <c r="C53" s="173" t="str">
        <f t="shared" ca="1" si="10"/>
        <v/>
      </c>
      <c r="D53" s="174" t="str">
        <f t="shared" ca="1" si="11"/>
        <v/>
      </c>
      <c r="E53" s="173" t="str">
        <f t="shared" ca="1" si="12"/>
        <v/>
      </c>
      <c r="F53" s="174" t="str">
        <f ca="1">IFERROR(VLOOKUP(G53,Vlookup!$B$1:$D$43,3,FALSE),"")</f>
        <v/>
      </c>
      <c r="G53" s="175" t="str">
        <f t="shared" ca="1" si="13"/>
        <v/>
      </c>
      <c r="H53" s="174" t="str">
        <f t="shared" ca="1" si="14"/>
        <v/>
      </c>
      <c r="I53" s="173" t="str">
        <f ca="1">IF(OR($N53="OK"),IF(L53&gt;0,総括表!$E$12,""),"")</f>
        <v/>
      </c>
      <c r="J53" s="1" t="str">
        <f t="shared" ca="1" si="15"/>
        <v/>
      </c>
      <c r="K53" s="1" t="str">
        <f t="shared" ca="1" si="16"/>
        <v/>
      </c>
      <c r="L53" s="2" t="str">
        <f t="shared" ca="1" si="17"/>
        <v/>
      </c>
      <c r="M53" s="176"/>
      <c r="N53" s="39" t="str">
        <f t="shared" ca="1" si="9"/>
        <v/>
      </c>
    </row>
    <row r="54" spans="2:14" ht="22.5" customHeight="1">
      <c r="B54" s="172">
        <f t="shared" si="8"/>
        <v>48</v>
      </c>
      <c r="C54" s="173" t="str">
        <f t="shared" ca="1" si="10"/>
        <v/>
      </c>
      <c r="D54" s="174" t="str">
        <f t="shared" ca="1" si="11"/>
        <v/>
      </c>
      <c r="E54" s="173" t="str">
        <f t="shared" ca="1" si="12"/>
        <v/>
      </c>
      <c r="F54" s="174" t="str">
        <f ca="1">IFERROR(VLOOKUP(G54,Vlookup!$B$1:$D$43,3,FALSE),"")</f>
        <v/>
      </c>
      <c r="G54" s="175" t="str">
        <f t="shared" ca="1" si="13"/>
        <v/>
      </c>
      <c r="H54" s="174" t="str">
        <f t="shared" ca="1" si="14"/>
        <v/>
      </c>
      <c r="I54" s="173" t="str">
        <f ca="1">IF(OR($N54="OK"),IF(L54&gt;0,総括表!$E$12,""),"")</f>
        <v/>
      </c>
      <c r="J54" s="1" t="str">
        <f t="shared" ca="1" si="15"/>
        <v/>
      </c>
      <c r="K54" s="1" t="str">
        <f t="shared" ca="1" si="16"/>
        <v/>
      </c>
      <c r="L54" s="2" t="str">
        <f t="shared" ca="1" si="17"/>
        <v/>
      </c>
      <c r="M54" s="176"/>
      <c r="N54" s="39" t="str">
        <f t="shared" ca="1" si="9"/>
        <v/>
      </c>
    </row>
    <row r="55" spans="2:14" ht="22.5" customHeight="1">
      <c r="B55" s="172">
        <f t="shared" si="8"/>
        <v>49</v>
      </c>
      <c r="C55" s="173" t="str">
        <f t="shared" ca="1" si="10"/>
        <v/>
      </c>
      <c r="D55" s="174" t="str">
        <f t="shared" ca="1" si="11"/>
        <v/>
      </c>
      <c r="E55" s="173" t="str">
        <f t="shared" ca="1" si="12"/>
        <v/>
      </c>
      <c r="F55" s="174" t="str">
        <f ca="1">IFERROR(VLOOKUP(G55,Vlookup!$B$1:$D$43,3,FALSE),"")</f>
        <v/>
      </c>
      <c r="G55" s="175" t="str">
        <f t="shared" ca="1" si="13"/>
        <v/>
      </c>
      <c r="H55" s="174" t="str">
        <f t="shared" ca="1" si="14"/>
        <v/>
      </c>
      <c r="I55" s="173" t="str">
        <f ca="1">IF(OR($N55="OK"),IF(L55&gt;0,総括表!$E$12,""),"")</f>
        <v/>
      </c>
      <c r="J55" s="1" t="str">
        <f t="shared" ca="1" si="15"/>
        <v/>
      </c>
      <c r="K55" s="1" t="str">
        <f t="shared" ca="1" si="16"/>
        <v/>
      </c>
      <c r="L55" s="2" t="str">
        <f t="shared" ca="1" si="17"/>
        <v/>
      </c>
      <c r="M55" s="176"/>
      <c r="N55" s="39" t="str">
        <f t="shared" ca="1" si="9"/>
        <v/>
      </c>
    </row>
    <row r="56" spans="2:14" ht="22.5" customHeight="1">
      <c r="B56" s="172">
        <f t="shared" si="8"/>
        <v>50</v>
      </c>
      <c r="C56" s="173" t="str">
        <f t="shared" ca="1" si="10"/>
        <v/>
      </c>
      <c r="D56" s="174" t="str">
        <f t="shared" ca="1" si="11"/>
        <v/>
      </c>
      <c r="E56" s="173" t="str">
        <f t="shared" ca="1" si="12"/>
        <v/>
      </c>
      <c r="F56" s="174" t="str">
        <f ca="1">IFERROR(VLOOKUP(G56,Vlookup!$B$1:$D$43,3,FALSE),"")</f>
        <v/>
      </c>
      <c r="G56" s="175" t="str">
        <f t="shared" ca="1" si="13"/>
        <v/>
      </c>
      <c r="H56" s="174" t="str">
        <f t="shared" ca="1" si="14"/>
        <v/>
      </c>
      <c r="I56" s="173" t="str">
        <f ca="1">IF(OR($N56="OK"),IF(L56&gt;0,総括表!$E$12,""),"")</f>
        <v/>
      </c>
      <c r="J56" s="1" t="str">
        <f t="shared" ca="1" si="15"/>
        <v/>
      </c>
      <c r="K56" s="1" t="str">
        <f t="shared" ca="1" si="16"/>
        <v/>
      </c>
      <c r="L56" s="2" t="str">
        <f t="shared" ca="1" si="17"/>
        <v/>
      </c>
      <c r="M56" s="176"/>
      <c r="N56" s="39" t="str">
        <f t="shared" ca="1" si="9"/>
        <v/>
      </c>
    </row>
  </sheetData>
  <sheetProtection algorithmName="SHA-512" hashValue="CHLx/7VDaOeAFuhG+IdyTbgHRyaGSPhbINgvirX7svKc+43PJ3Ghr+eP9QxeZX/+8qliDaVuYyw5meSoxC86dw==" saltValue="vIlPwy/Lwg889LInXvbMjw==" spinCount="100000" sheet="1" selectLockedCells="1" selectUnlockedCells="1"/>
  <mergeCells count="1">
    <mergeCell ref="L1:M1"/>
  </mergeCells>
  <phoneticPr fontId="3"/>
  <conditionalFormatting sqref="L1:M4">
    <cfRule type="cellIs" dxfId="90" priority="1" operator="equal">
      <formula>0</formula>
    </cfRule>
  </conditionalFormatting>
  <dataValidations count="1">
    <dataValidation type="list" allowBlank="1" showInputMessage="1" showErrorMessage="1" sqref="M7:M56" xr:uid="{00000000-0002-0000-0300-000000000000}">
      <formula1>"可, "</formula1>
    </dataValidation>
  </dataValidations>
  <pageMargins left="0.19685039370078741" right="0.19685039370078741" top="0.39370078740157483" bottom="0.39370078740157483" header="0" footer="0"/>
  <pageSetup paperSize="9" scale="81" fitToHeight="0" orientation="landscape" r:id="rId1"/>
  <rowBreaks count="1" manualBreakCount="1">
    <brk id="31" max="1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43"/>
  <sheetViews>
    <sheetView zoomScaleNormal="100" workbookViewId="0">
      <selection activeCell="J16" sqref="J16"/>
    </sheetView>
  </sheetViews>
  <sheetFormatPr defaultRowHeight="13"/>
  <cols>
    <col min="2" max="2" width="26.08984375" customWidth="1"/>
    <col min="7" max="7" width="19.453125" customWidth="1"/>
  </cols>
  <sheetData>
    <row r="1" spans="1:9">
      <c r="A1" s="20">
        <v>1</v>
      </c>
      <c r="B1" s="19" t="s">
        <v>193</v>
      </c>
      <c r="C1" s="20">
        <v>280000</v>
      </c>
      <c r="D1">
        <v>1</v>
      </c>
      <c r="F1">
        <v>1</v>
      </c>
      <c r="G1" s="34" t="s">
        <v>310</v>
      </c>
      <c r="H1">
        <v>12</v>
      </c>
      <c r="I1">
        <v>12</v>
      </c>
    </row>
    <row r="2" spans="1:9">
      <c r="A2" s="20">
        <v>2</v>
      </c>
      <c r="B2" s="19" t="s">
        <v>60</v>
      </c>
      <c r="C2" s="20">
        <v>280000</v>
      </c>
      <c r="D2">
        <v>2</v>
      </c>
      <c r="F2">
        <v>2</v>
      </c>
      <c r="G2" s="34" t="s">
        <v>311</v>
      </c>
      <c r="H2">
        <v>11</v>
      </c>
      <c r="I2">
        <v>12</v>
      </c>
    </row>
    <row r="3" spans="1:9">
      <c r="A3" s="20">
        <v>3</v>
      </c>
      <c r="B3" s="19" t="s">
        <v>18</v>
      </c>
      <c r="C3" s="20">
        <v>280000</v>
      </c>
      <c r="D3">
        <v>3</v>
      </c>
      <c r="F3">
        <v>3</v>
      </c>
      <c r="G3" s="34" t="s">
        <v>312</v>
      </c>
      <c r="H3">
        <v>10</v>
      </c>
      <c r="I3">
        <v>12</v>
      </c>
    </row>
    <row r="4" spans="1:9">
      <c r="A4" s="20">
        <v>4</v>
      </c>
      <c r="B4" s="19" t="s">
        <v>254</v>
      </c>
      <c r="C4" s="20">
        <v>280000</v>
      </c>
      <c r="D4">
        <v>4</v>
      </c>
      <c r="F4">
        <v>4</v>
      </c>
      <c r="G4" s="34" t="s">
        <v>313</v>
      </c>
      <c r="H4">
        <v>9</v>
      </c>
      <c r="I4">
        <v>12</v>
      </c>
    </row>
    <row r="5" spans="1:9">
      <c r="A5" s="20">
        <v>5</v>
      </c>
      <c r="B5" s="19" t="s">
        <v>198</v>
      </c>
      <c r="C5" s="20">
        <v>110000</v>
      </c>
      <c r="D5">
        <v>5</v>
      </c>
      <c r="F5">
        <v>5</v>
      </c>
      <c r="G5" s="34" t="s">
        <v>314</v>
      </c>
      <c r="H5">
        <v>8</v>
      </c>
      <c r="I5">
        <v>12</v>
      </c>
    </row>
    <row r="6" spans="1:9">
      <c r="A6" s="20">
        <v>6</v>
      </c>
      <c r="B6" s="19" t="s">
        <v>199</v>
      </c>
      <c r="C6" s="20">
        <v>110000</v>
      </c>
      <c r="D6">
        <v>6</v>
      </c>
      <c r="F6">
        <v>6</v>
      </c>
      <c r="G6" s="34" t="s">
        <v>315</v>
      </c>
      <c r="H6">
        <v>7</v>
      </c>
      <c r="I6">
        <v>12</v>
      </c>
    </row>
    <row r="7" spans="1:9">
      <c r="A7" s="20">
        <v>7</v>
      </c>
      <c r="B7" s="19" t="s">
        <v>200</v>
      </c>
      <c r="C7" s="20">
        <v>110000</v>
      </c>
      <c r="D7">
        <v>7</v>
      </c>
      <c r="F7">
        <v>7</v>
      </c>
      <c r="G7" s="34" t="s">
        <v>316</v>
      </c>
      <c r="H7">
        <v>6</v>
      </c>
      <c r="I7">
        <v>12</v>
      </c>
    </row>
    <row r="8" spans="1:9">
      <c r="A8" s="20">
        <v>8</v>
      </c>
      <c r="B8" s="19" t="s">
        <v>201</v>
      </c>
      <c r="C8" s="20">
        <v>110000</v>
      </c>
      <c r="D8">
        <v>8</v>
      </c>
      <c r="F8">
        <v>8</v>
      </c>
      <c r="G8" s="34" t="s">
        <v>317</v>
      </c>
      <c r="H8">
        <v>5</v>
      </c>
      <c r="I8">
        <v>12</v>
      </c>
    </row>
    <row r="9" spans="1:9">
      <c r="A9" s="20">
        <v>9</v>
      </c>
      <c r="B9" s="19" t="s">
        <v>266</v>
      </c>
      <c r="C9" s="20">
        <v>110000</v>
      </c>
      <c r="D9">
        <v>9</v>
      </c>
      <c r="F9">
        <v>9</v>
      </c>
      <c r="G9" s="34" t="s">
        <v>318</v>
      </c>
      <c r="H9">
        <v>4</v>
      </c>
      <c r="I9">
        <v>12</v>
      </c>
    </row>
    <row r="10" spans="1:9">
      <c r="A10" s="20">
        <v>10</v>
      </c>
      <c r="B10" s="19" t="s">
        <v>267</v>
      </c>
      <c r="C10" s="20">
        <v>110000</v>
      </c>
      <c r="D10">
        <v>10</v>
      </c>
      <c r="F10">
        <v>10</v>
      </c>
      <c r="G10" s="34" t="s">
        <v>319</v>
      </c>
      <c r="H10">
        <v>3</v>
      </c>
      <c r="I10">
        <v>12</v>
      </c>
    </row>
    <row r="11" spans="1:9">
      <c r="A11" s="20">
        <v>11</v>
      </c>
      <c r="B11" s="19" t="s">
        <v>24</v>
      </c>
      <c r="C11" s="20">
        <v>110000</v>
      </c>
      <c r="D11">
        <v>11</v>
      </c>
      <c r="F11">
        <v>11</v>
      </c>
      <c r="G11" s="34" t="s">
        <v>320</v>
      </c>
      <c r="H11">
        <v>2</v>
      </c>
      <c r="I11">
        <v>12</v>
      </c>
    </row>
    <row r="12" spans="1:9">
      <c r="A12" s="20">
        <v>12</v>
      </c>
      <c r="B12" s="19" t="s">
        <v>203</v>
      </c>
      <c r="C12" s="20">
        <v>110000</v>
      </c>
      <c r="D12">
        <v>12</v>
      </c>
      <c r="F12">
        <v>12</v>
      </c>
      <c r="G12" s="34" t="s">
        <v>321</v>
      </c>
      <c r="H12">
        <v>1</v>
      </c>
      <c r="I12">
        <v>12</v>
      </c>
    </row>
    <row r="13" spans="1:9">
      <c r="A13" s="20">
        <v>13</v>
      </c>
      <c r="B13" s="19" t="s">
        <v>204</v>
      </c>
      <c r="C13" s="20">
        <v>840000</v>
      </c>
      <c r="D13">
        <v>13</v>
      </c>
      <c r="F13">
        <v>13</v>
      </c>
      <c r="G13" s="34" t="s">
        <v>337</v>
      </c>
      <c r="H13">
        <v>0</v>
      </c>
      <c r="I13">
        <v>12</v>
      </c>
    </row>
    <row r="14" spans="1:9">
      <c r="A14" s="20">
        <v>14</v>
      </c>
      <c r="B14" s="19" t="s">
        <v>205</v>
      </c>
      <c r="C14" s="20">
        <v>840000</v>
      </c>
      <c r="D14">
        <v>14</v>
      </c>
      <c r="F14">
        <v>14</v>
      </c>
      <c r="G14" s="34" t="s">
        <v>338</v>
      </c>
      <c r="H14">
        <v>0</v>
      </c>
      <c r="I14">
        <v>12</v>
      </c>
    </row>
    <row r="15" spans="1:9">
      <c r="A15" s="20">
        <v>15</v>
      </c>
      <c r="B15" s="19" t="s">
        <v>25</v>
      </c>
      <c r="C15" s="20">
        <v>840000</v>
      </c>
      <c r="D15">
        <v>15</v>
      </c>
      <c r="F15">
        <v>15</v>
      </c>
      <c r="G15" s="34" t="s">
        <v>339</v>
      </c>
      <c r="H15">
        <v>0</v>
      </c>
      <c r="I15">
        <v>12</v>
      </c>
    </row>
    <row r="16" spans="1:9">
      <c r="A16" s="20">
        <v>16</v>
      </c>
      <c r="B16" s="19" t="s">
        <v>26</v>
      </c>
      <c r="C16" s="20">
        <v>840000</v>
      </c>
      <c r="D16">
        <v>16</v>
      </c>
      <c r="F16">
        <v>16</v>
      </c>
      <c r="G16" s="34" t="s">
        <v>340</v>
      </c>
      <c r="H16">
        <v>0</v>
      </c>
      <c r="I16">
        <v>12</v>
      </c>
    </row>
    <row r="17" spans="1:9">
      <c r="A17" s="20">
        <v>17</v>
      </c>
      <c r="B17" s="19" t="s">
        <v>207</v>
      </c>
      <c r="C17" s="20">
        <v>840000</v>
      </c>
      <c r="D17">
        <v>17</v>
      </c>
      <c r="F17">
        <v>17</v>
      </c>
      <c r="G17" s="34" t="s">
        <v>341</v>
      </c>
      <c r="H17">
        <v>0</v>
      </c>
      <c r="I17">
        <v>12</v>
      </c>
    </row>
    <row r="18" spans="1:9">
      <c r="A18" s="20">
        <v>18</v>
      </c>
      <c r="B18" s="19" t="s">
        <v>270</v>
      </c>
      <c r="C18" s="20">
        <v>1600000</v>
      </c>
      <c r="D18">
        <v>18</v>
      </c>
      <c r="F18">
        <v>18</v>
      </c>
      <c r="G18" s="34" t="s">
        <v>342</v>
      </c>
      <c r="H18">
        <v>0</v>
      </c>
      <c r="I18">
        <v>12</v>
      </c>
    </row>
    <row r="19" spans="1:9">
      <c r="A19" s="20">
        <v>19</v>
      </c>
      <c r="B19" s="19" t="s">
        <v>170</v>
      </c>
      <c r="C19" s="20">
        <v>3200000</v>
      </c>
      <c r="D19">
        <v>19</v>
      </c>
      <c r="F19">
        <v>19</v>
      </c>
      <c r="G19" s="34" t="s">
        <v>343</v>
      </c>
      <c r="H19">
        <v>0</v>
      </c>
      <c r="I19">
        <v>12</v>
      </c>
    </row>
    <row r="20" spans="1:9">
      <c r="A20" s="20">
        <v>20</v>
      </c>
      <c r="B20" s="19" t="s">
        <v>209</v>
      </c>
      <c r="C20" s="20">
        <v>840000</v>
      </c>
      <c r="D20">
        <v>20</v>
      </c>
      <c r="F20">
        <v>20</v>
      </c>
      <c r="G20" s="34" t="s">
        <v>344</v>
      </c>
      <c r="H20">
        <v>0</v>
      </c>
      <c r="I20">
        <v>12</v>
      </c>
    </row>
    <row r="21" spans="1:9">
      <c r="A21" s="20">
        <v>21</v>
      </c>
      <c r="B21" s="19" t="s">
        <v>211</v>
      </c>
      <c r="C21" s="20">
        <v>840000</v>
      </c>
      <c r="D21">
        <v>21</v>
      </c>
      <c r="F21">
        <v>21</v>
      </c>
      <c r="G21" s="34" t="s">
        <v>345</v>
      </c>
      <c r="H21">
        <v>0</v>
      </c>
      <c r="I21">
        <v>12</v>
      </c>
    </row>
    <row r="22" spans="1:9">
      <c r="A22" s="20">
        <v>22</v>
      </c>
      <c r="B22" s="19" t="s">
        <v>271</v>
      </c>
      <c r="C22" s="20">
        <v>1600000</v>
      </c>
      <c r="D22">
        <v>22</v>
      </c>
      <c r="F22">
        <v>22</v>
      </c>
      <c r="G22" s="34" t="s">
        <v>346</v>
      </c>
      <c r="H22">
        <v>0</v>
      </c>
      <c r="I22">
        <v>12</v>
      </c>
    </row>
    <row r="23" spans="1:9">
      <c r="A23" s="20">
        <v>23</v>
      </c>
      <c r="B23" s="19" t="s">
        <v>171</v>
      </c>
      <c r="C23" s="20">
        <v>3200000</v>
      </c>
      <c r="D23">
        <v>23</v>
      </c>
      <c r="F23">
        <v>23</v>
      </c>
      <c r="G23" s="34" t="s">
        <v>347</v>
      </c>
      <c r="H23">
        <v>0</v>
      </c>
      <c r="I23">
        <v>12</v>
      </c>
    </row>
    <row r="24" spans="1:9">
      <c r="A24" s="20">
        <v>24</v>
      </c>
      <c r="B24" s="19" t="s">
        <v>213</v>
      </c>
      <c r="C24" s="20">
        <v>840000</v>
      </c>
      <c r="D24">
        <v>24</v>
      </c>
      <c r="F24">
        <v>24</v>
      </c>
      <c r="G24" s="34" t="s">
        <v>348</v>
      </c>
      <c r="H24">
        <v>0</v>
      </c>
      <c r="I24">
        <v>12</v>
      </c>
    </row>
    <row r="25" spans="1:9">
      <c r="A25" s="20">
        <v>25</v>
      </c>
      <c r="B25" s="19" t="s">
        <v>272</v>
      </c>
      <c r="C25" s="20">
        <v>1600000</v>
      </c>
      <c r="D25">
        <v>25</v>
      </c>
      <c r="F25">
        <v>25</v>
      </c>
      <c r="G25" s="34" t="s">
        <v>322</v>
      </c>
      <c r="H25">
        <v>0</v>
      </c>
      <c r="I25">
        <v>12</v>
      </c>
    </row>
    <row r="26" spans="1:9">
      <c r="A26" s="20">
        <v>26</v>
      </c>
      <c r="B26" s="19" t="s">
        <v>215</v>
      </c>
      <c r="C26" s="20">
        <v>3200000</v>
      </c>
      <c r="D26">
        <v>26</v>
      </c>
      <c r="F26">
        <v>26</v>
      </c>
      <c r="G26" s="34" t="s">
        <v>323</v>
      </c>
      <c r="H26">
        <v>0</v>
      </c>
      <c r="I26">
        <v>11</v>
      </c>
    </row>
    <row r="27" spans="1:9">
      <c r="A27" s="20">
        <v>30</v>
      </c>
      <c r="B27" s="19" t="s">
        <v>232</v>
      </c>
      <c r="C27" s="20">
        <v>840000</v>
      </c>
      <c r="D27">
        <v>30</v>
      </c>
      <c r="F27">
        <v>27</v>
      </c>
      <c r="G27" s="34" t="s">
        <v>324</v>
      </c>
      <c r="H27">
        <v>0</v>
      </c>
      <c r="I27">
        <v>10</v>
      </c>
    </row>
    <row r="28" spans="1:9">
      <c r="A28" s="20">
        <v>31</v>
      </c>
      <c r="B28" s="19" t="s">
        <v>219</v>
      </c>
      <c r="C28" s="20">
        <v>840000</v>
      </c>
      <c r="D28">
        <v>31</v>
      </c>
      <c r="F28">
        <v>28</v>
      </c>
      <c r="G28" s="35" t="s">
        <v>325</v>
      </c>
      <c r="H28">
        <v>0</v>
      </c>
      <c r="I28">
        <v>9</v>
      </c>
    </row>
    <row r="29" spans="1:9">
      <c r="A29" s="20">
        <v>32</v>
      </c>
      <c r="B29" s="19" t="s">
        <v>273</v>
      </c>
      <c r="C29" s="20">
        <v>1600000</v>
      </c>
      <c r="D29">
        <v>32</v>
      </c>
      <c r="F29">
        <v>29</v>
      </c>
      <c r="G29" s="34" t="s">
        <v>326</v>
      </c>
      <c r="H29">
        <v>0</v>
      </c>
      <c r="I29">
        <v>8</v>
      </c>
    </row>
    <row r="30" spans="1:9">
      <c r="A30" s="20">
        <v>33</v>
      </c>
      <c r="B30" s="19" t="s">
        <v>221</v>
      </c>
      <c r="C30" s="20">
        <v>3200000</v>
      </c>
      <c r="D30">
        <v>33</v>
      </c>
      <c r="F30">
        <v>30</v>
      </c>
      <c r="G30" s="35" t="s">
        <v>327</v>
      </c>
      <c r="H30">
        <v>0</v>
      </c>
      <c r="I30">
        <v>7</v>
      </c>
    </row>
    <row r="31" spans="1:9">
      <c r="A31" s="20">
        <v>34</v>
      </c>
      <c r="B31" s="19" t="s">
        <v>264</v>
      </c>
      <c r="C31" s="20">
        <v>840000</v>
      </c>
      <c r="D31">
        <v>34</v>
      </c>
      <c r="F31">
        <v>31</v>
      </c>
      <c r="G31" s="34" t="s">
        <v>328</v>
      </c>
      <c r="H31">
        <v>0</v>
      </c>
      <c r="I31">
        <v>6</v>
      </c>
    </row>
    <row r="32" spans="1:9">
      <c r="A32" s="20">
        <v>35</v>
      </c>
      <c r="B32" s="19" t="s">
        <v>223</v>
      </c>
      <c r="C32" s="20">
        <v>840000</v>
      </c>
      <c r="D32">
        <v>35</v>
      </c>
      <c r="F32">
        <v>32</v>
      </c>
      <c r="G32" s="35" t="s">
        <v>329</v>
      </c>
      <c r="H32">
        <v>0</v>
      </c>
      <c r="I32">
        <v>5</v>
      </c>
    </row>
    <row r="33" spans="1:9">
      <c r="A33" s="20">
        <v>36</v>
      </c>
      <c r="B33" s="19" t="s">
        <v>274</v>
      </c>
      <c r="C33" s="20">
        <v>1600000</v>
      </c>
      <c r="D33">
        <v>36</v>
      </c>
      <c r="F33">
        <v>33</v>
      </c>
      <c r="G33" s="34" t="s">
        <v>330</v>
      </c>
      <c r="H33">
        <v>0</v>
      </c>
      <c r="I33">
        <v>4</v>
      </c>
    </row>
    <row r="34" spans="1:9">
      <c r="A34" s="20">
        <v>37</v>
      </c>
      <c r="B34" s="19" t="s">
        <v>224</v>
      </c>
      <c r="C34" s="20">
        <v>3200000</v>
      </c>
      <c r="D34">
        <v>37</v>
      </c>
      <c r="F34">
        <v>34</v>
      </c>
      <c r="G34" s="34" t="s">
        <v>331</v>
      </c>
      <c r="H34">
        <v>0</v>
      </c>
      <c r="I34">
        <v>3</v>
      </c>
    </row>
    <row r="35" spans="1:9">
      <c r="A35" s="20">
        <v>38</v>
      </c>
      <c r="B35" s="19" t="s">
        <v>225</v>
      </c>
      <c r="C35" s="20">
        <v>840000</v>
      </c>
      <c r="D35">
        <v>38</v>
      </c>
      <c r="F35">
        <v>35</v>
      </c>
      <c r="G35" s="34" t="s">
        <v>332</v>
      </c>
      <c r="H35">
        <v>0</v>
      </c>
      <c r="I35">
        <v>2</v>
      </c>
    </row>
    <row r="36" spans="1:9">
      <c r="A36" s="20">
        <v>39</v>
      </c>
      <c r="B36" s="19" t="s">
        <v>275</v>
      </c>
      <c r="C36" s="20">
        <v>1600000</v>
      </c>
      <c r="D36">
        <v>39</v>
      </c>
      <c r="F36">
        <v>36</v>
      </c>
      <c r="G36" s="34" t="s">
        <v>333</v>
      </c>
      <c r="H36">
        <v>0</v>
      </c>
      <c r="I36">
        <v>1</v>
      </c>
    </row>
    <row r="37" spans="1:9">
      <c r="A37" s="20">
        <v>40</v>
      </c>
      <c r="B37" s="19" t="s">
        <v>226</v>
      </c>
      <c r="C37" s="20">
        <v>3200000</v>
      </c>
      <c r="D37">
        <v>40</v>
      </c>
    </row>
    <row r="38" spans="1:9">
      <c r="A38" s="20">
        <v>41</v>
      </c>
      <c r="B38" s="19" t="s">
        <v>227</v>
      </c>
      <c r="C38" s="20">
        <v>840000</v>
      </c>
      <c r="D38">
        <v>41</v>
      </c>
    </row>
    <row r="39" spans="1:9">
      <c r="A39" s="20">
        <v>42</v>
      </c>
      <c r="B39" s="19" t="s">
        <v>276</v>
      </c>
      <c r="C39" s="20">
        <v>1600000</v>
      </c>
      <c r="D39">
        <v>42</v>
      </c>
      <c r="H39" t="s">
        <v>334</v>
      </c>
      <c r="I39" t="s">
        <v>335</v>
      </c>
    </row>
    <row r="40" spans="1:9">
      <c r="A40" s="20">
        <v>43</v>
      </c>
      <c r="B40" s="19" t="s">
        <v>228</v>
      </c>
      <c r="C40" s="20">
        <v>3200000</v>
      </c>
      <c r="D40">
        <v>43</v>
      </c>
    </row>
    <row r="41" spans="1:9">
      <c r="A41" s="20">
        <v>44</v>
      </c>
      <c r="B41" s="19" t="s">
        <v>229</v>
      </c>
      <c r="C41" s="20">
        <v>840000</v>
      </c>
      <c r="D41">
        <v>44</v>
      </c>
    </row>
    <row r="42" spans="1:9">
      <c r="A42" s="20">
        <v>45</v>
      </c>
      <c r="B42" s="19" t="s">
        <v>277</v>
      </c>
      <c r="C42" s="20">
        <v>1600000</v>
      </c>
      <c r="D42">
        <v>45</v>
      </c>
    </row>
    <row r="43" spans="1:9">
      <c r="A43" s="20">
        <v>46</v>
      </c>
      <c r="B43" s="19" t="s">
        <v>230</v>
      </c>
      <c r="C43" s="20">
        <v>3200000</v>
      </c>
      <c r="D43">
        <v>46</v>
      </c>
    </row>
  </sheetData>
  <autoFilter ref="A1:I46" xr:uid="{00000000-0001-0000-0400-000000000000}"/>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1"/>
  <sheetViews>
    <sheetView workbookViewId="0">
      <selection activeCell="J16" sqref="J16"/>
    </sheetView>
  </sheetViews>
  <sheetFormatPr defaultRowHeight="13"/>
  <cols>
    <col min="5" max="5" width="15.7265625" bestFit="1" customWidth="1"/>
  </cols>
  <sheetData>
    <row r="1" spans="1:13">
      <c r="A1" s="30" t="s">
        <v>194</v>
      </c>
      <c r="B1" s="30" t="s">
        <v>196</v>
      </c>
      <c r="C1" s="30" t="s">
        <v>195</v>
      </c>
      <c r="D1" s="30" t="s">
        <v>234</v>
      </c>
      <c r="E1" s="30" t="s">
        <v>172</v>
      </c>
      <c r="F1" s="30" t="s">
        <v>173</v>
      </c>
      <c r="G1" s="30" t="s">
        <v>174</v>
      </c>
      <c r="H1" s="30" t="s">
        <v>216</v>
      </c>
      <c r="I1" s="30" t="s">
        <v>217</v>
      </c>
      <c r="J1" s="30" t="s">
        <v>222</v>
      </c>
      <c r="K1" s="30" t="s">
        <v>236</v>
      </c>
      <c r="L1" s="30" t="s">
        <v>237</v>
      </c>
      <c r="M1" s="30" t="s">
        <v>238</v>
      </c>
    </row>
    <row r="2" spans="1:13">
      <c r="A2" s="30" t="s">
        <v>192</v>
      </c>
      <c r="B2" s="30" t="s">
        <v>197</v>
      </c>
      <c r="C2" s="30" t="s">
        <v>204</v>
      </c>
      <c r="D2" s="30" t="s">
        <v>25</v>
      </c>
      <c r="E2" s="30" t="s">
        <v>206</v>
      </c>
      <c r="F2" s="30" t="s">
        <v>210</v>
      </c>
      <c r="G2" s="30" t="s">
        <v>212</v>
      </c>
      <c r="H2" s="30" t="s">
        <v>231</v>
      </c>
      <c r="I2" s="30" t="s">
        <v>218</v>
      </c>
      <c r="J2" s="30" t="s">
        <v>223</v>
      </c>
      <c r="K2" s="30" t="s">
        <v>225</v>
      </c>
      <c r="L2" s="30" t="s">
        <v>227</v>
      </c>
      <c r="M2" s="30" t="s">
        <v>229</v>
      </c>
    </row>
    <row r="3" spans="1:13">
      <c r="A3" s="30" t="s">
        <v>60</v>
      </c>
      <c r="B3" s="30" t="s">
        <v>19</v>
      </c>
      <c r="C3" s="30" t="s">
        <v>205</v>
      </c>
      <c r="D3" s="30" t="s">
        <v>26</v>
      </c>
      <c r="E3" s="30" t="s">
        <v>279</v>
      </c>
      <c r="F3" s="30" t="s">
        <v>280</v>
      </c>
      <c r="G3" s="30" t="s">
        <v>281</v>
      </c>
      <c r="H3" s="30"/>
      <c r="I3" s="30" t="s">
        <v>282</v>
      </c>
      <c r="J3" s="30" t="s">
        <v>283</v>
      </c>
      <c r="K3" s="30" t="s">
        <v>284</v>
      </c>
      <c r="L3" s="30" t="s">
        <v>285</v>
      </c>
      <c r="M3" s="30" t="s">
        <v>286</v>
      </c>
    </row>
    <row r="4" spans="1:13">
      <c r="A4" s="30" t="s">
        <v>18</v>
      </c>
      <c r="B4" s="30" t="s">
        <v>22</v>
      </c>
      <c r="C4" s="30"/>
      <c r="D4" s="30"/>
      <c r="E4" s="30" t="s">
        <v>170</v>
      </c>
      <c r="F4" s="30" t="s">
        <v>171</v>
      </c>
      <c r="G4" s="30" t="s">
        <v>214</v>
      </c>
      <c r="H4" s="30"/>
      <c r="I4" s="30" t="s">
        <v>220</v>
      </c>
      <c r="J4" s="30" t="s">
        <v>224</v>
      </c>
      <c r="K4" s="30" t="s">
        <v>226</v>
      </c>
      <c r="L4" s="30" t="s">
        <v>228</v>
      </c>
      <c r="M4" s="30" t="s">
        <v>230</v>
      </c>
    </row>
    <row r="5" spans="1:13">
      <c r="A5" s="30" t="s">
        <v>268</v>
      </c>
      <c r="B5" s="30" t="s">
        <v>23</v>
      </c>
      <c r="C5" s="30"/>
      <c r="D5" s="30"/>
      <c r="E5" s="30" t="s">
        <v>208</v>
      </c>
      <c r="F5" s="30"/>
      <c r="G5" s="30"/>
      <c r="H5" s="30"/>
      <c r="I5" s="30" t="s">
        <v>265</v>
      </c>
      <c r="J5" s="30"/>
      <c r="K5" s="30"/>
      <c r="L5" s="30"/>
      <c r="M5" s="30"/>
    </row>
    <row r="6" spans="1:13">
      <c r="A6" s="30"/>
      <c r="B6" s="30" t="s">
        <v>266</v>
      </c>
      <c r="C6" s="30"/>
      <c r="D6" s="30"/>
      <c r="E6" s="30"/>
      <c r="F6" s="30"/>
      <c r="G6" s="30"/>
      <c r="H6" s="30"/>
      <c r="I6" s="30"/>
      <c r="J6" s="30"/>
      <c r="K6" s="30"/>
      <c r="L6" s="30"/>
      <c r="M6" s="30"/>
    </row>
    <row r="7" spans="1:13">
      <c r="A7" s="30"/>
      <c r="B7" s="30" t="s">
        <v>267</v>
      </c>
      <c r="C7" s="30"/>
      <c r="D7" s="30"/>
      <c r="E7" s="30"/>
      <c r="F7" s="30"/>
      <c r="G7" s="30"/>
      <c r="H7" s="30"/>
      <c r="I7" s="30"/>
      <c r="J7" s="30"/>
      <c r="K7" s="30"/>
      <c r="L7" s="30"/>
      <c r="M7" s="30"/>
    </row>
    <row r="8" spans="1:13">
      <c r="A8" s="30"/>
      <c r="B8" s="30" t="s">
        <v>24</v>
      </c>
      <c r="C8" s="30"/>
      <c r="D8" s="30"/>
      <c r="E8" s="30"/>
      <c r="F8" s="30"/>
      <c r="G8" s="30"/>
      <c r="H8" s="30"/>
      <c r="I8" s="30"/>
      <c r="J8" s="30"/>
      <c r="K8" s="30"/>
      <c r="L8" s="30"/>
      <c r="M8" s="30"/>
    </row>
    <row r="9" spans="1:13">
      <c r="A9" s="30"/>
      <c r="B9" s="30" t="s">
        <v>202</v>
      </c>
      <c r="C9" s="30"/>
      <c r="D9" s="30"/>
      <c r="E9" s="30"/>
      <c r="F9" s="30"/>
      <c r="G9" s="30"/>
      <c r="H9" s="30"/>
      <c r="I9" s="30"/>
      <c r="J9" s="30"/>
      <c r="K9" s="30"/>
      <c r="L9" s="30"/>
      <c r="M9" s="30"/>
    </row>
    <row r="11" spans="1:13">
      <c r="A11" t="s">
        <v>336</v>
      </c>
    </row>
    <row r="12" spans="1:13">
      <c r="A12" t="s">
        <v>251</v>
      </c>
      <c r="E12" s="34"/>
    </row>
    <row r="13" spans="1:13">
      <c r="A13" t="s">
        <v>247</v>
      </c>
      <c r="E13" s="34"/>
    </row>
    <row r="14" spans="1:13">
      <c r="A14" t="s">
        <v>248</v>
      </c>
      <c r="E14" s="34"/>
    </row>
    <row r="15" spans="1:13">
      <c r="A15" t="s">
        <v>278</v>
      </c>
      <c r="E15" s="34"/>
    </row>
    <row r="16" spans="1:13">
      <c r="A16" t="s">
        <v>157</v>
      </c>
      <c r="E16" s="34"/>
    </row>
    <row r="17" spans="5:5">
      <c r="E17" s="34"/>
    </row>
    <row r="18" spans="5:5">
      <c r="E18" s="34"/>
    </row>
    <row r="19" spans="5:5">
      <c r="E19" s="34"/>
    </row>
    <row r="20" spans="5:5">
      <c r="E20" s="34"/>
    </row>
    <row r="21" spans="5:5">
      <c r="E21" s="34"/>
    </row>
    <row r="22" spans="5:5">
      <c r="E22" s="34"/>
    </row>
    <row r="23" spans="5:5">
      <c r="E23" s="34"/>
    </row>
    <row r="24" spans="5:5">
      <c r="E24" s="34"/>
    </row>
    <row r="25" spans="5:5">
      <c r="E25" s="34"/>
    </row>
    <row r="26" spans="5:5">
      <c r="E26" s="34"/>
    </row>
    <row r="27" spans="5:5">
      <c r="E27" s="34"/>
    </row>
    <row r="28" spans="5:5">
      <c r="E28" s="34"/>
    </row>
    <row r="29" spans="5:5">
      <c r="E29" s="34"/>
    </row>
    <row r="30" spans="5:5">
      <c r="E30" s="35"/>
    </row>
    <row r="31" spans="5:5">
      <c r="E31" s="33"/>
    </row>
  </sheetData>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K174"/>
  <sheetViews>
    <sheetView showGridLines="0" view="pageBreakPreview" topLeftCell="A22" zoomScaleNormal="120" zoomScaleSheetLayoutView="100" workbookViewId="0">
      <selection activeCell="AP35" sqref="AP35"/>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IF($AK$13&lt;&gt;"",L21*10000/10671,IF($AK$11=12,Z21,IF(AND($AK$11&lt;&gt;0,$AK$11&lt;12),Z21/$AK$11*12,IF($AK$11=0,L21*10000/10671,0))))</f>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LDWizNDV0KI3OlzsRSVWhT3DAbp8230tjSyz6MZA3fRtnGwYHZod4LNWA76vA5XTY4SCiKXsV+NqrBfWUKWC7g==" saltValue="VX8xWlQrzX+bHcMNs9Yw3A==" spinCount="100000" sheet="1" autoFilter="0"/>
  <mergeCells count="149">
    <mergeCell ref="A15:D15"/>
    <mergeCell ref="E15:H15"/>
    <mergeCell ref="AK13:AM13"/>
    <mergeCell ref="E13:AJ13"/>
    <mergeCell ref="E14:N14"/>
    <mergeCell ref="O14:AM14"/>
    <mergeCell ref="T7:V7"/>
    <mergeCell ref="AC7:AM7"/>
    <mergeCell ref="AT7:AT8"/>
    <mergeCell ref="L8:AM8"/>
    <mergeCell ref="L10:AM10"/>
    <mergeCell ref="AC9:AM9"/>
    <mergeCell ref="P9:Y9"/>
    <mergeCell ref="A3:A11"/>
    <mergeCell ref="AK11:AM11"/>
    <mergeCell ref="AD11:AJ11"/>
    <mergeCell ref="T11:Z11"/>
    <mergeCell ref="AA11:AC11"/>
    <mergeCell ref="L11:S11"/>
    <mergeCell ref="J15:M15"/>
    <mergeCell ref="T15:W15"/>
    <mergeCell ref="N15:R15"/>
    <mergeCell ref="X15:AB15"/>
    <mergeCell ref="AD15:AG15"/>
    <mergeCell ref="AP4:AT4"/>
    <mergeCell ref="B5:K6"/>
    <mergeCell ref="L5:N5"/>
    <mergeCell ref="AP6:AT6"/>
    <mergeCell ref="O5:AK5"/>
    <mergeCell ref="L3:AF3"/>
    <mergeCell ref="AG3:AM3"/>
    <mergeCell ref="L4:AF4"/>
    <mergeCell ref="AG4:AM4"/>
    <mergeCell ref="L6:N6"/>
    <mergeCell ref="O6:AK6"/>
    <mergeCell ref="U27:Y27"/>
    <mergeCell ref="A29:AM29"/>
    <mergeCell ref="B107:W107"/>
    <mergeCell ref="X107:AM107"/>
    <mergeCell ref="B34:AM34"/>
    <mergeCell ref="B35:AM35"/>
    <mergeCell ref="B36:AM36"/>
    <mergeCell ref="B37:AM37"/>
    <mergeCell ref="A105:AM105"/>
    <mergeCell ref="B106:W106"/>
    <mergeCell ref="X106:AM106"/>
    <mergeCell ref="A31:AM31"/>
    <mergeCell ref="A32:A33"/>
    <mergeCell ref="B32:AM32"/>
    <mergeCell ref="C33:AM33"/>
    <mergeCell ref="A28:D28"/>
    <mergeCell ref="E28:K28"/>
    <mergeCell ref="L28:P28"/>
    <mergeCell ref="Q28:T28"/>
    <mergeCell ref="U28:Y28"/>
    <mergeCell ref="Z28:AC28"/>
    <mergeCell ref="AD28:AH28"/>
    <mergeCell ref="AI28:AM28"/>
    <mergeCell ref="AI19:AM19"/>
    <mergeCell ref="AD16:AH17"/>
    <mergeCell ref="AI16:AM17"/>
    <mergeCell ref="Q17:T17"/>
    <mergeCell ref="U16:AC16"/>
    <mergeCell ref="U17:Y17"/>
    <mergeCell ref="Z17:AC17"/>
    <mergeCell ref="L19:P19"/>
    <mergeCell ref="Q19:T19"/>
    <mergeCell ref="U19:Y19"/>
    <mergeCell ref="Z19:AC19"/>
    <mergeCell ref="AD19:AH19"/>
    <mergeCell ref="AD18:AH18"/>
    <mergeCell ref="AI18:AM18"/>
    <mergeCell ref="L16:T16"/>
    <mergeCell ref="L17:P17"/>
    <mergeCell ref="A26:D26"/>
    <mergeCell ref="A27:D27"/>
    <mergeCell ref="A19:D19"/>
    <mergeCell ref="E19:K19"/>
    <mergeCell ref="E20:K20"/>
    <mergeCell ref="E21:K21"/>
    <mergeCell ref="E22:K22"/>
    <mergeCell ref="E23:K23"/>
    <mergeCell ref="E24:K24"/>
    <mergeCell ref="E25:K25"/>
    <mergeCell ref="E26:K26"/>
    <mergeCell ref="E27:K27"/>
    <mergeCell ref="A20:D20"/>
    <mergeCell ref="A21:D21"/>
    <mergeCell ref="A22:D22"/>
    <mergeCell ref="A23:D23"/>
    <mergeCell ref="A24:D24"/>
    <mergeCell ref="A25:D25"/>
    <mergeCell ref="U20:Y20"/>
    <mergeCell ref="Z20:AC20"/>
    <mergeCell ref="AD20:AH20"/>
    <mergeCell ref="AI20:AM20"/>
    <mergeCell ref="L21:P21"/>
    <mergeCell ref="Q21:T21"/>
    <mergeCell ref="U21:Y21"/>
    <mergeCell ref="Z21:AC21"/>
    <mergeCell ref="AD21:AH21"/>
    <mergeCell ref="AI21:AM21"/>
    <mergeCell ref="L20:P20"/>
    <mergeCell ref="Q20:T20"/>
    <mergeCell ref="AD25:AH25"/>
    <mergeCell ref="AI25:AM25"/>
    <mergeCell ref="Q26:T26"/>
    <mergeCell ref="U26:Y26"/>
    <mergeCell ref="Z26:AC26"/>
    <mergeCell ref="AD26:AH26"/>
    <mergeCell ref="AI26:AM26"/>
    <mergeCell ref="L22:P22"/>
    <mergeCell ref="Q22:T22"/>
    <mergeCell ref="U22:Y22"/>
    <mergeCell ref="Z22:AC22"/>
    <mergeCell ref="AD22:AH22"/>
    <mergeCell ref="AI22:AM22"/>
    <mergeCell ref="L23:P23"/>
    <mergeCell ref="Q23:T23"/>
    <mergeCell ref="U23:Y23"/>
    <mergeCell ref="Z23:AC23"/>
    <mergeCell ref="AD23:AH23"/>
    <mergeCell ref="AI23:AM23"/>
    <mergeCell ref="L26:P26"/>
    <mergeCell ref="L24:P24"/>
    <mergeCell ref="AH15:AL15"/>
    <mergeCell ref="B7:K8"/>
    <mergeCell ref="Q7:R7"/>
    <mergeCell ref="B11:K11"/>
    <mergeCell ref="L27:P27"/>
    <mergeCell ref="Q27:T27"/>
    <mergeCell ref="Z27:AC27"/>
    <mergeCell ref="AD27:AH27"/>
    <mergeCell ref="AI27:AM27"/>
    <mergeCell ref="Q24:T24"/>
    <mergeCell ref="U24:Y24"/>
    <mergeCell ref="Z24:AC24"/>
    <mergeCell ref="AD24:AH24"/>
    <mergeCell ref="AI24:AM24"/>
    <mergeCell ref="L25:P25"/>
    <mergeCell ref="Q25:T25"/>
    <mergeCell ref="U25:Y25"/>
    <mergeCell ref="Z25:AC25"/>
    <mergeCell ref="A16:D18"/>
    <mergeCell ref="E16:K18"/>
    <mergeCell ref="L18:P18"/>
    <mergeCell ref="Q18:T18"/>
    <mergeCell ref="U18:Y18"/>
    <mergeCell ref="Z18:AC18"/>
  </mergeCells>
  <phoneticPr fontId="3"/>
  <conditionalFormatting sqref="A19:A27">
    <cfRule type="containsText" dxfId="89" priority="1" operator="containsText" text="その他">
      <formula>NOT(ISERROR(SEARCH("その他",A19)))</formula>
    </cfRule>
  </conditionalFormatting>
  <conditionalFormatting sqref="E19:E27">
    <cfRule type="containsText" dxfId="88" priority="6" operator="containsText" text="その他">
      <formula>NOT(ISERROR(SEARCH("その他",E19)))</formula>
    </cfRule>
  </conditionalFormatting>
  <conditionalFormatting sqref="Z19:AC28">
    <cfRule type="expression" dxfId="87" priority="4">
      <formula>OR($AK$11=0,$AK$13&lt;&gt;"")</formula>
    </cfRule>
  </conditionalFormatting>
  <dataValidations count="9">
    <dataValidation type="list" allowBlank="1" showInputMessage="1" showErrorMessage="1" sqref="O6:AK6" xr:uid="{00000000-0002-0000-0600-000000000000}">
      <formula1>INDIRECT(O5)</formula1>
    </dataValidation>
    <dataValidation imeMode="fullKatakana" allowBlank="1" showInputMessage="1" showErrorMessage="1" sqref="L3:AF3" xr:uid="{00000000-0002-0000-0600-000001000000}"/>
    <dataValidation imeMode="off" allowBlank="1" showInputMessage="1" showErrorMessage="1" sqref="Q7:R7 T7:V7 AC9:AM9 P9:Y9" xr:uid="{00000000-0002-0000-0600-000002000000}"/>
    <dataValidation type="list" imeMode="disabled" allowBlank="1" showInputMessage="1" showErrorMessage="1" sqref="A32:A101" xr:uid="{00000000-0002-0000-0600-000003000000}">
      <formula1>"○"</formula1>
    </dataValidation>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06:A107 AK13:AM13" xr:uid="{00000000-0002-0000-0600-000005000000}">
      <formula1>"○"</formula1>
    </dataValidation>
    <dataValidation type="list" allowBlank="1" showInputMessage="1" showErrorMessage="1" sqref="O5:AK5" xr:uid="{00000000-0002-0000-0600-000006000000}">
      <formula1>ユニット</formula1>
    </dataValidation>
    <dataValidation type="whole" allowBlank="1" showInputMessage="1" showErrorMessage="1" error="所要額が1,000円未満の場合は申請できません。" sqref="AH15:AL15" xr:uid="{00000000-0002-0000-0600-000007000000}">
      <formula1>1000</formula1>
      <formula2>1E+28</formula2>
    </dataValidation>
    <dataValidation type="list" allowBlank="1" showInputMessage="1" showErrorMessage="1" sqref="O14:AM14" xr:uid="{00000000-0002-0000-0600-000008000000}">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FA0918D-467B-44E8-9E2B-93F4F1C1C0EF}">
          <x14:formula1>
            <xm:f>プルダウン!$A$11:$A$16</xm:f>
          </x14:formula1>
          <xm:sqref>A19:D27</xm:sqref>
        </x14:dataValidation>
        <x14:dataValidation type="list" allowBlank="1" showInputMessage="1" showErrorMessage="1" xr:uid="{00000000-0002-0000-0600-00000A000000}">
          <x14:formula1>
            <xm:f>Vlookup!$G$1:$G$36</xm:f>
          </x14:formula1>
          <xm:sqref>L11:S11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K174"/>
  <sheetViews>
    <sheetView showGridLines="0" view="pageBreakPreview" zoomScaleNormal="120" zoomScaleSheetLayoutView="100" workbookViewId="0">
      <selection activeCell="Z17" sqref="Z17:AC17"/>
    </sheetView>
  </sheetViews>
  <sheetFormatPr defaultColWidth="2.26953125" defaultRowHeight="13"/>
  <cols>
    <col min="1" max="1" width="5.7265625" style="38" customWidth="1"/>
    <col min="2" max="2" width="3.36328125" style="38" customWidth="1"/>
    <col min="3" max="3" width="4.08984375" style="38" customWidth="1"/>
    <col min="4" max="4" width="1.7265625" style="38" customWidth="1"/>
    <col min="5" max="5" width="4.08984375" style="38" customWidth="1"/>
    <col min="6" max="39" width="2.26953125" style="38" customWidth="1"/>
    <col min="40" max="40" width="2.26953125" style="38"/>
    <col min="41" max="41" width="2.26953125" style="38" customWidth="1"/>
    <col min="42" max="42" width="20.453125" style="39" bestFit="1" customWidth="1"/>
    <col min="43" max="43" width="9.08984375" style="38" customWidth="1"/>
    <col min="44" max="47" width="2.26953125" style="38" customWidth="1"/>
    <col min="48" max="62" width="2.26953125" style="38"/>
    <col min="63" max="63" width="2.26953125" style="38" hidden="1" customWidth="1"/>
    <col min="64" max="16384" width="2.26953125" style="38"/>
  </cols>
  <sheetData>
    <row r="1" spans="1:63">
      <c r="A1" s="37" t="s">
        <v>165</v>
      </c>
    </row>
    <row r="2" spans="1:63" ht="13.5" thickBot="1"/>
    <row r="3" spans="1:63" s="43" customFormat="1" ht="12" customHeight="1">
      <c r="A3" s="293" t="s">
        <v>30</v>
      </c>
      <c r="B3" s="40" t="s">
        <v>0</v>
      </c>
      <c r="C3" s="41"/>
      <c r="D3" s="41"/>
      <c r="E3" s="40"/>
      <c r="F3" s="40"/>
      <c r="G3" s="40"/>
      <c r="H3" s="40"/>
      <c r="I3" s="40"/>
      <c r="J3" s="40"/>
      <c r="K3" s="42"/>
      <c r="L3" s="426"/>
      <c r="M3" s="426"/>
      <c r="N3" s="426"/>
      <c r="O3" s="426"/>
      <c r="P3" s="426"/>
      <c r="Q3" s="426"/>
      <c r="R3" s="426"/>
      <c r="S3" s="426"/>
      <c r="T3" s="426"/>
      <c r="U3" s="426"/>
      <c r="V3" s="426"/>
      <c r="W3" s="426"/>
      <c r="X3" s="426"/>
      <c r="Y3" s="426"/>
      <c r="Z3" s="426"/>
      <c r="AA3" s="426"/>
      <c r="AB3" s="426"/>
      <c r="AC3" s="426"/>
      <c r="AD3" s="426"/>
      <c r="AE3" s="426"/>
      <c r="AF3" s="427"/>
      <c r="AG3" s="428" t="s">
        <v>36</v>
      </c>
      <c r="AH3" s="429"/>
      <c r="AI3" s="429"/>
      <c r="AJ3" s="429"/>
      <c r="AK3" s="429"/>
      <c r="AL3" s="429"/>
      <c r="AM3" s="430"/>
      <c r="AP3" s="44"/>
    </row>
    <row r="4" spans="1:63" s="43" customFormat="1" ht="20.25" customHeight="1">
      <c r="A4" s="294"/>
      <c r="B4" s="45" t="s">
        <v>28</v>
      </c>
      <c r="C4" s="46"/>
      <c r="D4" s="46"/>
      <c r="E4" s="45"/>
      <c r="F4" s="45"/>
      <c r="G4" s="45"/>
      <c r="H4" s="45"/>
      <c r="I4" s="45"/>
      <c r="J4" s="45"/>
      <c r="K4" s="47"/>
      <c r="L4" s="431"/>
      <c r="M4" s="432"/>
      <c r="N4" s="432"/>
      <c r="O4" s="432"/>
      <c r="P4" s="432"/>
      <c r="Q4" s="432"/>
      <c r="R4" s="432"/>
      <c r="S4" s="432"/>
      <c r="T4" s="432"/>
      <c r="U4" s="432"/>
      <c r="V4" s="432"/>
      <c r="W4" s="432"/>
      <c r="X4" s="432"/>
      <c r="Y4" s="432"/>
      <c r="Z4" s="432"/>
      <c r="AA4" s="432"/>
      <c r="AB4" s="432"/>
      <c r="AC4" s="432"/>
      <c r="AD4" s="432"/>
      <c r="AE4" s="432"/>
      <c r="AF4" s="433"/>
      <c r="AG4" s="434"/>
      <c r="AH4" s="435"/>
      <c r="AI4" s="435"/>
      <c r="AJ4" s="435"/>
      <c r="AK4" s="435"/>
      <c r="AL4" s="435"/>
      <c r="AM4" s="436"/>
      <c r="AP4" s="418"/>
      <c r="AQ4" s="418"/>
      <c r="AR4" s="418"/>
      <c r="AS4" s="418"/>
      <c r="AT4" s="418"/>
    </row>
    <row r="5" spans="1:63" s="43" customFormat="1" ht="21.75" customHeight="1">
      <c r="A5" s="294"/>
      <c r="B5" s="419" t="s">
        <v>43</v>
      </c>
      <c r="C5" s="419"/>
      <c r="D5" s="419"/>
      <c r="E5" s="419"/>
      <c r="F5" s="419"/>
      <c r="G5" s="419"/>
      <c r="H5" s="419"/>
      <c r="I5" s="419"/>
      <c r="J5" s="419"/>
      <c r="K5" s="420"/>
      <c r="L5" s="423" t="s">
        <v>168</v>
      </c>
      <c r="M5" s="423"/>
      <c r="N5" s="423"/>
      <c r="O5" s="425"/>
      <c r="P5" s="254"/>
      <c r="Q5" s="254"/>
      <c r="R5" s="254"/>
      <c r="S5" s="254"/>
      <c r="T5" s="254"/>
      <c r="U5" s="254"/>
      <c r="V5" s="254"/>
      <c r="W5" s="254"/>
      <c r="X5" s="254"/>
      <c r="Y5" s="254"/>
      <c r="Z5" s="254"/>
      <c r="AA5" s="254"/>
      <c r="AB5" s="254"/>
      <c r="AC5" s="254"/>
      <c r="AD5" s="254"/>
      <c r="AE5" s="254"/>
      <c r="AF5" s="254"/>
      <c r="AG5" s="254"/>
      <c r="AH5" s="254"/>
      <c r="AI5" s="254"/>
      <c r="AJ5" s="254"/>
      <c r="AK5" s="255"/>
      <c r="AL5" s="49"/>
      <c r="AM5" s="50"/>
      <c r="AP5" s="48"/>
      <c r="AQ5" s="48"/>
      <c r="AR5" s="48"/>
      <c r="AS5" s="48"/>
      <c r="AT5" s="48"/>
    </row>
    <row r="6" spans="1:63" s="43" customFormat="1" ht="21" customHeight="1">
      <c r="A6" s="294"/>
      <c r="B6" s="421"/>
      <c r="C6" s="421"/>
      <c r="D6" s="421"/>
      <c r="E6" s="421"/>
      <c r="F6" s="421"/>
      <c r="G6" s="421"/>
      <c r="H6" s="421"/>
      <c r="I6" s="421"/>
      <c r="J6" s="421"/>
      <c r="K6" s="422"/>
      <c r="L6" s="437" t="s">
        <v>169</v>
      </c>
      <c r="M6" s="438"/>
      <c r="N6" s="439"/>
      <c r="O6" s="440"/>
      <c r="P6" s="441"/>
      <c r="Q6" s="441"/>
      <c r="R6" s="441"/>
      <c r="S6" s="441"/>
      <c r="T6" s="441"/>
      <c r="U6" s="441"/>
      <c r="V6" s="441"/>
      <c r="W6" s="441"/>
      <c r="X6" s="441"/>
      <c r="Y6" s="441"/>
      <c r="Z6" s="441"/>
      <c r="AA6" s="441"/>
      <c r="AB6" s="441"/>
      <c r="AC6" s="441"/>
      <c r="AD6" s="441"/>
      <c r="AE6" s="441"/>
      <c r="AF6" s="441"/>
      <c r="AG6" s="441"/>
      <c r="AH6" s="441"/>
      <c r="AI6" s="441"/>
      <c r="AJ6" s="441"/>
      <c r="AK6" s="441"/>
      <c r="AL6" s="51"/>
      <c r="AM6" s="52"/>
      <c r="AP6" s="424" t="s">
        <v>132</v>
      </c>
      <c r="AQ6" s="418"/>
      <c r="AR6" s="418"/>
      <c r="AS6" s="418"/>
      <c r="AT6" s="418"/>
    </row>
    <row r="7" spans="1:63" s="43" customFormat="1" ht="17.25" customHeight="1">
      <c r="A7" s="294"/>
      <c r="B7" s="329" t="s">
        <v>37</v>
      </c>
      <c r="C7" s="329"/>
      <c r="D7" s="329"/>
      <c r="E7" s="329"/>
      <c r="F7" s="329"/>
      <c r="G7" s="329"/>
      <c r="H7" s="329"/>
      <c r="I7" s="329"/>
      <c r="J7" s="329"/>
      <c r="K7" s="330"/>
      <c r="L7" s="53" t="s">
        <v>6</v>
      </c>
      <c r="M7" s="53"/>
      <c r="N7" s="53"/>
      <c r="O7" s="53"/>
      <c r="P7" s="53"/>
      <c r="Q7" s="333"/>
      <c r="R7" s="333"/>
      <c r="S7" s="53" t="s">
        <v>7</v>
      </c>
      <c r="T7" s="333"/>
      <c r="U7" s="333"/>
      <c r="V7" s="333"/>
      <c r="W7" s="53" t="s">
        <v>8</v>
      </c>
      <c r="X7" s="53"/>
      <c r="Y7" s="53"/>
      <c r="Z7" s="53"/>
      <c r="AA7" s="53"/>
      <c r="AB7" s="53"/>
      <c r="AC7" s="450"/>
      <c r="AD7" s="450"/>
      <c r="AE7" s="450"/>
      <c r="AF7" s="450"/>
      <c r="AG7" s="450"/>
      <c r="AH7" s="450"/>
      <c r="AI7" s="450"/>
      <c r="AJ7" s="450"/>
      <c r="AK7" s="450"/>
      <c r="AL7" s="450"/>
      <c r="AM7" s="451"/>
      <c r="AP7" s="44"/>
      <c r="AT7" s="452"/>
    </row>
    <row r="8" spans="1:63" s="43" customFormat="1" ht="20.25" customHeight="1">
      <c r="A8" s="294"/>
      <c r="B8" s="331"/>
      <c r="C8" s="331"/>
      <c r="D8" s="331"/>
      <c r="E8" s="331"/>
      <c r="F8" s="331"/>
      <c r="G8" s="331"/>
      <c r="H8" s="331"/>
      <c r="I8" s="331"/>
      <c r="J8" s="331"/>
      <c r="K8" s="332"/>
      <c r="L8" s="431"/>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53"/>
      <c r="AP8" s="44"/>
      <c r="AT8" s="452"/>
    </row>
    <row r="9" spans="1:63" s="43" customFormat="1" ht="21" customHeight="1">
      <c r="A9" s="294"/>
      <c r="B9" s="55" t="s">
        <v>9</v>
      </c>
      <c r="C9" s="56"/>
      <c r="D9" s="56"/>
      <c r="E9" s="55"/>
      <c r="F9" s="55"/>
      <c r="G9" s="55"/>
      <c r="H9" s="55"/>
      <c r="I9" s="55"/>
      <c r="J9" s="55"/>
      <c r="K9" s="57"/>
      <c r="L9" s="55" t="s">
        <v>10</v>
      </c>
      <c r="M9" s="55"/>
      <c r="N9" s="55"/>
      <c r="O9" s="55"/>
      <c r="P9" s="457"/>
      <c r="Q9" s="458"/>
      <c r="R9" s="458"/>
      <c r="S9" s="458"/>
      <c r="T9" s="458"/>
      <c r="U9" s="458"/>
      <c r="V9" s="458"/>
      <c r="W9" s="458"/>
      <c r="X9" s="458"/>
      <c r="Y9" s="458"/>
      <c r="Z9" s="58" t="s">
        <v>34</v>
      </c>
      <c r="AA9" s="55"/>
      <c r="AB9" s="55"/>
      <c r="AC9" s="457"/>
      <c r="AD9" s="458"/>
      <c r="AE9" s="458"/>
      <c r="AF9" s="458"/>
      <c r="AG9" s="458"/>
      <c r="AH9" s="458"/>
      <c r="AI9" s="458"/>
      <c r="AJ9" s="458"/>
      <c r="AK9" s="458"/>
      <c r="AL9" s="458"/>
      <c r="AM9" s="459"/>
      <c r="AP9" s="44"/>
    </row>
    <row r="10" spans="1:63" s="43" customFormat="1" ht="20.25" customHeight="1">
      <c r="A10" s="294"/>
      <c r="B10" s="53" t="s">
        <v>29</v>
      </c>
      <c r="C10" s="59"/>
      <c r="D10" s="59"/>
      <c r="E10" s="53"/>
      <c r="F10" s="53"/>
      <c r="G10" s="53"/>
      <c r="H10" s="53"/>
      <c r="I10" s="53"/>
      <c r="J10" s="53"/>
      <c r="K10" s="54"/>
      <c r="L10" s="454"/>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6"/>
      <c r="AP10" s="44"/>
    </row>
    <row r="11" spans="1:63" s="43" customFormat="1" ht="20.25" customHeight="1" thickBot="1">
      <c r="A11" s="295"/>
      <c r="B11" s="334" t="s">
        <v>269</v>
      </c>
      <c r="C11" s="335"/>
      <c r="D11" s="335"/>
      <c r="E11" s="335"/>
      <c r="F11" s="335"/>
      <c r="G11" s="335"/>
      <c r="H11" s="335"/>
      <c r="I11" s="335"/>
      <c r="J11" s="335"/>
      <c r="K11" s="335"/>
      <c r="L11" s="464"/>
      <c r="M11" s="465"/>
      <c r="N11" s="465"/>
      <c r="O11" s="465"/>
      <c r="P11" s="465"/>
      <c r="Q11" s="465"/>
      <c r="R11" s="465"/>
      <c r="S11" s="466"/>
      <c r="T11" s="463" t="s">
        <v>301</v>
      </c>
      <c r="U11" s="462"/>
      <c r="V11" s="462"/>
      <c r="W11" s="462"/>
      <c r="X11" s="462"/>
      <c r="Y11" s="462"/>
      <c r="Z11" s="462"/>
      <c r="AA11" s="460">
        <f>IFERROR(VLOOKUP($L11,Vlookup!$G$1:$I$36,3,0),0)</f>
        <v>0</v>
      </c>
      <c r="AB11" s="460"/>
      <c r="AC11" s="460"/>
      <c r="AD11" s="461" t="s">
        <v>302</v>
      </c>
      <c r="AE11" s="462"/>
      <c r="AF11" s="462"/>
      <c r="AG11" s="462"/>
      <c r="AH11" s="462"/>
      <c r="AI11" s="462"/>
      <c r="AJ11" s="462"/>
      <c r="AK11" s="460" t="str">
        <f>IF($L$11&lt;&gt;"",IFERROR(VLOOKUP($L11,Vlookup!$G$1:$I$36,2,0),0),"")</f>
        <v/>
      </c>
      <c r="AL11" s="460"/>
      <c r="AM11" s="460"/>
      <c r="AP11" s="44"/>
      <c r="BF11" s="60"/>
    </row>
    <row r="12" spans="1:63" s="43" customFormat="1" ht="19.5" customHeight="1">
      <c r="I12" s="61"/>
      <c r="K12" s="62"/>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P12" s="44"/>
    </row>
    <row r="13" spans="1:63" s="43" customFormat="1" ht="24.75" customHeight="1">
      <c r="A13" s="64" t="s">
        <v>112</v>
      </c>
      <c r="E13" s="447" t="s">
        <v>300</v>
      </c>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6"/>
      <c r="AL13" s="446"/>
      <c r="AM13" s="446"/>
      <c r="AP13" s="44"/>
    </row>
    <row r="14" spans="1:63" s="43" customFormat="1" ht="24.75" customHeight="1">
      <c r="E14" s="448" t="s">
        <v>295</v>
      </c>
      <c r="F14" s="448"/>
      <c r="G14" s="448"/>
      <c r="H14" s="448"/>
      <c r="I14" s="448"/>
      <c r="J14" s="448"/>
      <c r="K14" s="448"/>
      <c r="L14" s="448"/>
      <c r="M14" s="448"/>
      <c r="N14" s="448"/>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P14" s="44"/>
      <c r="BK14" s="43" t="s">
        <v>296</v>
      </c>
    </row>
    <row r="15" spans="1:63" s="43" customFormat="1" ht="25" customHeight="1">
      <c r="A15" s="442"/>
      <c r="B15" s="443"/>
      <c r="C15" s="443"/>
      <c r="D15" s="444"/>
      <c r="E15" s="445"/>
      <c r="F15" s="445"/>
      <c r="G15" s="445"/>
      <c r="H15" s="445"/>
      <c r="I15" s="65"/>
      <c r="J15" s="467" t="s">
        <v>39</v>
      </c>
      <c r="K15" s="468"/>
      <c r="L15" s="468"/>
      <c r="M15" s="469"/>
      <c r="N15" s="470">
        <f>IFERROR(VLOOKUP(O6,Vlookup!$B$1:$C$43,2,0),0)</f>
        <v>0</v>
      </c>
      <c r="O15" s="471"/>
      <c r="P15" s="471"/>
      <c r="Q15" s="471"/>
      <c r="R15" s="471"/>
      <c r="S15" s="66" t="s">
        <v>244</v>
      </c>
      <c r="T15" s="467" t="s">
        <v>233</v>
      </c>
      <c r="U15" s="468"/>
      <c r="V15" s="468"/>
      <c r="W15" s="468"/>
      <c r="X15" s="472">
        <f>ROUNDDOWN($AI$28/1000,0)*1000</f>
        <v>0</v>
      </c>
      <c r="Y15" s="473"/>
      <c r="Z15" s="473"/>
      <c r="AA15" s="473"/>
      <c r="AB15" s="473"/>
      <c r="AC15" s="66" t="s">
        <v>244</v>
      </c>
      <c r="AD15" s="467" t="s">
        <v>16</v>
      </c>
      <c r="AE15" s="468"/>
      <c r="AF15" s="468"/>
      <c r="AG15" s="468"/>
      <c r="AH15" s="327">
        <f>IF(AND(N15-E15&gt;0,X15-E15&gt;0),MIN(N15-E15,X15-E15),0)</f>
        <v>0</v>
      </c>
      <c r="AI15" s="328"/>
      <c r="AJ15" s="328"/>
      <c r="AK15" s="328"/>
      <c r="AL15" s="328"/>
      <c r="AM15" s="67" t="s">
        <v>244</v>
      </c>
      <c r="AP15" s="44"/>
      <c r="BK15" s="43" t="s">
        <v>297</v>
      </c>
    </row>
    <row r="16" spans="1:63" ht="28" customHeight="1">
      <c r="A16" s="339" t="s">
        <v>191</v>
      </c>
      <c r="B16" s="340"/>
      <c r="C16" s="340"/>
      <c r="D16" s="341"/>
      <c r="E16" s="348" t="s">
        <v>246</v>
      </c>
      <c r="F16" s="349"/>
      <c r="G16" s="349"/>
      <c r="H16" s="349"/>
      <c r="I16" s="349"/>
      <c r="J16" s="349"/>
      <c r="K16" s="350"/>
      <c r="L16" s="382" t="s">
        <v>303</v>
      </c>
      <c r="M16" s="382"/>
      <c r="N16" s="382"/>
      <c r="O16" s="382"/>
      <c r="P16" s="382"/>
      <c r="Q16" s="382"/>
      <c r="R16" s="382"/>
      <c r="S16" s="382"/>
      <c r="T16" s="382"/>
      <c r="U16" s="376" t="s">
        <v>308</v>
      </c>
      <c r="V16" s="377"/>
      <c r="W16" s="377"/>
      <c r="X16" s="377"/>
      <c r="Y16" s="377"/>
      <c r="Z16" s="377"/>
      <c r="AA16" s="377"/>
      <c r="AB16" s="377"/>
      <c r="AC16" s="378"/>
      <c r="AD16" s="369" t="s">
        <v>309</v>
      </c>
      <c r="AE16" s="370"/>
      <c r="AF16" s="370"/>
      <c r="AG16" s="370"/>
      <c r="AH16" s="371"/>
      <c r="AI16" s="339" t="s">
        <v>263</v>
      </c>
      <c r="AJ16" s="340"/>
      <c r="AK16" s="340"/>
      <c r="AL16" s="340"/>
      <c r="AM16" s="341"/>
      <c r="BK16" s="38" t="s">
        <v>298</v>
      </c>
    </row>
    <row r="17" spans="1:42" ht="73.5" customHeight="1">
      <c r="A17" s="342"/>
      <c r="B17" s="343"/>
      <c r="C17" s="343"/>
      <c r="D17" s="344"/>
      <c r="E17" s="351"/>
      <c r="F17" s="352"/>
      <c r="G17" s="352"/>
      <c r="H17" s="352"/>
      <c r="I17" s="352"/>
      <c r="J17" s="352"/>
      <c r="K17" s="353"/>
      <c r="L17" s="379" t="s">
        <v>304</v>
      </c>
      <c r="M17" s="379"/>
      <c r="N17" s="379"/>
      <c r="O17" s="379"/>
      <c r="P17" s="379"/>
      <c r="Q17" s="375" t="s">
        <v>305</v>
      </c>
      <c r="R17" s="375"/>
      <c r="S17" s="375"/>
      <c r="T17" s="375"/>
      <c r="U17" s="379" t="s">
        <v>306</v>
      </c>
      <c r="V17" s="379"/>
      <c r="W17" s="379"/>
      <c r="X17" s="379"/>
      <c r="Y17" s="379"/>
      <c r="Z17" s="375" t="s">
        <v>307</v>
      </c>
      <c r="AA17" s="375"/>
      <c r="AB17" s="375"/>
      <c r="AC17" s="375"/>
      <c r="AD17" s="372"/>
      <c r="AE17" s="373"/>
      <c r="AF17" s="373"/>
      <c r="AG17" s="373"/>
      <c r="AH17" s="374"/>
      <c r="AI17" s="345"/>
      <c r="AJ17" s="346"/>
      <c r="AK17" s="346"/>
      <c r="AL17" s="346"/>
      <c r="AM17" s="347"/>
    </row>
    <row r="18" spans="1:42" ht="11.15" customHeight="1">
      <c r="A18" s="345"/>
      <c r="B18" s="346"/>
      <c r="C18" s="346"/>
      <c r="D18" s="347"/>
      <c r="E18" s="354"/>
      <c r="F18" s="355"/>
      <c r="G18" s="355"/>
      <c r="H18" s="355"/>
      <c r="I18" s="355"/>
      <c r="J18" s="355"/>
      <c r="K18" s="356"/>
      <c r="L18" s="357" t="s">
        <v>259</v>
      </c>
      <c r="M18" s="358"/>
      <c r="N18" s="358"/>
      <c r="O18" s="358"/>
      <c r="P18" s="359"/>
      <c r="Q18" s="360" t="s">
        <v>260</v>
      </c>
      <c r="R18" s="361"/>
      <c r="S18" s="361"/>
      <c r="T18" s="362"/>
      <c r="U18" s="357" t="s">
        <v>261</v>
      </c>
      <c r="V18" s="358"/>
      <c r="W18" s="358"/>
      <c r="X18" s="358"/>
      <c r="Y18" s="359"/>
      <c r="Z18" s="360" t="s">
        <v>260</v>
      </c>
      <c r="AA18" s="361"/>
      <c r="AB18" s="361"/>
      <c r="AC18" s="362"/>
      <c r="AD18" s="376" t="s">
        <v>260</v>
      </c>
      <c r="AE18" s="377"/>
      <c r="AF18" s="377"/>
      <c r="AG18" s="377"/>
      <c r="AH18" s="378"/>
      <c r="AI18" s="376" t="s">
        <v>261</v>
      </c>
      <c r="AJ18" s="380"/>
      <c r="AK18" s="380"/>
      <c r="AL18" s="380"/>
      <c r="AM18" s="381"/>
    </row>
    <row r="19" spans="1:42" ht="24" customHeight="1">
      <c r="A19" s="363"/>
      <c r="B19" s="364"/>
      <c r="C19" s="364"/>
      <c r="D19" s="365"/>
      <c r="E19" s="366"/>
      <c r="F19" s="367"/>
      <c r="G19" s="367"/>
      <c r="H19" s="367"/>
      <c r="I19" s="367"/>
      <c r="J19" s="367"/>
      <c r="K19" s="368"/>
      <c r="L19" s="336">
        <f>Q19</f>
        <v>0</v>
      </c>
      <c r="M19" s="336"/>
      <c r="N19" s="336"/>
      <c r="O19" s="336"/>
      <c r="P19" s="336"/>
      <c r="Q19" s="337"/>
      <c r="R19" s="337"/>
      <c r="S19" s="337"/>
      <c r="T19" s="337"/>
      <c r="U19" s="338">
        <f>IF($AK$13&lt;&gt;"",L19*10000/10671,IF($AK$11=12,Z19,IF(AND($AK$11&lt;&gt;0,$AK$11&lt;12),Z19/$AK$11*12,IF($AK$11=0,L19*10000/10671,0))))</f>
        <v>0</v>
      </c>
      <c r="V19" s="338"/>
      <c r="W19" s="338"/>
      <c r="X19" s="338"/>
      <c r="Y19" s="338"/>
      <c r="Z19" s="337"/>
      <c r="AA19" s="337"/>
      <c r="AB19" s="337"/>
      <c r="AC19" s="337"/>
      <c r="AD19" s="337"/>
      <c r="AE19" s="337"/>
      <c r="AF19" s="337"/>
      <c r="AG19" s="337"/>
      <c r="AH19" s="337"/>
      <c r="AI19" s="338">
        <f t="shared" ref="AI19:AI27" si="0">IF(L19-U19-AD19&lt;0,0,L19-U19-AD19)</f>
        <v>0</v>
      </c>
      <c r="AJ19" s="338"/>
      <c r="AK19" s="338"/>
      <c r="AL19" s="338"/>
      <c r="AM19" s="338"/>
    </row>
    <row r="20" spans="1:42" ht="24" customHeight="1">
      <c r="A20" s="363"/>
      <c r="B20" s="364"/>
      <c r="C20" s="364"/>
      <c r="D20" s="365"/>
      <c r="E20" s="366"/>
      <c r="F20" s="367"/>
      <c r="G20" s="367"/>
      <c r="H20" s="367"/>
      <c r="I20" s="367"/>
      <c r="J20" s="367"/>
      <c r="K20" s="368"/>
      <c r="L20" s="336">
        <f>Q20</f>
        <v>0</v>
      </c>
      <c r="M20" s="336"/>
      <c r="N20" s="336"/>
      <c r="O20" s="336"/>
      <c r="P20" s="336"/>
      <c r="Q20" s="337"/>
      <c r="R20" s="337"/>
      <c r="S20" s="337"/>
      <c r="T20" s="337"/>
      <c r="U20" s="338">
        <f t="shared" ref="U20:U27" si="1">IF($AK$13&lt;&gt;"",L20*10000/10671,IF($AK$11=12,Z20,IF(AND($AK$11&lt;&gt;0,$AK$11&lt;12),Z20/$AK$11*12,IF($AK$11=0,L20*10000/10671,0))))</f>
        <v>0</v>
      </c>
      <c r="V20" s="338"/>
      <c r="W20" s="338"/>
      <c r="X20" s="338"/>
      <c r="Y20" s="338"/>
      <c r="Z20" s="337"/>
      <c r="AA20" s="337"/>
      <c r="AB20" s="337"/>
      <c r="AC20" s="337"/>
      <c r="AD20" s="337"/>
      <c r="AE20" s="337"/>
      <c r="AF20" s="337"/>
      <c r="AG20" s="337"/>
      <c r="AH20" s="337"/>
      <c r="AI20" s="338">
        <f t="shared" si="0"/>
        <v>0</v>
      </c>
      <c r="AJ20" s="338"/>
      <c r="AK20" s="338"/>
      <c r="AL20" s="338"/>
      <c r="AM20" s="338"/>
    </row>
    <row r="21" spans="1:42" ht="24" customHeight="1">
      <c r="A21" s="363"/>
      <c r="B21" s="364"/>
      <c r="C21" s="364"/>
      <c r="D21" s="365"/>
      <c r="E21" s="366"/>
      <c r="F21" s="367"/>
      <c r="G21" s="367"/>
      <c r="H21" s="367"/>
      <c r="I21" s="367"/>
      <c r="J21" s="367"/>
      <c r="K21" s="368"/>
      <c r="L21" s="336">
        <f t="shared" ref="L21:L27" si="2">Q21</f>
        <v>0</v>
      </c>
      <c r="M21" s="336"/>
      <c r="N21" s="336"/>
      <c r="O21" s="336"/>
      <c r="P21" s="336"/>
      <c r="Q21" s="337"/>
      <c r="R21" s="337"/>
      <c r="S21" s="337"/>
      <c r="T21" s="337"/>
      <c r="U21" s="338">
        <f t="shared" si="1"/>
        <v>0</v>
      </c>
      <c r="V21" s="338"/>
      <c r="W21" s="338"/>
      <c r="X21" s="338"/>
      <c r="Y21" s="338"/>
      <c r="Z21" s="337"/>
      <c r="AA21" s="337"/>
      <c r="AB21" s="337"/>
      <c r="AC21" s="337"/>
      <c r="AD21" s="337"/>
      <c r="AE21" s="337"/>
      <c r="AF21" s="337"/>
      <c r="AG21" s="337"/>
      <c r="AH21" s="337"/>
      <c r="AI21" s="338">
        <f t="shared" si="0"/>
        <v>0</v>
      </c>
      <c r="AJ21" s="338"/>
      <c r="AK21" s="338"/>
      <c r="AL21" s="338"/>
      <c r="AM21" s="338"/>
    </row>
    <row r="22" spans="1:42" ht="24" customHeight="1">
      <c r="A22" s="363"/>
      <c r="B22" s="364"/>
      <c r="C22" s="364"/>
      <c r="D22" s="365"/>
      <c r="E22" s="366"/>
      <c r="F22" s="367"/>
      <c r="G22" s="367"/>
      <c r="H22" s="367"/>
      <c r="I22" s="367"/>
      <c r="J22" s="367"/>
      <c r="K22" s="368"/>
      <c r="L22" s="336">
        <f t="shared" si="2"/>
        <v>0</v>
      </c>
      <c r="M22" s="336"/>
      <c r="N22" s="336"/>
      <c r="O22" s="336"/>
      <c r="P22" s="336"/>
      <c r="Q22" s="337"/>
      <c r="R22" s="337"/>
      <c r="S22" s="337"/>
      <c r="T22" s="337"/>
      <c r="U22" s="338">
        <f t="shared" si="1"/>
        <v>0</v>
      </c>
      <c r="V22" s="338"/>
      <c r="W22" s="338"/>
      <c r="X22" s="338"/>
      <c r="Y22" s="338"/>
      <c r="Z22" s="337"/>
      <c r="AA22" s="337"/>
      <c r="AB22" s="337"/>
      <c r="AC22" s="337"/>
      <c r="AD22" s="337"/>
      <c r="AE22" s="337"/>
      <c r="AF22" s="337"/>
      <c r="AG22" s="337"/>
      <c r="AH22" s="337"/>
      <c r="AI22" s="338">
        <f t="shared" si="0"/>
        <v>0</v>
      </c>
      <c r="AJ22" s="338"/>
      <c r="AK22" s="338"/>
      <c r="AL22" s="338"/>
      <c r="AM22" s="338"/>
    </row>
    <row r="23" spans="1:42" ht="24" customHeight="1">
      <c r="A23" s="363"/>
      <c r="B23" s="364"/>
      <c r="C23" s="364"/>
      <c r="D23" s="365"/>
      <c r="E23" s="366"/>
      <c r="F23" s="367"/>
      <c r="G23" s="367"/>
      <c r="H23" s="367"/>
      <c r="I23" s="367"/>
      <c r="J23" s="367"/>
      <c r="K23" s="368"/>
      <c r="L23" s="336">
        <f t="shared" si="2"/>
        <v>0</v>
      </c>
      <c r="M23" s="336"/>
      <c r="N23" s="336"/>
      <c r="O23" s="336"/>
      <c r="P23" s="336"/>
      <c r="Q23" s="337"/>
      <c r="R23" s="337"/>
      <c r="S23" s="337"/>
      <c r="T23" s="337"/>
      <c r="U23" s="338">
        <f t="shared" si="1"/>
        <v>0</v>
      </c>
      <c r="V23" s="338"/>
      <c r="W23" s="338"/>
      <c r="X23" s="338"/>
      <c r="Y23" s="338"/>
      <c r="Z23" s="337"/>
      <c r="AA23" s="337"/>
      <c r="AB23" s="337"/>
      <c r="AC23" s="337"/>
      <c r="AD23" s="337"/>
      <c r="AE23" s="337"/>
      <c r="AF23" s="337"/>
      <c r="AG23" s="337"/>
      <c r="AH23" s="337"/>
      <c r="AI23" s="338">
        <f t="shared" si="0"/>
        <v>0</v>
      </c>
      <c r="AJ23" s="338"/>
      <c r="AK23" s="338"/>
      <c r="AL23" s="338"/>
      <c r="AM23" s="338"/>
    </row>
    <row r="24" spans="1:42" ht="24" customHeight="1">
      <c r="A24" s="363"/>
      <c r="B24" s="364"/>
      <c r="C24" s="364"/>
      <c r="D24" s="365"/>
      <c r="E24" s="366"/>
      <c r="F24" s="367"/>
      <c r="G24" s="367"/>
      <c r="H24" s="367"/>
      <c r="I24" s="367"/>
      <c r="J24" s="367"/>
      <c r="K24" s="368"/>
      <c r="L24" s="336">
        <f t="shared" si="2"/>
        <v>0</v>
      </c>
      <c r="M24" s="336"/>
      <c r="N24" s="336"/>
      <c r="O24" s="336"/>
      <c r="P24" s="336"/>
      <c r="Q24" s="337"/>
      <c r="R24" s="337"/>
      <c r="S24" s="337"/>
      <c r="T24" s="337"/>
      <c r="U24" s="338">
        <f t="shared" si="1"/>
        <v>0</v>
      </c>
      <c r="V24" s="338"/>
      <c r="W24" s="338"/>
      <c r="X24" s="338"/>
      <c r="Y24" s="338"/>
      <c r="Z24" s="337"/>
      <c r="AA24" s="337"/>
      <c r="AB24" s="337"/>
      <c r="AC24" s="337"/>
      <c r="AD24" s="337"/>
      <c r="AE24" s="337"/>
      <c r="AF24" s="337"/>
      <c r="AG24" s="337"/>
      <c r="AH24" s="337"/>
      <c r="AI24" s="338">
        <f t="shared" si="0"/>
        <v>0</v>
      </c>
      <c r="AJ24" s="338"/>
      <c r="AK24" s="338"/>
      <c r="AL24" s="338"/>
      <c r="AM24" s="338"/>
    </row>
    <row r="25" spans="1:42" ht="24" customHeight="1">
      <c r="A25" s="363"/>
      <c r="B25" s="364"/>
      <c r="C25" s="364"/>
      <c r="D25" s="365"/>
      <c r="E25" s="366"/>
      <c r="F25" s="367"/>
      <c r="G25" s="367"/>
      <c r="H25" s="367"/>
      <c r="I25" s="367"/>
      <c r="J25" s="367"/>
      <c r="K25" s="368"/>
      <c r="L25" s="336">
        <f t="shared" si="2"/>
        <v>0</v>
      </c>
      <c r="M25" s="336"/>
      <c r="N25" s="336"/>
      <c r="O25" s="336"/>
      <c r="P25" s="336"/>
      <c r="Q25" s="337"/>
      <c r="R25" s="337"/>
      <c r="S25" s="337"/>
      <c r="T25" s="337"/>
      <c r="U25" s="338">
        <f t="shared" si="1"/>
        <v>0</v>
      </c>
      <c r="V25" s="338"/>
      <c r="W25" s="338"/>
      <c r="X25" s="338"/>
      <c r="Y25" s="338"/>
      <c r="Z25" s="337"/>
      <c r="AA25" s="337"/>
      <c r="AB25" s="337"/>
      <c r="AC25" s="337"/>
      <c r="AD25" s="337"/>
      <c r="AE25" s="337"/>
      <c r="AF25" s="337"/>
      <c r="AG25" s="337"/>
      <c r="AH25" s="337"/>
      <c r="AI25" s="338">
        <f t="shared" si="0"/>
        <v>0</v>
      </c>
      <c r="AJ25" s="338"/>
      <c r="AK25" s="338"/>
      <c r="AL25" s="338"/>
      <c r="AM25" s="338"/>
    </row>
    <row r="26" spans="1:42" ht="24" customHeight="1">
      <c r="A26" s="363"/>
      <c r="B26" s="364"/>
      <c r="C26" s="364"/>
      <c r="D26" s="365"/>
      <c r="E26" s="366"/>
      <c r="F26" s="367"/>
      <c r="G26" s="367"/>
      <c r="H26" s="367"/>
      <c r="I26" s="367"/>
      <c r="J26" s="367"/>
      <c r="K26" s="368"/>
      <c r="L26" s="336">
        <f t="shared" si="2"/>
        <v>0</v>
      </c>
      <c r="M26" s="336"/>
      <c r="N26" s="336"/>
      <c r="O26" s="336"/>
      <c r="P26" s="336"/>
      <c r="Q26" s="337"/>
      <c r="R26" s="337"/>
      <c r="S26" s="337"/>
      <c r="T26" s="337"/>
      <c r="U26" s="338">
        <f t="shared" si="1"/>
        <v>0</v>
      </c>
      <c r="V26" s="338"/>
      <c r="W26" s="338"/>
      <c r="X26" s="338"/>
      <c r="Y26" s="338"/>
      <c r="Z26" s="337"/>
      <c r="AA26" s="337"/>
      <c r="AB26" s="337"/>
      <c r="AC26" s="337"/>
      <c r="AD26" s="337"/>
      <c r="AE26" s="337"/>
      <c r="AF26" s="337"/>
      <c r="AG26" s="337"/>
      <c r="AH26" s="337"/>
      <c r="AI26" s="338">
        <f t="shared" si="0"/>
        <v>0</v>
      </c>
      <c r="AJ26" s="338"/>
      <c r="AK26" s="338"/>
      <c r="AL26" s="338"/>
      <c r="AM26" s="338"/>
    </row>
    <row r="27" spans="1:42" ht="24" customHeight="1">
      <c r="A27" s="363"/>
      <c r="B27" s="364"/>
      <c r="C27" s="364"/>
      <c r="D27" s="365"/>
      <c r="E27" s="366"/>
      <c r="F27" s="367"/>
      <c r="G27" s="367"/>
      <c r="H27" s="367"/>
      <c r="I27" s="367"/>
      <c r="J27" s="367"/>
      <c r="K27" s="368"/>
      <c r="L27" s="336">
        <f t="shared" si="2"/>
        <v>0</v>
      </c>
      <c r="M27" s="336"/>
      <c r="N27" s="336"/>
      <c r="O27" s="336"/>
      <c r="P27" s="336"/>
      <c r="Q27" s="337"/>
      <c r="R27" s="337"/>
      <c r="S27" s="337"/>
      <c r="T27" s="337"/>
      <c r="U27" s="338">
        <f t="shared" si="1"/>
        <v>0</v>
      </c>
      <c r="V27" s="338"/>
      <c r="W27" s="338"/>
      <c r="X27" s="338"/>
      <c r="Y27" s="338"/>
      <c r="Z27" s="337"/>
      <c r="AA27" s="337"/>
      <c r="AB27" s="337"/>
      <c r="AC27" s="337"/>
      <c r="AD27" s="337"/>
      <c r="AE27" s="337"/>
      <c r="AF27" s="337"/>
      <c r="AG27" s="337"/>
      <c r="AH27" s="337"/>
      <c r="AI27" s="338">
        <f t="shared" si="0"/>
        <v>0</v>
      </c>
      <c r="AJ27" s="338"/>
      <c r="AK27" s="338"/>
      <c r="AL27" s="338"/>
      <c r="AM27" s="338"/>
    </row>
    <row r="28" spans="1:42" ht="22.5" customHeight="1">
      <c r="A28" s="415" t="s">
        <v>45</v>
      </c>
      <c r="B28" s="416"/>
      <c r="C28" s="416"/>
      <c r="D28" s="416"/>
      <c r="E28" s="417"/>
      <c r="F28" s="417"/>
      <c r="G28" s="417"/>
      <c r="H28" s="417"/>
      <c r="I28" s="417"/>
      <c r="J28" s="417"/>
      <c r="K28" s="417"/>
      <c r="L28" s="338">
        <f>SUM(L19:P27)</f>
        <v>0</v>
      </c>
      <c r="M28" s="338"/>
      <c r="N28" s="338"/>
      <c r="O28" s="338"/>
      <c r="P28" s="338"/>
      <c r="Q28" s="338">
        <f>SUM(Q19:T27)</f>
        <v>0</v>
      </c>
      <c r="R28" s="338"/>
      <c r="S28" s="338"/>
      <c r="T28" s="338"/>
      <c r="U28" s="338">
        <f>SUM(U19:Y27)</f>
        <v>0</v>
      </c>
      <c r="V28" s="338"/>
      <c r="W28" s="338"/>
      <c r="X28" s="338"/>
      <c r="Y28" s="338"/>
      <c r="Z28" s="338">
        <f>SUM(Z19:AC27)</f>
        <v>0</v>
      </c>
      <c r="AA28" s="338"/>
      <c r="AB28" s="338"/>
      <c r="AC28" s="338"/>
      <c r="AD28" s="338">
        <f>SUM(AD19:AH27)</f>
        <v>0</v>
      </c>
      <c r="AE28" s="338"/>
      <c r="AF28" s="338"/>
      <c r="AG28" s="338"/>
      <c r="AH28" s="338"/>
      <c r="AI28" s="338">
        <f>SUM(AI19:AM27)</f>
        <v>0</v>
      </c>
      <c r="AJ28" s="338"/>
      <c r="AK28" s="338"/>
      <c r="AL28" s="338"/>
      <c r="AM28" s="338"/>
    </row>
    <row r="29" spans="1:42" ht="22.5" customHeight="1">
      <c r="A29" s="383" t="s">
        <v>349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42" ht="13.5" customHeight="1" thickBot="1">
      <c r="A30" s="68"/>
      <c r="B30" s="68"/>
      <c r="C30" s="68"/>
      <c r="D30" s="68"/>
      <c r="E30" s="68"/>
      <c r="F30" s="21"/>
      <c r="G30" s="21"/>
      <c r="H30" s="21"/>
      <c r="I30" s="21"/>
      <c r="J30" s="21"/>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row>
    <row r="31" spans="1:42" ht="24.75" customHeight="1" thickBot="1">
      <c r="A31" s="401" t="s">
        <v>114</v>
      </c>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402"/>
      <c r="AH31" s="402"/>
      <c r="AI31" s="402"/>
      <c r="AJ31" s="402"/>
      <c r="AK31" s="402"/>
      <c r="AL31" s="402"/>
      <c r="AM31" s="403"/>
      <c r="AP31" s="69" t="str">
        <f>IF(COUNTIF(A32:A37,"○")=5,"OK","NG")</f>
        <v>NG</v>
      </c>
    </row>
    <row r="32" spans="1:42" s="43" customFormat="1" ht="29" customHeight="1">
      <c r="A32" s="408"/>
      <c r="B32" s="410" t="s">
        <v>249</v>
      </c>
      <c r="C32" s="411"/>
      <c r="D32" s="411"/>
      <c r="E32" s="411"/>
      <c r="F32" s="411"/>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2"/>
      <c r="AP32" s="44"/>
    </row>
    <row r="33" spans="1:42" s="43" customFormat="1" ht="31.5" customHeight="1">
      <c r="A33" s="409"/>
      <c r="B33" s="70"/>
      <c r="C33" s="413" t="s">
        <v>258</v>
      </c>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4"/>
      <c r="AN33" s="71"/>
      <c r="AP33" s="44"/>
    </row>
    <row r="34" spans="1:42" s="43" customFormat="1" ht="25.5" customHeight="1">
      <c r="A34" s="22"/>
      <c r="B34" s="389" t="s">
        <v>255</v>
      </c>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390"/>
      <c r="AK34" s="390"/>
      <c r="AL34" s="390"/>
      <c r="AM34" s="391"/>
      <c r="AP34" s="44"/>
    </row>
    <row r="35" spans="1:42" ht="42.75" customHeight="1">
      <c r="A35" s="23"/>
      <c r="B35" s="392" t="s">
        <v>256</v>
      </c>
      <c r="C35" s="393"/>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4"/>
    </row>
    <row r="36" spans="1:42" ht="25.5" customHeight="1">
      <c r="A36" s="25"/>
      <c r="B36" s="395" t="s">
        <v>119</v>
      </c>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7"/>
    </row>
    <row r="37" spans="1:42" ht="26.25" customHeight="1" thickBot="1">
      <c r="A37" s="24"/>
      <c r="B37" s="398" t="s">
        <v>245</v>
      </c>
      <c r="C37" s="399"/>
      <c r="D37" s="399"/>
      <c r="E37" s="399"/>
      <c r="F37" s="399"/>
      <c r="G37" s="399"/>
      <c r="H37" s="399"/>
      <c r="I37" s="399"/>
      <c r="J37" s="399"/>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400"/>
    </row>
    <row r="38" spans="1:42" ht="8.25" customHeight="1">
      <c r="A38" s="72"/>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row>
    <row r="39" spans="1:42" ht="26.25" hidden="1" customHeight="1">
      <c r="A39" s="74"/>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row>
    <row r="40" spans="1:42" ht="26.25" hidden="1" customHeight="1">
      <c r="A40" s="74"/>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row>
    <row r="41" spans="1:42" ht="26.25" hidden="1" customHeight="1">
      <c r="A41" s="74"/>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row>
    <row r="42" spans="1:42" ht="26.25" hidden="1" customHeight="1">
      <c r="A42" s="74"/>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row>
    <row r="43" spans="1:42" ht="26.25" hidden="1" customHeight="1">
      <c r="A43" s="7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row>
    <row r="44" spans="1:42" ht="26.25" hidden="1" customHeight="1">
      <c r="A44" s="74"/>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row>
    <row r="45" spans="1:42" ht="26.25" hidden="1" customHeight="1">
      <c r="A45" s="74"/>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row>
    <row r="46" spans="1:42" ht="26.25" hidden="1" customHeight="1">
      <c r="A46" s="74"/>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row>
    <row r="47" spans="1:42" ht="26.25" hidden="1" customHeight="1">
      <c r="A47" s="74"/>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row>
    <row r="48" spans="1:42" ht="26.25" hidden="1" customHeight="1">
      <c r="A48" s="74"/>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row>
    <row r="49" spans="1:39" ht="26.25" hidden="1" customHeight="1">
      <c r="A49" s="74"/>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row>
    <row r="50" spans="1:39" ht="26.25" hidden="1" customHeight="1">
      <c r="A50" s="7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row>
    <row r="51" spans="1:39" ht="26.25" hidden="1" customHeight="1">
      <c r="A51" s="7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row>
    <row r="52" spans="1:39" ht="26.25" hidden="1" customHeight="1">
      <c r="A52" s="74"/>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row>
    <row r="53" spans="1:39" ht="26.25" hidden="1" customHeight="1">
      <c r="A53" s="74"/>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row>
    <row r="54" spans="1:39" ht="26.25" hidden="1" customHeight="1">
      <c r="A54" s="74"/>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row>
    <row r="55" spans="1:39" ht="26.25" hidden="1" customHeight="1">
      <c r="A55" s="74"/>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row>
    <row r="56" spans="1:39" ht="26.25" hidden="1" customHeight="1">
      <c r="A56" s="74"/>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row>
    <row r="57" spans="1:39" ht="26.25" hidden="1" customHeight="1">
      <c r="A57" s="74"/>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row>
    <row r="58" spans="1:39" ht="26.25" hidden="1" customHeight="1">
      <c r="A58" s="74"/>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row>
    <row r="59" spans="1:39" ht="26.25" hidden="1" customHeight="1">
      <c r="A59" s="74"/>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row>
    <row r="60" spans="1:39" ht="26.25" hidden="1" customHeight="1">
      <c r="A60" s="74"/>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row>
    <row r="61" spans="1:39" ht="26.25" hidden="1" customHeight="1">
      <c r="A61" s="74"/>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row>
    <row r="62" spans="1:39" ht="26.25" hidden="1" customHeight="1">
      <c r="A62" s="74"/>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row>
    <row r="63" spans="1:39" ht="26.25" hidden="1" customHeight="1">
      <c r="A63" s="74"/>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row>
    <row r="64" spans="1:39" ht="26.25" hidden="1" customHeight="1">
      <c r="A64" s="74"/>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row>
    <row r="65" spans="1:39" ht="26.25" hidden="1" customHeight="1">
      <c r="A65" s="74"/>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row>
    <row r="66" spans="1:39" ht="26.25" hidden="1" customHeight="1">
      <c r="A66" s="74"/>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row>
    <row r="67" spans="1:39" ht="26.25" hidden="1" customHeight="1">
      <c r="A67" s="74"/>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row>
    <row r="68" spans="1:39" ht="26.25" hidden="1" customHeight="1">
      <c r="A68" s="74"/>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row>
    <row r="69" spans="1:39" ht="26.25" hidden="1" customHeight="1">
      <c r="A69" s="74"/>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row>
    <row r="70" spans="1:39" ht="26.25" hidden="1" customHeight="1">
      <c r="A70" s="74"/>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row>
    <row r="71" spans="1:39" ht="26.25" hidden="1" customHeight="1">
      <c r="A71" s="74"/>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row>
    <row r="72" spans="1:39" ht="26.25" hidden="1" customHeight="1">
      <c r="A72" s="74"/>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row>
    <row r="73" spans="1:39" ht="26.25" hidden="1" customHeight="1">
      <c r="A73" s="74"/>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row>
    <row r="74" spans="1:39" ht="26.25" hidden="1" customHeight="1">
      <c r="A74" s="74"/>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row>
    <row r="75" spans="1:39" ht="26.25" hidden="1" customHeight="1">
      <c r="A75" s="74"/>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row>
    <row r="76" spans="1:39" ht="26.25" hidden="1" customHeight="1">
      <c r="A76" s="74"/>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row>
    <row r="77" spans="1:39" ht="26.25" hidden="1" customHeight="1">
      <c r="A77" s="74"/>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row>
    <row r="78" spans="1:39" ht="26.25" hidden="1" customHeight="1">
      <c r="A78" s="74"/>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row>
    <row r="79" spans="1:39" ht="26.25" hidden="1" customHeight="1">
      <c r="A79" s="74"/>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row>
    <row r="80" spans="1:39" ht="26.25" hidden="1" customHeight="1">
      <c r="A80" s="74"/>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ht="26.25" hidden="1" customHeight="1">
      <c r="A81" s="74"/>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row>
    <row r="82" spans="1:39" ht="26.25" hidden="1" customHeight="1">
      <c r="A82" s="74"/>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row>
    <row r="83" spans="1:39" ht="26.25" hidden="1" customHeight="1">
      <c r="A83" s="74"/>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row>
    <row r="84" spans="1:39" ht="26.25" hidden="1" customHeight="1">
      <c r="A84" s="74"/>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row>
    <row r="85" spans="1:39" ht="26.25" hidden="1" customHeight="1">
      <c r="A85" s="74"/>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row>
    <row r="86" spans="1:39" ht="26.25" hidden="1" customHeight="1">
      <c r="A86" s="74"/>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row>
    <row r="87" spans="1:39" ht="26.25" hidden="1" customHeight="1">
      <c r="A87" s="74"/>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row>
    <row r="88" spans="1:39" ht="26.25" hidden="1" customHeight="1">
      <c r="A88" s="74"/>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row>
    <row r="89" spans="1:39" ht="26.25" hidden="1" customHeight="1">
      <c r="A89" s="74"/>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row>
    <row r="90" spans="1:39" ht="26.25" hidden="1" customHeight="1">
      <c r="A90" s="74"/>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row>
    <row r="91" spans="1:39" ht="26.25" hidden="1" customHeight="1">
      <c r="A91" s="74"/>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row>
    <row r="92" spans="1:39" ht="26.25" hidden="1" customHeight="1">
      <c r="A92" s="74"/>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row>
    <row r="93" spans="1:39" ht="26.25" hidden="1" customHeight="1">
      <c r="A93" s="74"/>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row>
    <row r="94" spans="1:39" ht="26.25" hidden="1" customHeight="1">
      <c r="A94" s="74"/>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row>
    <row r="95" spans="1:39" ht="26.25" hidden="1" customHeight="1">
      <c r="A95" s="74"/>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row>
    <row r="96" spans="1:39" ht="26.25" hidden="1" customHeight="1">
      <c r="A96" s="74"/>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row>
    <row r="97" spans="1:43" ht="26.25" hidden="1" customHeight="1">
      <c r="A97" s="74"/>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row>
    <row r="98" spans="1:43" ht="26.25" hidden="1" customHeight="1">
      <c r="A98" s="74"/>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row>
    <row r="99" spans="1:43" ht="26.25" hidden="1" customHeight="1">
      <c r="A99" s="74"/>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row>
    <row r="100" spans="1:43" ht="26.25" hidden="1" customHeight="1">
      <c r="A100" s="74"/>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row>
    <row r="101" spans="1:43" ht="26.25" hidden="1" customHeight="1">
      <c r="A101" s="74"/>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P101" s="39" t="str">
        <f>IF(COUNTIF(A106:A107,"○")=2,"国保連へ申請","都道府県へ直接申請")</f>
        <v>都道府県へ直接申請</v>
      </c>
    </row>
    <row r="102" spans="1:43" ht="24.75" hidden="1" customHeight="1">
      <c r="AP102" s="75" t="str">
        <f>IF(COUNTIF(A106:A107,"○")=2,"国保連へ申請","都道府県へ直接申請")</f>
        <v>都道府県へ直接申請</v>
      </c>
      <c r="AQ102" s="76"/>
    </row>
    <row r="103" spans="1:43" ht="25.5" hidden="1" customHeight="1"/>
    <row r="104" spans="1:43" ht="25.5" hidden="1" customHeight="1" thickBot="1"/>
    <row r="105" spans="1:43" ht="20.25" hidden="1" customHeight="1" thickBot="1">
      <c r="A105" s="401" t="s">
        <v>115</v>
      </c>
      <c r="B105" s="402"/>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3"/>
      <c r="AP105" s="75" t="str">
        <f>IF(AND(AH15&gt;=1000,AP31="OK",AP102="国保連へ申請"),"国保連へ申請",IF(AND(AP31="NG",AP102="都道府県へ直接申請"),"申請できません",IF(AND(AH15&gt;=1000,AP31="OK",AP102="都道府県へ直接申請"),"都道府県へ直接申請",IF(AND(AP31="NG",AP102="OK"),"申請できません",IF(AND(AP31="NG",AP102="国保連へ申請"),"申請できません",IF(AND(AP31="OK",AP102="国保連へ申請"),"申請できません",IF(AND(AP31="OK",AP102="都道府県へ直接申請"),"申請できません")))))))</f>
        <v>申請できません</v>
      </c>
      <c r="AQ105" s="77"/>
    </row>
    <row r="106" spans="1:43" ht="13.5" hidden="1" customHeight="1" thickBot="1">
      <c r="A106" s="78"/>
      <c r="B106" s="404" t="s">
        <v>120</v>
      </c>
      <c r="C106" s="404"/>
      <c r="D106" s="404"/>
      <c r="E106" s="404"/>
      <c r="F106" s="404"/>
      <c r="G106" s="404"/>
      <c r="H106" s="404"/>
      <c r="I106" s="404"/>
      <c r="J106" s="404"/>
      <c r="K106" s="404"/>
      <c r="L106" s="404"/>
      <c r="M106" s="404"/>
      <c r="N106" s="404"/>
      <c r="O106" s="404"/>
      <c r="P106" s="404"/>
      <c r="Q106" s="404"/>
      <c r="R106" s="404"/>
      <c r="S106" s="404"/>
      <c r="T106" s="404"/>
      <c r="U106" s="404"/>
      <c r="V106" s="404"/>
      <c r="W106" s="405"/>
      <c r="X106" s="406" t="s">
        <v>136</v>
      </c>
      <c r="Y106" s="406"/>
      <c r="Z106" s="406"/>
      <c r="AA106" s="406"/>
      <c r="AB106" s="406"/>
      <c r="AC106" s="406"/>
      <c r="AD106" s="406"/>
      <c r="AE106" s="406"/>
      <c r="AF106" s="406"/>
      <c r="AG106" s="406"/>
      <c r="AH106" s="406"/>
      <c r="AI106" s="406"/>
      <c r="AJ106" s="406"/>
      <c r="AK106" s="406"/>
      <c r="AL106" s="406"/>
      <c r="AM106" s="407"/>
    </row>
    <row r="107" spans="1:43" ht="13.5" hidden="1" customHeight="1" thickBot="1">
      <c r="A107" s="78"/>
      <c r="B107" s="384" t="s">
        <v>121</v>
      </c>
      <c r="C107" s="384"/>
      <c r="D107" s="384"/>
      <c r="E107" s="385"/>
      <c r="F107" s="384"/>
      <c r="G107" s="384"/>
      <c r="H107" s="384"/>
      <c r="I107" s="384"/>
      <c r="J107" s="384"/>
      <c r="K107" s="384"/>
      <c r="L107" s="384"/>
      <c r="M107" s="384"/>
      <c r="N107" s="384"/>
      <c r="O107" s="384"/>
      <c r="P107" s="384"/>
      <c r="Q107" s="384"/>
      <c r="R107" s="384"/>
      <c r="S107" s="384"/>
      <c r="T107" s="384"/>
      <c r="U107" s="384"/>
      <c r="V107" s="384"/>
      <c r="W107" s="386"/>
      <c r="X107" s="387" t="s">
        <v>113</v>
      </c>
      <c r="Y107" s="387"/>
      <c r="Z107" s="387"/>
      <c r="AA107" s="387"/>
      <c r="AB107" s="387"/>
      <c r="AC107" s="387"/>
      <c r="AD107" s="387"/>
      <c r="AE107" s="387"/>
      <c r="AF107" s="387"/>
      <c r="AG107" s="387"/>
      <c r="AH107" s="387"/>
      <c r="AI107" s="387"/>
      <c r="AJ107" s="387"/>
      <c r="AK107" s="387"/>
      <c r="AL107" s="387"/>
      <c r="AM107" s="388"/>
    </row>
    <row r="108" spans="1:43" s="79" customFormat="1" ht="18.75" hidden="1" customHeight="1">
      <c r="C108" s="48" t="s">
        <v>91</v>
      </c>
      <c r="AP108" s="48"/>
    </row>
    <row r="109" spans="1:43" s="79" customFormat="1" ht="18.75" hidden="1" customHeight="1">
      <c r="A109" s="79">
        <v>1</v>
      </c>
      <c r="B109" s="80" t="s">
        <v>56</v>
      </c>
      <c r="C109" s="81">
        <v>10000</v>
      </c>
      <c r="D109" s="79" t="s">
        <v>57</v>
      </c>
      <c r="E109" s="82">
        <v>1</v>
      </c>
      <c r="H109" s="79" t="s">
        <v>179</v>
      </c>
      <c r="AP109" s="48"/>
    </row>
    <row r="110" spans="1:43" s="79" customFormat="1" ht="18.75" hidden="1" customHeight="1">
      <c r="A110" s="79">
        <v>2</v>
      </c>
      <c r="B110" s="80" t="s">
        <v>58</v>
      </c>
      <c r="C110" s="81">
        <v>15000</v>
      </c>
      <c r="D110" s="79" t="s">
        <v>57</v>
      </c>
      <c r="E110" s="82">
        <v>2</v>
      </c>
      <c r="H110" s="79" t="s">
        <v>180</v>
      </c>
      <c r="AP110" s="48"/>
    </row>
    <row r="111" spans="1:43" s="79" customFormat="1" ht="18.75" hidden="1" customHeight="1">
      <c r="A111" s="79">
        <v>3</v>
      </c>
      <c r="B111" s="80" t="s">
        <v>59</v>
      </c>
      <c r="C111" s="81">
        <v>20000</v>
      </c>
      <c r="D111" s="79" t="s">
        <v>57</v>
      </c>
      <c r="E111" s="82">
        <v>3</v>
      </c>
      <c r="H111" s="79" t="s">
        <v>181</v>
      </c>
      <c r="AP111" s="48"/>
    </row>
    <row r="112" spans="1:43" s="79" customFormat="1" ht="18.75" hidden="1" customHeight="1">
      <c r="A112" s="79">
        <v>4</v>
      </c>
      <c r="B112" s="80" t="s">
        <v>60</v>
      </c>
      <c r="C112" s="81">
        <v>10000</v>
      </c>
      <c r="D112" s="79" t="s">
        <v>57</v>
      </c>
      <c r="E112" s="82">
        <v>4</v>
      </c>
      <c r="H112" s="79" t="s">
        <v>182</v>
      </c>
      <c r="AP112" s="48"/>
    </row>
    <row r="113" spans="1:42" s="79" customFormat="1" ht="18.75" hidden="1" customHeight="1">
      <c r="A113" s="79">
        <v>5</v>
      </c>
      <c r="B113" s="80" t="s">
        <v>18</v>
      </c>
      <c r="C113" s="81">
        <v>10000</v>
      </c>
      <c r="D113" s="79" t="s">
        <v>57</v>
      </c>
      <c r="E113" s="82">
        <v>5</v>
      </c>
      <c r="H113" s="79" t="s">
        <v>183</v>
      </c>
      <c r="AP113" s="48"/>
    </row>
    <row r="114" spans="1:42" s="79" customFormat="1" ht="18.75" hidden="1" customHeight="1">
      <c r="A114" s="79">
        <v>6</v>
      </c>
      <c r="B114" s="80" t="s">
        <v>61</v>
      </c>
      <c r="C114" s="81">
        <v>10000</v>
      </c>
      <c r="D114" s="79" t="s">
        <v>57</v>
      </c>
      <c r="E114" s="82">
        <v>6</v>
      </c>
      <c r="H114" s="79" t="s">
        <v>184</v>
      </c>
      <c r="AP114" s="48"/>
    </row>
    <row r="115" spans="1:42" s="79" customFormat="1" ht="18.75" hidden="1" customHeight="1">
      <c r="A115" s="79">
        <v>7</v>
      </c>
      <c r="B115" s="80" t="s">
        <v>62</v>
      </c>
      <c r="C115" s="81">
        <v>15000</v>
      </c>
      <c r="D115" s="79" t="s">
        <v>57</v>
      </c>
      <c r="E115" s="82">
        <v>7</v>
      </c>
      <c r="H115" s="79" t="s">
        <v>185</v>
      </c>
      <c r="AP115" s="48"/>
    </row>
    <row r="116" spans="1:42" s="79" customFormat="1" ht="18.75" hidden="1" customHeight="1">
      <c r="A116" s="79">
        <v>8</v>
      </c>
      <c r="B116" s="80" t="s">
        <v>63</v>
      </c>
      <c r="C116" s="81">
        <v>20000</v>
      </c>
      <c r="D116" s="79" t="s">
        <v>57</v>
      </c>
      <c r="E116" s="82">
        <v>8</v>
      </c>
      <c r="H116" s="79" t="s">
        <v>186</v>
      </c>
      <c r="AP116" s="48"/>
    </row>
    <row r="117" spans="1:42" s="79" customFormat="1" ht="18.75" hidden="1" customHeight="1">
      <c r="A117" s="79">
        <v>9</v>
      </c>
      <c r="B117" s="80" t="s">
        <v>31</v>
      </c>
      <c r="C117" s="81">
        <v>10000</v>
      </c>
      <c r="D117" s="79" t="s">
        <v>57</v>
      </c>
      <c r="E117" s="82">
        <v>9</v>
      </c>
      <c r="H117" s="79" t="s">
        <v>158</v>
      </c>
      <c r="AP117" s="48"/>
    </row>
    <row r="118" spans="1:42" s="79" customFormat="1" ht="18.75" hidden="1" customHeight="1">
      <c r="A118" s="79">
        <v>10</v>
      </c>
      <c r="B118" s="80" t="s">
        <v>92</v>
      </c>
      <c r="C118" s="81">
        <v>5000</v>
      </c>
      <c r="D118" s="79" t="s">
        <v>57</v>
      </c>
      <c r="E118" s="82">
        <v>10</v>
      </c>
      <c r="H118" s="79" t="s">
        <v>159</v>
      </c>
      <c r="AP118" s="48"/>
    </row>
    <row r="119" spans="1:42" s="79" customFormat="1" ht="18.75" hidden="1" customHeight="1">
      <c r="A119" s="79">
        <v>11</v>
      </c>
      <c r="B119" s="79" t="s">
        <v>93</v>
      </c>
      <c r="C119" s="81">
        <v>10000</v>
      </c>
      <c r="D119" s="79" t="s">
        <v>57</v>
      </c>
      <c r="E119" s="82">
        <v>11</v>
      </c>
      <c r="H119" s="38" t="s">
        <v>157</v>
      </c>
      <c r="AP119" s="48"/>
    </row>
    <row r="120" spans="1:42" s="79" customFormat="1" ht="18.75" hidden="1" customHeight="1">
      <c r="A120" s="79">
        <v>12</v>
      </c>
      <c r="B120" s="79" t="s">
        <v>67</v>
      </c>
      <c r="C120" s="81">
        <v>10000</v>
      </c>
      <c r="D120" s="79" t="s">
        <v>57</v>
      </c>
      <c r="E120" s="82">
        <v>12</v>
      </c>
      <c r="AP120" s="48"/>
    </row>
    <row r="121" spans="1:42" s="79" customFormat="1" ht="18.75" hidden="1" customHeight="1">
      <c r="A121" s="79">
        <v>13</v>
      </c>
      <c r="B121" s="79" t="s">
        <v>68</v>
      </c>
      <c r="C121" s="81">
        <v>15000</v>
      </c>
      <c r="D121" s="79" t="s">
        <v>57</v>
      </c>
      <c r="E121" s="82">
        <v>13</v>
      </c>
      <c r="AP121" s="48"/>
    </row>
    <row r="122" spans="1:42" s="79" customFormat="1" ht="18.75" hidden="1" customHeight="1">
      <c r="A122" s="79">
        <v>14</v>
      </c>
      <c r="B122" s="79" t="s">
        <v>69</v>
      </c>
      <c r="C122" s="81">
        <v>20000</v>
      </c>
      <c r="D122" s="79" t="s">
        <v>57</v>
      </c>
      <c r="E122" s="82">
        <v>14</v>
      </c>
      <c r="AP122" s="48"/>
    </row>
    <row r="123" spans="1:42" s="79" customFormat="1" ht="18.75" hidden="1" customHeight="1">
      <c r="A123" s="79">
        <v>15</v>
      </c>
      <c r="B123" s="79" t="s">
        <v>19</v>
      </c>
      <c r="C123" s="81">
        <v>10000</v>
      </c>
      <c r="D123" s="79" t="s">
        <v>57</v>
      </c>
      <c r="E123" s="82">
        <v>15</v>
      </c>
      <c r="AP123" s="48"/>
    </row>
    <row r="124" spans="1:42" s="79" customFormat="1" ht="18.75" hidden="1" customHeight="1">
      <c r="A124" s="79">
        <v>16</v>
      </c>
      <c r="B124" s="79" t="s">
        <v>20</v>
      </c>
      <c r="C124" s="81">
        <v>10000</v>
      </c>
      <c r="D124" s="79" t="s">
        <v>57</v>
      </c>
      <c r="E124" s="82">
        <v>16</v>
      </c>
      <c r="AP124" s="48"/>
    </row>
    <row r="125" spans="1:42" s="79" customFormat="1" ht="18.75" hidden="1" customHeight="1">
      <c r="A125" s="79">
        <v>17</v>
      </c>
      <c r="B125" s="79" t="s">
        <v>21</v>
      </c>
      <c r="C125" s="81">
        <v>5000</v>
      </c>
      <c r="D125" s="79" t="s">
        <v>57</v>
      </c>
      <c r="E125" s="82">
        <v>17</v>
      </c>
      <c r="AP125" s="48"/>
    </row>
    <row r="126" spans="1:42" s="79" customFormat="1" ht="18.75" hidden="1" customHeight="1">
      <c r="A126" s="79">
        <v>18</v>
      </c>
      <c r="B126" s="79" t="s">
        <v>22</v>
      </c>
      <c r="C126" s="81">
        <v>10000</v>
      </c>
      <c r="D126" s="79" t="s">
        <v>57</v>
      </c>
      <c r="E126" s="82">
        <v>18</v>
      </c>
      <c r="AP126" s="48"/>
    </row>
    <row r="127" spans="1:42" s="79" customFormat="1" ht="18.75" hidden="1" customHeight="1">
      <c r="A127" s="79">
        <v>19</v>
      </c>
      <c r="B127" s="79" t="s">
        <v>23</v>
      </c>
      <c r="C127" s="81">
        <v>10000</v>
      </c>
      <c r="D127" s="79" t="s">
        <v>57</v>
      </c>
      <c r="E127" s="82">
        <v>19</v>
      </c>
      <c r="AP127" s="48"/>
    </row>
    <row r="128" spans="1:42" s="79" customFormat="1" ht="18.75" hidden="1" customHeight="1">
      <c r="A128" s="79">
        <v>20</v>
      </c>
      <c r="B128" s="79" t="s">
        <v>24</v>
      </c>
      <c r="C128" s="81">
        <v>10000</v>
      </c>
      <c r="D128" s="79" t="s">
        <v>57</v>
      </c>
      <c r="E128" s="82">
        <v>20</v>
      </c>
      <c r="AP128" s="48"/>
    </row>
    <row r="129" spans="1:42" s="79" customFormat="1" ht="18.75" hidden="1" customHeight="1">
      <c r="A129" s="79">
        <v>21</v>
      </c>
      <c r="B129" s="79" t="s">
        <v>64</v>
      </c>
      <c r="C129" s="81">
        <v>5000</v>
      </c>
      <c r="D129" s="79" t="s">
        <v>57</v>
      </c>
      <c r="E129" s="82">
        <v>21</v>
      </c>
      <c r="AP129" s="48"/>
    </row>
    <row r="130" spans="1:42" s="79" customFormat="1" ht="18.75" hidden="1" customHeight="1">
      <c r="A130" s="79">
        <v>22</v>
      </c>
      <c r="B130" s="79" t="s">
        <v>25</v>
      </c>
      <c r="C130" s="81">
        <v>10000</v>
      </c>
      <c r="D130" s="79" t="s">
        <v>57</v>
      </c>
      <c r="E130" s="82">
        <v>22</v>
      </c>
      <c r="AP130" s="48"/>
    </row>
    <row r="131" spans="1:42" s="79" customFormat="1" ht="18.75" hidden="1" customHeight="1">
      <c r="A131" s="83">
        <v>23</v>
      </c>
      <c r="B131" s="83" t="s">
        <v>26</v>
      </c>
      <c r="C131" s="84">
        <v>10000</v>
      </c>
      <c r="D131" s="83" t="s">
        <v>57</v>
      </c>
      <c r="E131" s="82">
        <v>23</v>
      </c>
      <c r="F131" s="83"/>
      <c r="AP131" s="48"/>
    </row>
    <row r="132" spans="1:42" s="79" customFormat="1" ht="18.75" hidden="1" customHeight="1">
      <c r="A132" s="79">
        <v>24</v>
      </c>
      <c r="B132" s="79" t="s">
        <v>70</v>
      </c>
      <c r="C132" s="81">
        <v>30000</v>
      </c>
      <c r="D132" s="79" t="s">
        <v>95</v>
      </c>
      <c r="E132" s="82">
        <v>24</v>
      </c>
      <c r="AP132" s="48"/>
    </row>
    <row r="133" spans="1:42" s="79" customFormat="1" ht="18.75" hidden="1" customHeight="1">
      <c r="A133" s="79">
        <v>25</v>
      </c>
      <c r="B133" s="79" t="s">
        <v>71</v>
      </c>
      <c r="C133" s="81">
        <v>40000</v>
      </c>
      <c r="D133" s="79" t="s">
        <v>95</v>
      </c>
      <c r="E133" s="82">
        <v>25</v>
      </c>
      <c r="AP133" s="48"/>
    </row>
    <row r="134" spans="1:42" s="79" customFormat="1" ht="18.75" hidden="1" customHeight="1">
      <c r="A134" s="79">
        <v>26</v>
      </c>
      <c r="B134" s="79" t="s">
        <v>72</v>
      </c>
      <c r="C134" s="81">
        <v>50000</v>
      </c>
      <c r="D134" s="79" t="s">
        <v>95</v>
      </c>
      <c r="E134" s="82">
        <v>26</v>
      </c>
      <c r="AP134" s="48"/>
    </row>
    <row r="135" spans="1:42" s="79" customFormat="1" ht="18.75" hidden="1" customHeight="1">
      <c r="A135" s="79">
        <v>27</v>
      </c>
      <c r="B135" s="79" t="s">
        <v>73</v>
      </c>
      <c r="C135" s="81">
        <v>60000</v>
      </c>
      <c r="D135" s="79" t="s">
        <v>95</v>
      </c>
      <c r="E135" s="82">
        <v>27</v>
      </c>
      <c r="AP135" s="48"/>
    </row>
    <row r="136" spans="1:42" s="79" customFormat="1" ht="18.75" hidden="1" customHeight="1">
      <c r="A136" s="79">
        <v>28</v>
      </c>
      <c r="B136" s="79" t="s">
        <v>74</v>
      </c>
      <c r="C136" s="81">
        <v>70000</v>
      </c>
      <c r="D136" s="79" t="s">
        <v>95</v>
      </c>
      <c r="E136" s="82">
        <v>28</v>
      </c>
      <c r="AP136" s="48"/>
    </row>
    <row r="137" spans="1:42" s="79" customFormat="1" ht="18.75" hidden="1" customHeight="1">
      <c r="A137" s="79">
        <v>29</v>
      </c>
      <c r="B137" s="79" t="s">
        <v>75</v>
      </c>
      <c r="C137" s="81">
        <v>10000</v>
      </c>
      <c r="D137" s="79" t="s">
        <v>95</v>
      </c>
      <c r="E137" s="82">
        <v>29</v>
      </c>
      <c r="AP137" s="48"/>
    </row>
    <row r="138" spans="1:42" s="79" customFormat="1" ht="18.75" hidden="1" customHeight="1">
      <c r="A138" s="79">
        <v>30</v>
      </c>
      <c r="B138" s="79" t="s">
        <v>94</v>
      </c>
      <c r="C138" s="81">
        <v>20000</v>
      </c>
      <c r="D138" s="79" t="s">
        <v>95</v>
      </c>
      <c r="E138" s="82">
        <v>30</v>
      </c>
      <c r="AP138" s="48"/>
    </row>
    <row r="139" spans="1:42" s="79" customFormat="1" ht="18.75" hidden="1" customHeight="1">
      <c r="A139" s="79">
        <v>31</v>
      </c>
      <c r="B139" s="79" t="s">
        <v>76</v>
      </c>
      <c r="C139" s="81">
        <v>30000</v>
      </c>
      <c r="D139" s="79" t="s">
        <v>95</v>
      </c>
      <c r="E139" s="82">
        <v>31</v>
      </c>
      <c r="AP139" s="48"/>
    </row>
    <row r="140" spans="1:42" s="79" customFormat="1" ht="18.75" hidden="1" customHeight="1">
      <c r="A140" s="79">
        <v>32</v>
      </c>
      <c r="B140" s="79" t="s">
        <v>77</v>
      </c>
      <c r="C140" s="81">
        <v>40000</v>
      </c>
      <c r="D140" s="79" t="s">
        <v>95</v>
      </c>
      <c r="E140" s="82">
        <v>32</v>
      </c>
      <c r="AP140" s="48"/>
    </row>
    <row r="141" spans="1:42" s="79" customFormat="1" ht="18.75" hidden="1" customHeight="1">
      <c r="A141" s="79">
        <v>33</v>
      </c>
      <c r="B141" s="79" t="s">
        <v>78</v>
      </c>
      <c r="C141" s="81">
        <v>50000</v>
      </c>
      <c r="D141" s="79" t="s">
        <v>95</v>
      </c>
      <c r="E141" s="82">
        <v>33</v>
      </c>
      <c r="AP141" s="48"/>
    </row>
    <row r="142" spans="1:42" s="79" customFormat="1" ht="18.75" hidden="1" customHeight="1">
      <c r="A142" s="79">
        <v>34</v>
      </c>
      <c r="B142" s="79" t="s">
        <v>79</v>
      </c>
      <c r="C142" s="81">
        <v>60000</v>
      </c>
      <c r="D142" s="79" t="s">
        <v>95</v>
      </c>
      <c r="E142" s="82">
        <v>34</v>
      </c>
      <c r="AP142" s="48"/>
    </row>
    <row r="143" spans="1:42" s="79" customFormat="1" ht="18.75" hidden="1" customHeight="1">
      <c r="A143" s="79">
        <v>35</v>
      </c>
      <c r="B143" s="79" t="s">
        <v>80</v>
      </c>
      <c r="C143" s="81">
        <v>70000</v>
      </c>
      <c r="D143" s="79" t="s">
        <v>95</v>
      </c>
      <c r="E143" s="82">
        <v>35</v>
      </c>
      <c r="AP143" s="48"/>
    </row>
    <row r="144" spans="1:42" s="79" customFormat="1" ht="18.75" hidden="1" customHeight="1">
      <c r="A144" s="79">
        <v>36</v>
      </c>
      <c r="B144" s="79" t="s">
        <v>81</v>
      </c>
      <c r="C144" s="81">
        <v>30000</v>
      </c>
      <c r="D144" s="79" t="s">
        <v>95</v>
      </c>
      <c r="E144" s="82">
        <v>36</v>
      </c>
      <c r="AP144" s="48"/>
    </row>
    <row r="145" spans="1:42" s="79" customFormat="1" ht="18.75" hidden="1" customHeight="1">
      <c r="A145" s="79">
        <v>37</v>
      </c>
      <c r="B145" s="79" t="s">
        <v>96</v>
      </c>
      <c r="C145" s="81">
        <v>40000</v>
      </c>
      <c r="D145" s="79" t="s">
        <v>95</v>
      </c>
      <c r="E145" s="82">
        <v>37</v>
      </c>
      <c r="AP145" s="48"/>
    </row>
    <row r="146" spans="1:42" s="79" customFormat="1" ht="18.75" hidden="1" customHeight="1">
      <c r="A146" s="79">
        <v>38</v>
      </c>
      <c r="B146" s="79" t="s">
        <v>97</v>
      </c>
      <c r="C146" s="81">
        <v>50000</v>
      </c>
      <c r="D146" s="79" t="s">
        <v>95</v>
      </c>
      <c r="E146" s="82">
        <v>38</v>
      </c>
      <c r="AP146" s="48"/>
    </row>
    <row r="147" spans="1:42" s="79" customFormat="1" ht="18.75" hidden="1" customHeight="1">
      <c r="A147" s="79">
        <v>39</v>
      </c>
      <c r="B147" s="79" t="s">
        <v>98</v>
      </c>
      <c r="C147" s="81">
        <v>60000</v>
      </c>
      <c r="D147" s="79" t="s">
        <v>95</v>
      </c>
      <c r="E147" s="82">
        <v>39</v>
      </c>
      <c r="AP147" s="48"/>
    </row>
    <row r="148" spans="1:42" s="79" customFormat="1" ht="18.75" hidden="1" customHeight="1">
      <c r="A148" s="79">
        <v>40</v>
      </c>
      <c r="B148" s="79" t="s">
        <v>127</v>
      </c>
      <c r="C148" s="81">
        <v>70000</v>
      </c>
      <c r="D148" s="79" t="s">
        <v>95</v>
      </c>
      <c r="E148" s="82">
        <v>40</v>
      </c>
      <c r="AP148" s="48"/>
    </row>
    <row r="149" spans="1:42" s="79" customFormat="1" ht="18.75" hidden="1" customHeight="1">
      <c r="A149" s="79">
        <v>41</v>
      </c>
      <c r="B149" s="79" t="s">
        <v>82</v>
      </c>
      <c r="C149" s="81">
        <v>30000</v>
      </c>
      <c r="D149" s="79" t="s">
        <v>95</v>
      </c>
      <c r="E149" s="82">
        <v>41</v>
      </c>
      <c r="AP149" s="48"/>
    </row>
    <row r="150" spans="1:42" s="79" customFormat="1" ht="18.75" hidden="1" customHeight="1">
      <c r="A150" s="79">
        <v>42</v>
      </c>
      <c r="B150" s="79" t="s">
        <v>99</v>
      </c>
      <c r="C150" s="81">
        <v>40000</v>
      </c>
      <c r="D150" s="79" t="s">
        <v>95</v>
      </c>
      <c r="E150" s="82">
        <v>42</v>
      </c>
      <c r="AP150" s="48"/>
    </row>
    <row r="151" spans="1:42" s="79" customFormat="1" ht="18.75" hidden="1" customHeight="1">
      <c r="A151" s="79">
        <v>43</v>
      </c>
      <c r="B151" s="79" t="s">
        <v>100</v>
      </c>
      <c r="C151" s="81">
        <v>50000</v>
      </c>
      <c r="D151" s="79" t="s">
        <v>95</v>
      </c>
      <c r="E151" s="82">
        <v>43</v>
      </c>
      <c r="AP151" s="48"/>
    </row>
    <row r="152" spans="1:42" s="79" customFormat="1" ht="18.75" hidden="1" customHeight="1">
      <c r="A152" s="79">
        <v>44</v>
      </c>
      <c r="B152" s="79" t="s">
        <v>101</v>
      </c>
      <c r="C152" s="81">
        <v>60000</v>
      </c>
      <c r="D152" s="79" t="s">
        <v>95</v>
      </c>
      <c r="E152" s="82">
        <v>44</v>
      </c>
      <c r="AP152" s="48"/>
    </row>
    <row r="153" spans="1:42" s="79" customFormat="1" ht="18.75" hidden="1" customHeight="1">
      <c r="A153" s="79">
        <v>45</v>
      </c>
      <c r="B153" s="79" t="s">
        <v>128</v>
      </c>
      <c r="C153" s="81">
        <v>70000</v>
      </c>
      <c r="D153" s="79" t="s">
        <v>95</v>
      </c>
      <c r="E153" s="82">
        <v>45</v>
      </c>
      <c r="AP153" s="48"/>
    </row>
    <row r="154" spans="1:42" s="79" customFormat="1" ht="18.75" hidden="1" customHeight="1">
      <c r="A154" s="79">
        <v>46</v>
      </c>
      <c r="B154" s="79" t="s">
        <v>83</v>
      </c>
      <c r="C154" s="81">
        <v>10000</v>
      </c>
      <c r="D154" s="79" t="s">
        <v>95</v>
      </c>
      <c r="E154" s="82">
        <v>46</v>
      </c>
      <c r="AP154" s="48"/>
    </row>
    <row r="155" spans="1:42" s="79" customFormat="1" ht="18.75" hidden="1" customHeight="1">
      <c r="A155" s="79">
        <v>47</v>
      </c>
      <c r="B155" s="79" t="s">
        <v>102</v>
      </c>
      <c r="C155" s="81">
        <v>15000</v>
      </c>
      <c r="D155" s="79" t="s">
        <v>95</v>
      </c>
      <c r="E155" s="82">
        <v>47</v>
      </c>
      <c r="AP155" s="48"/>
    </row>
    <row r="156" spans="1:42" s="79" customFormat="1" ht="18.75" hidden="1" customHeight="1">
      <c r="A156" s="79">
        <v>48</v>
      </c>
      <c r="B156" s="79" t="s">
        <v>103</v>
      </c>
      <c r="C156" s="81">
        <v>10000</v>
      </c>
      <c r="D156" s="79" t="s">
        <v>95</v>
      </c>
      <c r="E156" s="82">
        <v>48</v>
      </c>
      <c r="AP156" s="48"/>
    </row>
    <row r="157" spans="1:42" s="79" customFormat="1" ht="18.75" hidden="1" customHeight="1">
      <c r="A157" s="79">
        <v>49</v>
      </c>
      <c r="B157" s="79" t="s">
        <v>104</v>
      </c>
      <c r="C157" s="81">
        <v>20000</v>
      </c>
      <c r="D157" s="79" t="s">
        <v>95</v>
      </c>
      <c r="E157" s="82">
        <v>49</v>
      </c>
      <c r="AP157" s="48"/>
    </row>
    <row r="158" spans="1:42" s="79" customFormat="1" ht="18.75" hidden="1" customHeight="1">
      <c r="A158" s="79">
        <v>50</v>
      </c>
      <c r="B158" s="79" t="s">
        <v>105</v>
      </c>
      <c r="C158" s="81">
        <v>30000</v>
      </c>
      <c r="D158" s="79" t="s">
        <v>95</v>
      </c>
      <c r="E158" s="82">
        <v>50</v>
      </c>
      <c r="AP158" s="48"/>
    </row>
    <row r="159" spans="1:42" s="79" customFormat="1" ht="18.75" hidden="1" customHeight="1">
      <c r="A159" s="79">
        <v>51</v>
      </c>
      <c r="B159" s="79" t="s">
        <v>106</v>
      </c>
      <c r="C159" s="81">
        <v>40000</v>
      </c>
      <c r="D159" s="79" t="s">
        <v>95</v>
      </c>
      <c r="E159" s="82">
        <v>51</v>
      </c>
      <c r="AP159" s="48"/>
    </row>
    <row r="160" spans="1:42" s="79" customFormat="1" ht="18.75" hidden="1" customHeight="1">
      <c r="A160" s="79">
        <v>52</v>
      </c>
      <c r="B160" s="79" t="s">
        <v>107</v>
      </c>
      <c r="C160" s="81">
        <v>50000</v>
      </c>
      <c r="D160" s="79" t="s">
        <v>95</v>
      </c>
      <c r="E160" s="82">
        <v>52</v>
      </c>
      <c r="AP160" s="48"/>
    </row>
    <row r="161" spans="1:42" s="79" customFormat="1" ht="18.75" hidden="1" customHeight="1">
      <c r="A161" s="79">
        <v>53</v>
      </c>
      <c r="B161" s="79" t="s">
        <v>108</v>
      </c>
      <c r="C161" s="81">
        <v>60000</v>
      </c>
      <c r="D161" s="79" t="s">
        <v>95</v>
      </c>
      <c r="E161" s="82">
        <v>53</v>
      </c>
      <c r="AP161" s="48"/>
    </row>
    <row r="162" spans="1:42" s="79" customFormat="1" ht="18.75" hidden="1" customHeight="1">
      <c r="A162" s="79">
        <v>54</v>
      </c>
      <c r="B162" s="79" t="s">
        <v>109</v>
      </c>
      <c r="C162" s="81">
        <v>70000</v>
      </c>
      <c r="D162" s="79" t="s">
        <v>95</v>
      </c>
      <c r="E162" s="82">
        <v>54</v>
      </c>
      <c r="AP162" s="48"/>
    </row>
    <row r="163" spans="1:42" s="79" customFormat="1" ht="18.75" hidden="1" customHeight="1">
      <c r="A163" s="79">
        <v>55</v>
      </c>
      <c r="B163" s="79" t="s">
        <v>110</v>
      </c>
      <c r="C163" s="81">
        <v>10000</v>
      </c>
      <c r="D163" s="79" t="s">
        <v>95</v>
      </c>
      <c r="E163" s="82">
        <v>55</v>
      </c>
      <c r="AP163" s="48"/>
    </row>
    <row r="164" spans="1:42" s="79" customFormat="1" ht="18.75" hidden="1" customHeight="1">
      <c r="A164" s="79">
        <v>56</v>
      </c>
      <c r="B164" s="79" t="s">
        <v>111</v>
      </c>
      <c r="C164" s="81">
        <v>20000</v>
      </c>
      <c r="D164" s="79" t="s">
        <v>95</v>
      </c>
      <c r="E164" s="82">
        <v>56</v>
      </c>
      <c r="AP164" s="48"/>
    </row>
    <row r="165" spans="1:42" s="79" customFormat="1" ht="18.75" hidden="1" customHeight="1">
      <c r="B165" s="82"/>
      <c r="C165" s="82"/>
      <c r="D165" s="82"/>
      <c r="E165" s="82"/>
      <c r="G165" s="82"/>
      <c r="AP165" s="48"/>
    </row>
    <row r="166" spans="1:42" s="79" customFormat="1" ht="18.75" customHeight="1">
      <c r="AP166" s="48"/>
    </row>
    <row r="167" spans="1:42" s="79" customFormat="1" ht="18.75" customHeight="1">
      <c r="AP167" s="48"/>
    </row>
    <row r="168" spans="1:42" s="79" customFormat="1" ht="18.75" customHeight="1">
      <c r="AP168" s="48"/>
    </row>
    <row r="169" spans="1:42" s="79" customFormat="1" ht="18.75" customHeight="1">
      <c r="AP169" s="48"/>
    </row>
    <row r="170" spans="1:42" s="79" customFormat="1" ht="18.75" customHeight="1">
      <c r="AP170" s="48"/>
    </row>
    <row r="171" spans="1:42" s="79" customFormat="1" ht="18.75" customHeight="1">
      <c r="AP171" s="48"/>
    </row>
    <row r="172" spans="1:42" s="79" customFormat="1" ht="18.75" customHeight="1">
      <c r="AP172" s="48"/>
    </row>
    <row r="173" spans="1:42" s="79" customFormat="1" ht="18.75" customHeight="1">
      <c r="AP173" s="48"/>
    </row>
    <row r="174" spans="1:42" s="79" customFormat="1" ht="18.75" customHeight="1">
      <c r="AP174" s="48"/>
    </row>
  </sheetData>
  <sheetProtection algorithmName="SHA-512" hashValue="jd9M8MCvMm+VGmQadbeDQzv/OW5UtkXMsvfOcKxnP2NHTz/9ESLFKxZ7UA6oqkAHVtuqEDz1MJEM0y/15wCqwA==" saltValue="bgsDfcF4NRGMehP0R6Mm/Q==" spinCount="100000" sheet="1" autoFilter="0"/>
  <mergeCells count="149">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B107:W107"/>
    <mergeCell ref="X107:AM107"/>
    <mergeCell ref="B35:AM35"/>
    <mergeCell ref="B36:AM36"/>
    <mergeCell ref="B37:AM37"/>
    <mergeCell ref="A105:AM105"/>
    <mergeCell ref="B106:W106"/>
    <mergeCell ref="X106:AM106"/>
    <mergeCell ref="A29:AM29"/>
    <mergeCell ref="A31:AM31"/>
    <mergeCell ref="A32:A33"/>
    <mergeCell ref="B32:AM32"/>
    <mergeCell ref="C33:AM33"/>
    <mergeCell ref="B34:AM34"/>
  </mergeCells>
  <phoneticPr fontId="3"/>
  <conditionalFormatting sqref="A19:A27">
    <cfRule type="containsText" dxfId="86" priority="1" operator="containsText" text="その他">
      <formula>NOT(ISERROR(SEARCH("その他",A19)))</formula>
    </cfRule>
  </conditionalFormatting>
  <conditionalFormatting sqref="E19:E27">
    <cfRule type="containsText" dxfId="85" priority="3" operator="containsText" text="その他">
      <formula>NOT(ISERROR(SEARCH("その他",E19)))</formula>
    </cfRule>
  </conditionalFormatting>
  <conditionalFormatting sqref="Z19:AC28">
    <cfRule type="expression" dxfId="84" priority="2">
      <formula>OR($AK$11=0,$AK$13&lt;&gt;"")</formula>
    </cfRule>
  </conditionalFormatting>
  <dataValidations count="9">
    <dataValidation type="whole" allowBlank="1" showInputMessage="1" showErrorMessage="1" error="所要額が1,000円未満の場合は申請できません。" sqref="AH15:AL15" xr:uid="{69A0D49F-5B1C-4F6F-A51B-ABA0551CAEB3}">
      <formula1>1000</formula1>
      <formula2>1E+28</formula2>
    </dataValidation>
    <dataValidation type="list" allowBlank="1" showInputMessage="1" showErrorMessage="1" sqref="O5:AK5" xr:uid="{057F8C2B-9DD1-4A87-8432-23ECC7C5394B}">
      <formula1>ユニット</formula1>
    </dataValidation>
    <dataValidation type="list" allowBlank="1" showInputMessage="1" showErrorMessage="1" sqref="A106:A107 AK13:AM13" xr:uid="{7296F8D8-985C-48EE-AC37-42FB74297896}">
      <formula1>"○"</formula1>
    </dataValidation>
    <dataValidation type="textLength" imeMode="disabled" operator="equal" allowBlank="1" showInputMessage="1" showErrorMessage="1" errorTitle="事業所番号" error="10桁で入力してください。" sqref="AG4:AM4" xr:uid="{DF03FD15-84B1-4770-A560-C37C1C3A2416}">
      <formula1>10</formula1>
    </dataValidation>
    <dataValidation type="list" imeMode="disabled" allowBlank="1" showInputMessage="1" showErrorMessage="1" sqref="A32:A101" xr:uid="{B20C9310-4AA6-48A1-8CAE-1670973E815B}">
      <formula1>"○"</formula1>
    </dataValidation>
    <dataValidation imeMode="off" allowBlank="1" showInputMessage="1" showErrorMessage="1" sqref="Q7:R7 T7:V7 AC9:AM9 P9:Y9" xr:uid="{820D8272-2ACC-451A-B5F5-354D4EA7E16B}"/>
    <dataValidation imeMode="fullKatakana" allowBlank="1" showInputMessage="1" showErrorMessage="1" sqref="L3:AF3" xr:uid="{D1852470-3E9E-4338-9C5B-C8C5C8BD64D0}"/>
    <dataValidation type="list" allowBlank="1" showInputMessage="1" showErrorMessage="1" sqref="O6:AK6" xr:uid="{67544747-6121-4990-AD8D-CAF4BA7D2A4A}">
      <formula1>INDIRECT(O5)</formula1>
    </dataValidation>
    <dataValidation type="list" allowBlank="1" showInputMessage="1" showErrorMessage="1" sqref="O14:AM14" xr:uid="{36A2CCC1-3755-4FCD-BD34-51F884A0BB28}">
      <formula1>$BK$14:$BK$16</formula1>
    </dataValidation>
  </dataValidations>
  <printOptions horizontalCentered="1"/>
  <pageMargins left="0.55118110236220474" right="0.55118110236220474" top="0.82677165354330717" bottom="0.23622047244094491" header="0.51181102362204722" footer="0.35433070866141736"/>
  <pageSetup paperSize="9" scale="91" orientation="portrait"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9BEA2A5-F7FF-4255-BAC7-15B7EE6C1F4C}">
          <x14:formula1>
            <xm:f>プルダウン!$A$11:$A$16</xm:f>
          </x14:formula1>
          <xm:sqref>A19:D27</xm:sqref>
        </x14:dataValidation>
        <x14:dataValidation type="list" allowBlank="1" showInputMessage="1" showErrorMessage="1" xr:uid="{40863CB2-D94D-41C5-909E-2CA5C60E95E8}">
          <x14:formula1>
            <xm:f>Vlookup!$G$1:$G$36</xm:f>
          </x14:formula1>
          <xm:sqref>L11:S11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50</vt:i4>
      </vt:variant>
    </vt:vector>
  </HeadingPairs>
  <TitlesOfParts>
    <vt:vector size="88" baseType="lpstr">
      <vt:lpstr>（はじめにお読みください）本申請書の使い方</vt:lpstr>
      <vt:lpstr>交付申請書</vt:lpstr>
      <vt:lpstr>通帳写し</vt:lpstr>
      <vt:lpstr>総括表</vt:lpstr>
      <vt:lpstr>申請額一覧</vt:lpstr>
      <vt:lpstr>Vlookup</vt:lpstr>
      <vt:lpstr>プルダウン</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転記用（削除不可）</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個票4!Print_Area</vt:lpstr>
      <vt:lpstr>個票5!Print_Area</vt:lpstr>
      <vt:lpstr>個票6!Print_Area</vt:lpstr>
      <vt:lpstr>個票7!Print_Area</vt:lpstr>
      <vt:lpstr>個票8!Print_Area</vt:lpstr>
      <vt:lpstr>個票9!Print_Area</vt:lpstr>
      <vt:lpstr>交付申請書!Print_Area</vt:lpstr>
      <vt:lpstr>申請額一覧!Print_Area</vt:lpstr>
      <vt:lpstr>総括表!Print_Area</vt:lpstr>
      <vt:lpstr>通帳写し!Print_Area</vt:lpstr>
      <vt:lpstr>申請額一覧!Print_Titles</vt:lpstr>
      <vt:lpstr>総括表!Print_Titles</vt:lpstr>
      <vt:lpstr>サービス付き高齢者住宅</vt:lpstr>
      <vt:lpstr>ユニット</vt:lpstr>
      <vt:lpstr>介護医療院</vt:lpstr>
      <vt:lpstr>介護老人福祉施設</vt:lpstr>
      <vt:lpstr>介護老人保健施設</vt:lpstr>
      <vt:lpstr>軽費老人ホーム</vt:lpstr>
      <vt:lpstr>多機能型サービス事業所</vt:lpstr>
      <vt:lpstr>短期入所系サービス事業所</vt:lpstr>
      <vt:lpstr>通所系サービス事業所</vt:lpstr>
      <vt:lpstr>特定施設入居者生活介護</vt:lpstr>
      <vt:lpstr>認知症対応型共同生活介護事業所</vt:lpstr>
      <vt:lpstr>訪問及び相談系サービス事業所</vt:lpstr>
      <vt:lpstr>有料老人ホーム</vt:lpstr>
      <vt:lpstr>養護老人ホーム</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0082070</cp:lastModifiedBy>
  <cp:lastPrinted>2025-04-15T02:15:59Z</cp:lastPrinted>
  <dcterms:created xsi:type="dcterms:W3CDTF">2018-06-19T01:27:02Z</dcterms:created>
  <dcterms:modified xsi:type="dcterms:W3CDTF">2025-05-12T07:06:07Z</dcterms:modified>
</cp:coreProperties>
</file>