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3" r:id="rId1"/>
    <sheet name="下水道事業（公共下水）" sheetId="12" r:id="rId2"/>
    <sheet name="宅地造成事業（区画）" sheetId="14" r:id="rId3"/>
  </sheets>
  <externalReferences>
    <externalReference r:id="rId4"/>
    <externalReference r:id="rId5"/>
    <externalReference r:id="rId6"/>
  </externalReferences>
  <definedNames>
    <definedName name="_xlnm.Criteria" localSheetId="1">'下水道事業（公共下水）'!#REF!</definedName>
    <definedName name="_xlnm.Criteria" localSheetId="0">'水道事業（上水道）'!#REF!</definedName>
    <definedName name="_xlnm.Criteria" localSheetId="2">'宅地造成事業（区画）'!#REF!</definedName>
    <definedName name="_xlnm.Print_Area" localSheetId="1">'下水道事業（公共下水）'!#REF!</definedName>
    <definedName name="_xlnm.Print_Area" localSheetId="0">'水道事業（上水道）'!#REF!</definedName>
    <definedName name="_xlnm.Print_Area" localSheetId="2">'宅地造成事業（区画）'!#REF!</definedName>
  </definedNames>
  <calcPr calcId="145621"/>
</workbook>
</file>

<file path=xl/calcChain.xml><?xml version="1.0" encoding="utf-8"?>
<calcChain xmlns="http://schemas.openxmlformats.org/spreadsheetml/2006/main">
  <c r="AO31" i="14" l="1"/>
  <c r="D31" i="14"/>
  <c r="BB22" i="14"/>
  <c r="AT22" i="14"/>
  <c r="AM22" i="14"/>
  <c r="AF22" i="14"/>
  <c r="Y22" i="14"/>
  <c r="R22" i="14"/>
  <c r="K22" i="14"/>
  <c r="D22" i="14"/>
  <c r="AJ11" i="14"/>
  <c r="Y11" i="14"/>
  <c r="C11" i="14"/>
  <c r="AO31" i="13" l="1"/>
  <c r="D31" i="13"/>
  <c r="BB22" i="13"/>
  <c r="AT22" i="13"/>
  <c r="AM22" i="13"/>
  <c r="AF22" i="13"/>
  <c r="Y22" i="13"/>
  <c r="R22" i="13"/>
  <c r="K22" i="13"/>
  <c r="D22" i="13"/>
  <c r="AJ11" i="13"/>
  <c r="Y11" i="13"/>
  <c r="C11" i="13"/>
  <c r="AO31" i="12" l="1"/>
  <c r="D31" i="12"/>
  <c r="BB22" i="12"/>
  <c r="AT22" i="12"/>
  <c r="AM22" i="12"/>
  <c r="AF22" i="12"/>
  <c r="Y22" i="12"/>
  <c r="R22" i="12"/>
  <c r="K22" i="12"/>
  <c r="D22" i="12"/>
  <c r="AJ11" i="12"/>
  <c r="Y11" i="12"/>
  <c r="C11" i="12"/>
</calcChain>
</file>

<file path=xl/sharedStrings.xml><?xml version="1.0" encoding="utf-8"?>
<sst xmlns="http://schemas.openxmlformats.org/spreadsheetml/2006/main" count="42" uniqueCount="15">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</sst>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7_&#27798;&#32260;&#24066;/&#27096;&#24335;/&#12467;&#12500;&#12540;01-&#35519;&#26619;&#31080;(H28.5.10&#20462;&#27491;)&#12304;&#27700;&#36947;&#23616;&#32207;&#21209;&#35506;&#12305;&#8251;&#36001;&#25919;&#35506;&#36861;&#353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7_&#27798;&#32260;&#24066;/&#27096;&#24335;/01-&#35519;&#26619;&#31080;(H28.5.10&#20462;&#27491;)&#12304;&#19979;&#27700;&#36947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7_&#27798;&#32260;&#24066;/01-&#35519;&#26619;&#31080;(H28.5.10&#20462;&#27491;)&#12304;&#21306;&#3001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現行の体制で、健全な運営が行えているため。</v>
          </cell>
          <cell r="AB6" t="str">
            <v xml:space="preserve">沖縄市水道施設整備事業計画（管路耐震化更新化計画）の推進
資産管理の活用
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沖縄市</v>
          </cell>
          <cell r="C8" t="str">
            <v>水道事業</v>
          </cell>
          <cell r="D8" t="str">
            <v>沖縄市水道局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公営企業会計への適用に向け取り組んでいる途中であり、抜本的改革の検討するまでに至っていない。</v>
          </cell>
          <cell r="AB6" t="str">
            <v>公営企業会計を導入することにより、費用や下水道使用料の適正化に取り組み、今後包括的民間委託等を検討したい。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沖縄市</v>
          </cell>
          <cell r="C8" t="str">
            <v>下水道事業</v>
          </cell>
          <cell r="D8" t="str">
            <v>公共下水道事業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限定的な事業であることと、事業が終盤となっていることから、抜本的改革等の取組みは検討していない。</v>
          </cell>
          <cell r="AB6" t="str">
            <v/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沖縄市</v>
          </cell>
          <cell r="C8" t="str">
            <v>宅地造成事業</v>
          </cell>
          <cell r="D8" t="str">
            <v>土地区画整理事業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D42" sqref="AD4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tr">
        <f>[1]様式０!B8</f>
        <v>沖縄市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tr">
        <f>[1]様式０!C8</f>
        <v>水道事業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tr">
        <f>[1]様式０!D8</f>
        <v>沖縄市水道局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2" t="str">
        <f>IF(AND(OR([1]集計用シート!I6="○",[1]集計用シート!R6="○"),[1]集計用シート!AU6=""),"○","")</f>
        <v/>
      </c>
      <c r="E22" s="93"/>
      <c r="F22" s="93"/>
      <c r="G22" s="93"/>
      <c r="H22" s="93"/>
      <c r="I22" s="93"/>
      <c r="J22" s="94"/>
      <c r="K22" s="92" t="str">
        <f>IF(AND(OR([1]集計用シート!J6="○",[1]集計用シート!S6="○"),[1]集計用シート!CB6=""),"○","")</f>
        <v/>
      </c>
      <c r="L22" s="93"/>
      <c r="M22" s="93"/>
      <c r="N22" s="93"/>
      <c r="O22" s="93"/>
      <c r="P22" s="93"/>
      <c r="Q22" s="94"/>
      <c r="R22" s="92" t="str">
        <f>IF(AND(OR([1]集計用シート!K6="○",[1]集計用シート!T6="○"),[1]集計用シート!DD6=""),"○","")</f>
        <v/>
      </c>
      <c r="S22" s="93"/>
      <c r="T22" s="93"/>
      <c r="U22" s="93"/>
      <c r="V22" s="93"/>
      <c r="W22" s="93"/>
      <c r="X22" s="94"/>
      <c r="Y22" s="92" t="str">
        <f>IF(AND(OR([1]集計用シート!L6="○",[1]集計用シート!U6="○"),[1]集計用シート!EH6=""),"○","")</f>
        <v/>
      </c>
      <c r="Z22" s="93"/>
      <c r="AA22" s="93"/>
      <c r="AB22" s="93"/>
      <c r="AC22" s="93"/>
      <c r="AD22" s="93"/>
      <c r="AE22" s="94"/>
      <c r="AF22" s="92" t="str">
        <f>IF(AND(OR([1]集計用シート!M6="○",[1]集計用シート!V6="○"),[1]集計用シート!FO6=""),"○","")</f>
        <v/>
      </c>
      <c r="AG22" s="93"/>
      <c r="AH22" s="93"/>
      <c r="AI22" s="93"/>
      <c r="AJ22" s="93"/>
      <c r="AK22" s="93"/>
      <c r="AL22" s="94"/>
      <c r="AM22" s="92" t="str">
        <f>IF(AND(OR([1]集計用シート!N6="○",[1]集計用シート!W6="○"),[1]集計用シート!GT6=""),"○","")</f>
        <v/>
      </c>
      <c r="AN22" s="93"/>
      <c r="AO22" s="93"/>
      <c r="AP22" s="93"/>
      <c r="AQ22" s="93"/>
      <c r="AR22" s="93"/>
      <c r="AS22" s="94"/>
      <c r="AT22" s="92" t="str">
        <f>IF(AND(OR([1]集計用シート!O6="○",[1]集計用シート!X6="○"),[1]集計用シート!HX6=""),"○","")</f>
        <v/>
      </c>
      <c r="AU22" s="93"/>
      <c r="AV22" s="93"/>
      <c r="AW22" s="93"/>
      <c r="AX22" s="93"/>
      <c r="AY22" s="93"/>
      <c r="AZ22" s="94"/>
      <c r="BA22" s="26"/>
      <c r="BB22" s="92" t="str">
        <f>IF(OR([1]集計用シート!Y6="○",[1]集計用シート!AA6&lt;&gt;"",[1]集計用シート!AB6&lt;&gt;""),"○","")</f>
        <v>○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8" t="str">
        <f>IF([1]集計用シート!AA6="","",[1]集計用シート!AA6)</f>
        <v>現行の体制で、健全な運営が行えているため。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tr">
        <f>IF([1]集計用シート!AB6="","",[1]集計用シート!AB6)</f>
        <v xml:space="preserve">沖縄市水道施設整備事業計画（管路耐震化更新化計画）の推進
資産管理の活用
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 x14ac:dyDescent="0.15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 x14ac:dyDescent="0.15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 x14ac:dyDescent="0.15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 x14ac:dyDescent="0.15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 x14ac:dyDescent="0.15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K17" sqref="CK1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tr">
        <f>[2]様式０!B8</f>
        <v>沖縄市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tr">
        <f>[2]様式０!C8</f>
        <v>下水道事業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tr">
        <f>[2]様式０!D8</f>
        <v>公共下水道事業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2" t="str">
        <f>IF(AND(OR([2]集計用シート!I6="○",[2]集計用シート!R6="○"),[2]集計用シート!AU6=""),"○","")</f>
        <v/>
      </c>
      <c r="E22" s="93"/>
      <c r="F22" s="93"/>
      <c r="G22" s="93"/>
      <c r="H22" s="93"/>
      <c r="I22" s="93"/>
      <c r="J22" s="94"/>
      <c r="K22" s="92" t="str">
        <f>IF(AND(OR([2]集計用シート!J6="○",[2]集計用シート!S6="○"),[2]集計用シート!CB6=""),"○","")</f>
        <v/>
      </c>
      <c r="L22" s="93"/>
      <c r="M22" s="93"/>
      <c r="N22" s="93"/>
      <c r="O22" s="93"/>
      <c r="P22" s="93"/>
      <c r="Q22" s="94"/>
      <c r="R22" s="92" t="str">
        <f>IF(AND(OR([2]集計用シート!K6="○",[2]集計用シート!T6="○"),[2]集計用シート!DD6=""),"○","")</f>
        <v/>
      </c>
      <c r="S22" s="93"/>
      <c r="T22" s="93"/>
      <c r="U22" s="93"/>
      <c r="V22" s="93"/>
      <c r="W22" s="93"/>
      <c r="X22" s="94"/>
      <c r="Y22" s="92" t="str">
        <f>IF(AND(OR([2]集計用シート!L6="○",[2]集計用シート!U6="○"),[2]集計用シート!EH6=""),"○","")</f>
        <v/>
      </c>
      <c r="Z22" s="93"/>
      <c r="AA22" s="93"/>
      <c r="AB22" s="93"/>
      <c r="AC22" s="93"/>
      <c r="AD22" s="93"/>
      <c r="AE22" s="94"/>
      <c r="AF22" s="92" t="str">
        <f>IF(AND(OR([2]集計用シート!M6="○",[2]集計用シート!V6="○"),[2]集計用シート!FO6=""),"○","")</f>
        <v/>
      </c>
      <c r="AG22" s="93"/>
      <c r="AH22" s="93"/>
      <c r="AI22" s="93"/>
      <c r="AJ22" s="93"/>
      <c r="AK22" s="93"/>
      <c r="AL22" s="94"/>
      <c r="AM22" s="92" t="str">
        <f>IF(AND(OR([2]集計用シート!N6="○",[2]集計用シート!W6="○"),[2]集計用シート!GT6=""),"○","")</f>
        <v/>
      </c>
      <c r="AN22" s="93"/>
      <c r="AO22" s="93"/>
      <c r="AP22" s="93"/>
      <c r="AQ22" s="93"/>
      <c r="AR22" s="93"/>
      <c r="AS22" s="94"/>
      <c r="AT22" s="92" t="str">
        <f>IF(AND(OR([2]集計用シート!O6="○",[2]集計用シート!X6="○"),[2]集計用シート!HX6=""),"○","")</f>
        <v/>
      </c>
      <c r="AU22" s="93"/>
      <c r="AV22" s="93"/>
      <c r="AW22" s="93"/>
      <c r="AX22" s="93"/>
      <c r="AY22" s="93"/>
      <c r="AZ22" s="94"/>
      <c r="BA22" s="26"/>
      <c r="BB22" s="92" t="str">
        <f>IF(OR([2]集計用シート!Y6="○",[2]集計用シート!AA6&lt;&gt;"",[2]集計用シート!AB6&lt;&gt;""),"○","")</f>
        <v>○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8" t="str">
        <f>IF([2]集計用シート!AA6="","",[2]集計用シート!AA6)</f>
        <v>公営企業会計への適用に向け取り組んでいる途中であり、抜本的改革の検討するまでに至っていない。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tr">
        <f>IF([2]集計用シート!AB6="","",[2]集計用シート!AB6)</f>
        <v>公営企業会計を導入することにより、費用や下水道使用料の適正化に取り組み、今後包括的民間委託等を検討したい。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 x14ac:dyDescent="0.15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 x14ac:dyDescent="0.15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 x14ac:dyDescent="0.15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 x14ac:dyDescent="0.15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 x14ac:dyDescent="0.15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BP41" sqref="BP4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tr">
        <f>[3]様式０!B8</f>
        <v>沖縄市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tr">
        <f>[3]様式０!C8</f>
        <v>宅地造成事業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tr">
        <f>[3]様式０!D8</f>
        <v>土地区画整理事業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14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2" t="str">
        <f>IF(AND(OR([3]集計用シート!I6="○",[3]集計用シート!R6="○"),[3]集計用シート!AU6=""),"○","")</f>
        <v/>
      </c>
      <c r="E22" s="93"/>
      <c r="F22" s="93"/>
      <c r="G22" s="93"/>
      <c r="H22" s="93"/>
      <c r="I22" s="93"/>
      <c r="J22" s="94"/>
      <c r="K22" s="92" t="str">
        <f>IF(AND(OR([3]集計用シート!J6="○",[3]集計用シート!S6="○"),[3]集計用シート!CB6=""),"○","")</f>
        <v/>
      </c>
      <c r="L22" s="93"/>
      <c r="M22" s="93"/>
      <c r="N22" s="93"/>
      <c r="O22" s="93"/>
      <c r="P22" s="93"/>
      <c r="Q22" s="94"/>
      <c r="R22" s="92" t="str">
        <f>IF(AND(OR([3]集計用シート!K6="○",[3]集計用シート!T6="○"),[3]集計用シート!DD6=""),"○","")</f>
        <v/>
      </c>
      <c r="S22" s="93"/>
      <c r="T22" s="93"/>
      <c r="U22" s="93"/>
      <c r="V22" s="93"/>
      <c r="W22" s="93"/>
      <c r="X22" s="94"/>
      <c r="Y22" s="92" t="str">
        <f>IF(AND(OR([3]集計用シート!L6="○",[3]集計用シート!U6="○"),[3]集計用シート!EH6=""),"○","")</f>
        <v/>
      </c>
      <c r="Z22" s="93"/>
      <c r="AA22" s="93"/>
      <c r="AB22" s="93"/>
      <c r="AC22" s="93"/>
      <c r="AD22" s="93"/>
      <c r="AE22" s="94"/>
      <c r="AF22" s="92" t="str">
        <f>IF(AND(OR([3]集計用シート!M6="○",[3]集計用シート!V6="○"),[3]集計用シート!FO6=""),"○","")</f>
        <v/>
      </c>
      <c r="AG22" s="93"/>
      <c r="AH22" s="93"/>
      <c r="AI22" s="93"/>
      <c r="AJ22" s="93"/>
      <c r="AK22" s="93"/>
      <c r="AL22" s="94"/>
      <c r="AM22" s="92" t="str">
        <f>IF(AND(OR([3]集計用シート!N6="○",[3]集計用シート!W6="○"),[3]集計用シート!GT6=""),"○","")</f>
        <v/>
      </c>
      <c r="AN22" s="93"/>
      <c r="AO22" s="93"/>
      <c r="AP22" s="93"/>
      <c r="AQ22" s="93"/>
      <c r="AR22" s="93"/>
      <c r="AS22" s="94"/>
      <c r="AT22" s="92" t="str">
        <f>IF(AND(OR([3]集計用シート!O6="○",[3]集計用シート!X6="○"),[3]集計用シート!HX6=""),"○","")</f>
        <v/>
      </c>
      <c r="AU22" s="93"/>
      <c r="AV22" s="93"/>
      <c r="AW22" s="93"/>
      <c r="AX22" s="93"/>
      <c r="AY22" s="93"/>
      <c r="AZ22" s="94"/>
      <c r="BA22" s="26"/>
      <c r="BB22" s="92" t="str">
        <f>IF(OR([3]集計用シート!Y6="○",[3]集計用シート!AA6&lt;&gt;"",[3]集計用シート!AB6&lt;&gt;""),"○","")</f>
        <v>○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8" t="str">
        <f>IF([3]集計用シート!AA6="","",[3]集計用シート!AA6)</f>
        <v>限定的な事業であることと、事業が終盤となっていることから、抜本的改革等の取組みは検討していない。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tr">
        <f>IF([3]集計用シート!AB6="","",[3]集計用シート!AB6)</f>
        <v/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 x14ac:dyDescent="0.15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 x14ac:dyDescent="0.15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 x14ac:dyDescent="0.15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 x14ac:dyDescent="0.15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 x14ac:dyDescent="0.15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水道事業（上水道）</vt:lpstr>
      <vt:lpstr>下水道事業（公共下水）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2016-08-25T09:13:54Z</dcterms:modified>
</cp:coreProperties>
</file>