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\\172.18.10.54\税務課共有フォルダ\03_企画徴収班\109 自動車税納期内納付広報\R07\03 R07_納期内納付広報業務委託（税務課事業）\04 質問回答（ＨＰ掲載）→\"/>
    </mc:Choice>
  </mc:AlternateContent>
  <xr:revisionPtr revIDLastSave="0" documentId="13_ncr:1_{44B77ACF-29C9-4A31-BEB0-A8A108BFED58}" xr6:coauthVersionLast="47" xr6:coauthVersionMax="47" xr10:uidLastSave="{00000000-0000-0000-0000-000000000000}"/>
  <bookViews>
    <workbookView xWindow="28970" yWindow="160" windowWidth="15250" windowHeight="12830" tabRatio="829" xr2:uid="{00000000-000D-0000-FFFF-FFFF00000000}"/>
  </bookViews>
  <sheets>
    <sheet name="対前年比較" sheetId="4" r:id="rId1"/>
  </sheets>
  <definedNames>
    <definedName name="_xlnm.Print_Area" localSheetId="0">対前年比較!$A$1:$Q$72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6" i="4" l="1"/>
  <c r="O5" i="4"/>
  <c r="O6" i="4" s="1"/>
  <c r="O7" i="4" s="1"/>
  <c r="O8" i="4" s="1"/>
  <c r="O9" i="4" s="1"/>
  <c r="O10" i="4" s="1"/>
  <c r="O11" i="4" s="1"/>
  <c r="O12" i="4" s="1"/>
  <c r="O13" i="4" s="1"/>
  <c r="O14" i="4" s="1"/>
  <c r="O15" i="4" s="1"/>
  <c r="O16" i="4" s="1"/>
  <c r="O17" i="4" s="1"/>
  <c r="O18" i="4" s="1"/>
  <c r="O19" i="4" s="1"/>
  <c r="O20" i="4" s="1"/>
  <c r="O21" i="4" s="1"/>
  <c r="O22" i="4" s="1"/>
  <c r="O23" i="4" s="1"/>
  <c r="O24" i="4" s="1"/>
  <c r="O25" i="4" s="1"/>
  <c r="O26" i="4" s="1"/>
  <c r="O27" i="4" s="1"/>
  <c r="O28" i="4" s="1"/>
  <c r="O29" i="4" s="1"/>
  <c r="O30" i="4" s="1"/>
  <c r="O31" i="4" s="1"/>
  <c r="O32" i="4" s="1"/>
  <c r="O33" i="4" s="1"/>
  <c r="O34" i="4" s="1"/>
  <c r="O35" i="4" s="1"/>
  <c r="O36" i="4" s="1"/>
  <c r="O37" i="4" s="1"/>
  <c r="O38" i="4" s="1"/>
  <c r="O39" i="4" s="1"/>
  <c r="O40" i="4" s="1"/>
  <c r="O41" i="4" s="1"/>
  <c r="O42" i="4" s="1"/>
  <c r="O43" i="4" s="1"/>
  <c r="O44" i="4" s="1"/>
  <c r="O45" i="4" s="1"/>
  <c r="O46" i="4" s="1"/>
  <c r="O47" i="4" s="1"/>
  <c r="O48" i="4" s="1"/>
  <c r="O49" i="4" s="1"/>
  <c r="O50" i="4" s="1"/>
  <c r="O51" i="4" s="1"/>
  <c r="O52" i="4" s="1"/>
  <c r="O53" i="4" s="1"/>
  <c r="O54" i="4" s="1"/>
  <c r="O55" i="4" s="1"/>
  <c r="O56" i="4" s="1"/>
  <c r="O57" i="4" s="1"/>
  <c r="O58" i="4" s="1"/>
  <c r="O59" i="4" s="1"/>
  <c r="O60" i="4" s="1"/>
  <c r="O61" i="4" s="1"/>
  <c r="O62" i="4" s="1"/>
  <c r="O63" i="4" s="1"/>
  <c r="O64" i="4" s="1"/>
  <c r="O65" i="4" s="1"/>
  <c r="M66" i="4"/>
  <c r="M5" i="4"/>
  <c r="M6" i="4" s="1"/>
  <c r="M7" i="4" s="1"/>
  <c r="M8" i="4" s="1"/>
  <c r="M9" i="4" s="1"/>
  <c r="M10" i="4" s="1"/>
  <c r="M11" i="4" s="1"/>
  <c r="M12" i="4" s="1"/>
  <c r="M13" i="4" s="1"/>
  <c r="M14" i="4" s="1"/>
  <c r="M15" i="4" s="1"/>
  <c r="M16" i="4" s="1"/>
  <c r="M17" i="4" s="1"/>
  <c r="M18" i="4" s="1"/>
  <c r="M19" i="4" s="1"/>
  <c r="M20" i="4" s="1"/>
  <c r="M21" i="4" s="1"/>
  <c r="M22" i="4" s="1"/>
  <c r="M23" i="4" s="1"/>
  <c r="M24" i="4" s="1"/>
  <c r="M25" i="4" s="1"/>
  <c r="M26" i="4" s="1"/>
  <c r="M27" i="4" s="1"/>
  <c r="M28" i="4" s="1"/>
  <c r="M29" i="4" s="1"/>
  <c r="M30" i="4" s="1"/>
  <c r="M31" i="4" s="1"/>
  <c r="M32" i="4" s="1"/>
  <c r="M33" i="4" s="1"/>
  <c r="M34" i="4" s="1"/>
  <c r="M35" i="4" s="1"/>
  <c r="M36" i="4" s="1"/>
  <c r="M37" i="4" s="1"/>
  <c r="M38" i="4" s="1"/>
  <c r="M39" i="4" s="1"/>
  <c r="M40" i="4" s="1"/>
  <c r="M41" i="4" s="1"/>
  <c r="M42" i="4" s="1"/>
  <c r="M43" i="4" s="1"/>
  <c r="M44" i="4" s="1"/>
  <c r="M45" i="4" s="1"/>
  <c r="M46" i="4" s="1"/>
  <c r="M47" i="4" s="1"/>
  <c r="M48" i="4" s="1"/>
  <c r="M49" i="4" s="1"/>
  <c r="M50" i="4" s="1"/>
  <c r="M51" i="4" s="1"/>
  <c r="M52" i="4" s="1"/>
  <c r="M53" i="4" s="1"/>
  <c r="M54" i="4" s="1"/>
  <c r="M55" i="4" s="1"/>
  <c r="M56" i="4" s="1"/>
  <c r="M57" i="4" s="1"/>
  <c r="M58" i="4" s="1"/>
  <c r="M59" i="4" s="1"/>
  <c r="M60" i="4" s="1"/>
  <c r="M61" i="4" s="1"/>
  <c r="M62" i="4" s="1"/>
  <c r="M63" i="4" s="1"/>
  <c r="M64" i="4" s="1"/>
  <c r="M65" i="4" s="1"/>
  <c r="P58" i="4" l="1"/>
  <c r="P5" i="4"/>
  <c r="P10" i="4"/>
  <c r="P13" i="4"/>
  <c r="P18" i="4"/>
  <c r="P21" i="4"/>
  <c r="P26" i="4"/>
  <c r="P29" i="4"/>
  <c r="P8" i="4"/>
  <c r="P11" i="4"/>
  <c r="P16" i="4"/>
  <c r="P19" i="4"/>
  <c r="P24" i="4"/>
  <c r="P27" i="4"/>
  <c r="P6" i="4"/>
  <c r="P9" i="4"/>
  <c r="P14" i="4"/>
  <c r="P17" i="4"/>
  <c r="P22" i="4"/>
  <c r="P25" i="4"/>
  <c r="P7" i="4"/>
  <c r="P12" i="4"/>
  <c r="P15" i="4"/>
  <c r="P20" i="4"/>
  <c r="P23" i="4"/>
  <c r="P28" i="4"/>
  <c r="Q6" i="4"/>
  <c r="Q14" i="4"/>
  <c r="Q22" i="4"/>
  <c r="Q7" i="4"/>
  <c r="Q15" i="4"/>
  <c r="Q23" i="4"/>
  <c r="Q8" i="4"/>
  <c r="Q16" i="4"/>
  <c r="Q24" i="4"/>
  <c r="Q5" i="4"/>
  <c r="Q13" i="4"/>
  <c r="Q21" i="4"/>
  <c r="Q29" i="4"/>
  <c r="Q10" i="4"/>
  <c r="Q18" i="4"/>
  <c r="Q26" i="4"/>
  <c r="Q11" i="4"/>
  <c r="Q19" i="4"/>
  <c r="Q27" i="4"/>
  <c r="Q12" i="4"/>
  <c r="Q20" i="4"/>
  <c r="Q28" i="4"/>
  <c r="Q9" i="4"/>
  <c r="Q17" i="4"/>
  <c r="Q25" i="4"/>
  <c r="P72" i="4"/>
  <c r="G72" i="4"/>
  <c r="N69" i="4" l="1"/>
  <c r="L69" i="4"/>
  <c r="P69" i="4" s="1"/>
  <c r="N68" i="4"/>
  <c r="Q68" i="4" s="1"/>
  <c r="L68" i="4"/>
  <c r="P68" i="4" s="1"/>
  <c r="Q31" i="4" l="1"/>
  <c r="Q30" i="4"/>
  <c r="Q69" i="4"/>
  <c r="P31" i="4"/>
  <c r="Q32" i="4"/>
  <c r="P30" i="4"/>
  <c r="K66" i="4" l="1"/>
  <c r="K67" i="4" s="1"/>
  <c r="P32" i="4"/>
  <c r="Q33" i="4"/>
  <c r="Q34" i="4" l="1"/>
  <c r="P33" i="4"/>
  <c r="Q35" i="4" l="1"/>
  <c r="P34" i="4"/>
  <c r="P35" i="4" l="1"/>
  <c r="Q36" i="4"/>
  <c r="P36" i="4" l="1"/>
  <c r="Q37" i="4"/>
  <c r="Q38" i="4" l="1"/>
  <c r="P37" i="4"/>
  <c r="P38" i="4" l="1"/>
  <c r="Q39" i="4"/>
  <c r="Q40" i="4" l="1"/>
  <c r="P39" i="4"/>
  <c r="P40" i="4" l="1"/>
  <c r="Q41" i="4"/>
  <c r="Q42" i="4" l="1"/>
  <c r="P41" i="4"/>
  <c r="Q43" i="4" l="1"/>
  <c r="P42" i="4"/>
  <c r="Q44" i="4" l="1"/>
  <c r="P43" i="4"/>
  <c r="P44" i="4" l="1"/>
  <c r="Q45" i="4"/>
  <c r="Q46" i="4" l="1"/>
  <c r="P45" i="4"/>
  <c r="Q47" i="4" l="1"/>
  <c r="P46" i="4"/>
  <c r="Q48" i="4" l="1"/>
  <c r="P47" i="4"/>
  <c r="P48" i="4" l="1"/>
  <c r="Q49" i="4"/>
  <c r="Q50" i="4" l="1"/>
  <c r="P49" i="4"/>
  <c r="P50" i="4" l="1"/>
  <c r="Q51" i="4"/>
  <c r="P51" i="4" l="1"/>
  <c r="Q52" i="4"/>
  <c r="Q53" i="4" l="1"/>
  <c r="P52" i="4"/>
  <c r="P53" i="4" l="1"/>
  <c r="Q54" i="4"/>
  <c r="Q55" i="4" l="1"/>
  <c r="P54" i="4"/>
  <c r="P55" i="4" l="1"/>
  <c r="Q56" i="4"/>
  <c r="Q57" i="4" l="1"/>
  <c r="P56" i="4"/>
  <c r="P57" i="4" l="1"/>
  <c r="Q58" i="4"/>
  <c r="Q59" i="4" l="1"/>
  <c r="P59" i="4" l="1"/>
  <c r="Q60" i="4"/>
  <c r="Q61" i="4" l="1"/>
  <c r="P60" i="4"/>
  <c r="P61" i="4" l="1"/>
  <c r="Q62" i="4"/>
  <c r="Q63" i="4" l="1"/>
  <c r="P62" i="4"/>
  <c r="P63" i="4" l="1"/>
  <c r="Q64" i="4"/>
  <c r="Q65" i="4" l="1"/>
  <c r="P64" i="4"/>
  <c r="P65" i="4" l="1"/>
  <c r="O67" i="4"/>
  <c r="Q67" i="4" s="1"/>
  <c r="Q66" i="4"/>
  <c r="M67" i="4" l="1"/>
  <c r="P67" i="4" s="1"/>
  <c r="P66" i="4"/>
</calcChain>
</file>

<file path=xl/sharedStrings.xml><?xml version="1.0" encoding="utf-8"?>
<sst xmlns="http://schemas.openxmlformats.org/spreadsheetml/2006/main" count="39" uniqueCount="20">
  <si>
    <t>件数</t>
    <rPh sb="0" eb="2">
      <t>ケンスウ</t>
    </rPh>
    <phoneticPr fontId="2"/>
  </si>
  <si>
    <t>金額</t>
    <rPh sb="0" eb="1">
      <t>キン</t>
    </rPh>
    <rPh sb="1" eb="2">
      <t>ガク</t>
    </rPh>
    <phoneticPr fontId="2"/>
  </si>
  <si>
    <t>納期末合計</t>
    <rPh sb="0" eb="2">
      <t>ノウキ</t>
    </rPh>
    <rPh sb="2" eb="3">
      <t>スエ</t>
    </rPh>
    <rPh sb="3" eb="5">
      <t>ゴウケイ</t>
    </rPh>
    <phoneticPr fontId="2"/>
  </si>
  <si>
    <t>表示日までの小計</t>
    <rPh sb="0" eb="2">
      <t>ヒョウジ</t>
    </rPh>
    <rPh sb="2" eb="3">
      <t>ビ</t>
    </rPh>
    <rPh sb="6" eb="8">
      <t>ショウケイ</t>
    </rPh>
    <phoneticPr fontId="2"/>
  </si>
  <si>
    <t>納付日</t>
    <rPh sb="0" eb="3">
      <t>ノウフビ</t>
    </rPh>
    <phoneticPr fontId="2"/>
  </si>
  <si>
    <t>納付率
（件数）</t>
    <rPh sb="0" eb="2">
      <t>ノウフ</t>
    </rPh>
    <rPh sb="2" eb="3">
      <t>リツ</t>
    </rPh>
    <rPh sb="5" eb="7">
      <t>ケンスウ</t>
    </rPh>
    <phoneticPr fontId="2"/>
  </si>
  <si>
    <t>納付率
（金額）</t>
    <rPh sb="0" eb="2">
      <t>ノウフ</t>
    </rPh>
    <rPh sb="2" eb="3">
      <t>リツ</t>
    </rPh>
    <rPh sb="5" eb="7">
      <t>キンガク</t>
    </rPh>
    <phoneticPr fontId="2"/>
  </si>
  <si>
    <t>定期賦課</t>
    <rPh sb="0" eb="2">
      <t>テイキ</t>
    </rPh>
    <rPh sb="2" eb="4">
      <t>フカ</t>
    </rPh>
    <phoneticPr fontId="2"/>
  </si>
  <si>
    <t>件数</t>
    <rPh sb="0" eb="2">
      <t>ケンスウ</t>
    </rPh>
    <phoneticPr fontId="2"/>
  </si>
  <si>
    <t>金額</t>
    <rPh sb="0" eb="2">
      <t>キンガク</t>
    </rPh>
    <phoneticPr fontId="2"/>
  </si>
  <si>
    <t>累計件数</t>
    <rPh sb="0" eb="2">
      <t>ルイケイ</t>
    </rPh>
    <rPh sb="2" eb="4">
      <t>ケンスウ</t>
    </rPh>
    <phoneticPr fontId="2"/>
  </si>
  <si>
    <t>累計金額</t>
    <rPh sb="0" eb="2">
      <t>ルイケイ</t>
    </rPh>
    <rPh sb="2" eb="4">
      <t>キンガク</t>
    </rPh>
    <phoneticPr fontId="2"/>
  </si>
  <si>
    <t>※</t>
    <phoneticPr fontId="2"/>
  </si>
  <si>
    <t>※</t>
    <phoneticPr fontId="2"/>
  </si>
  <si>
    <t>※</t>
    <phoneticPr fontId="2"/>
  </si>
  <si>
    <t>★納付率の分母</t>
    <rPh sb="1" eb="3">
      <t>ノウフ</t>
    </rPh>
    <rPh sb="3" eb="4">
      <t>リツ</t>
    </rPh>
    <rPh sb="5" eb="7">
      <t>ブンボ</t>
    </rPh>
    <phoneticPr fontId="2"/>
  </si>
  <si>
    <r>
      <t>自動車税（種別割）納期内納付</t>
    </r>
    <r>
      <rPr>
        <u/>
        <sz val="19"/>
        <color rgb="FF0000FF"/>
        <rFont val="AR Pマーカー体E"/>
        <family val="3"/>
        <charset val="128"/>
      </rPr>
      <t>対前年比較</t>
    </r>
    <rPh sb="0" eb="4">
      <t>ジドウシャゼイ</t>
    </rPh>
    <rPh sb="5" eb="7">
      <t>シュベツ</t>
    </rPh>
    <rPh sb="7" eb="8">
      <t>ワ</t>
    </rPh>
    <rPh sb="9" eb="11">
      <t>ノウキ</t>
    </rPh>
    <rPh sb="11" eb="12">
      <t>ナイ</t>
    </rPh>
    <rPh sb="12" eb="14">
      <t>ノウフ</t>
    </rPh>
    <rPh sb="14" eb="15">
      <t>タイ</t>
    </rPh>
    <rPh sb="15" eb="17">
      <t>ゼンネン</t>
    </rPh>
    <rPh sb="17" eb="19">
      <t>ヒカク</t>
    </rPh>
    <phoneticPr fontId="2"/>
  </si>
  <si>
    <t>令和5年度</t>
    <rPh sb="0" eb="2">
      <t>レイワ</t>
    </rPh>
    <rPh sb="3" eb="5">
      <t>ネンド</t>
    </rPh>
    <phoneticPr fontId="2"/>
  </si>
  <si>
    <t>令和6年度</t>
    <rPh sb="0" eb="2">
      <t>レイワ</t>
    </rPh>
    <rPh sb="3" eb="5">
      <t>ネンド</t>
    </rPh>
    <phoneticPr fontId="2"/>
  </si>
  <si>
    <t>【確定】</t>
    <rPh sb="1" eb="3">
      <t>カクテイ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</si>
</sst>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\(aaa\)"/>
  </numFmts>
  <fonts count="2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rgb="FFFF0000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4"/>
      <color theme="0"/>
      <name val="AR Pマーカー体E"/>
      <family val="3"/>
      <charset val="128"/>
    </font>
    <font>
      <b/>
      <sz val="8"/>
      <color theme="1"/>
      <name val="游ゴシック"/>
      <family val="3"/>
      <charset val="128"/>
      <scheme val="minor"/>
    </font>
    <font>
      <b/>
      <sz val="8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8"/>
      <color rgb="FFFF0000"/>
      <name val="游ゴシック"/>
      <family val="3"/>
      <charset val="128"/>
      <scheme val="minor"/>
    </font>
    <font>
      <sz val="19"/>
      <color theme="1"/>
      <name val="AR Pマーカー体E"/>
      <family val="3"/>
      <charset val="128"/>
    </font>
    <font>
      <u/>
      <sz val="19"/>
      <color rgb="FF0000FF"/>
      <name val="AR Pマーカー体E"/>
      <family val="3"/>
      <charset val="128"/>
    </font>
    <font>
      <sz val="11"/>
      <color indexed="8"/>
      <name val="游ゴシック"/>
      <family val="2"/>
      <scheme val="minor"/>
    </font>
    <font>
      <b/>
      <sz val="12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9FFCC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dashed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ashed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dashed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dashed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hair">
        <color auto="1"/>
      </left>
      <right style="hair">
        <color auto="1"/>
      </right>
      <top style="hair">
        <color auto="1"/>
      </top>
      <bottom/>
      <diagonal style="hair">
        <color auto="1"/>
      </diagonal>
    </border>
    <border diagonalDown="1">
      <left style="hair">
        <color auto="1"/>
      </left>
      <right style="hair">
        <color auto="1"/>
      </right>
      <top style="dashed">
        <color auto="1"/>
      </top>
      <bottom style="medium">
        <color auto="1"/>
      </bottom>
      <diagonal style="hair">
        <color auto="1"/>
      </diagonal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 diagonalDown="1">
      <left style="hair">
        <color auto="1"/>
      </left>
      <right/>
      <top style="hair">
        <color auto="1"/>
      </top>
      <bottom/>
      <diagonal style="hair">
        <color auto="1"/>
      </diagonal>
    </border>
    <border diagonalDown="1">
      <left style="hair">
        <color auto="1"/>
      </left>
      <right/>
      <top style="dashed">
        <color auto="1"/>
      </top>
      <bottom style="medium">
        <color auto="1"/>
      </bottom>
      <diagonal style="hair">
        <color auto="1"/>
      </diagonal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/>
      <top style="dashed">
        <color auto="1"/>
      </top>
      <bottom style="hair">
        <color auto="1"/>
      </bottom>
      <diagonal/>
    </border>
    <border>
      <left style="medium">
        <color auto="1"/>
      </left>
      <right/>
      <top style="dashed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dashed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38" fontId="16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0" borderId="5" xfId="0" applyBorder="1" applyAlignment="1">
      <alignment horizontal="center" vertical="center"/>
    </xf>
    <xf numFmtId="0" fontId="5" fillId="2" borderId="4" xfId="0" applyFont="1" applyFill="1" applyBorder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176" fontId="0" fillId="0" borderId="5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4" borderId="6" xfId="0" applyNumberFormat="1" applyFill="1" applyBorder="1">
      <alignment vertical="center"/>
    </xf>
    <xf numFmtId="176" fontId="0" fillId="4" borderId="5" xfId="0" applyNumberFormat="1" applyFill="1" applyBorder="1">
      <alignment vertical="center"/>
    </xf>
    <xf numFmtId="0" fontId="0" fillId="0" borderId="9" xfId="0" applyBorder="1" applyAlignment="1">
      <alignment horizontal="center" vertical="center"/>
    </xf>
    <xf numFmtId="38" fontId="0" fillId="0" borderId="12" xfId="1" applyFont="1" applyBorder="1">
      <alignment vertical="center"/>
    </xf>
    <xf numFmtId="0" fontId="4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5" borderId="4" xfId="0" applyFont="1" applyFill="1" applyBorder="1" applyAlignment="1">
      <alignment horizontal="right" vertical="center"/>
    </xf>
    <xf numFmtId="0" fontId="0" fillId="5" borderId="1" xfId="0" applyFill="1" applyBorder="1">
      <alignment vertical="center"/>
    </xf>
    <xf numFmtId="0" fontId="0" fillId="5" borderId="2" xfId="0" applyFill="1" applyBorder="1">
      <alignment vertical="center"/>
    </xf>
    <xf numFmtId="0" fontId="8" fillId="0" borderId="9" xfId="0" applyFont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3" xfId="0" applyFill="1" applyBorder="1">
      <alignment vertical="center"/>
    </xf>
    <xf numFmtId="176" fontId="0" fillId="0" borderId="6" xfId="0" applyNumberFormat="1" applyBorder="1">
      <alignment vertical="center"/>
    </xf>
    <xf numFmtId="0" fontId="0" fillId="5" borderId="18" xfId="0" applyFill="1" applyBorder="1">
      <alignment vertical="center"/>
    </xf>
    <xf numFmtId="0" fontId="0" fillId="2" borderId="18" xfId="0" applyFill="1" applyBorder="1">
      <alignment vertical="center"/>
    </xf>
    <xf numFmtId="0" fontId="6" fillId="5" borderId="0" xfId="0" applyFont="1" applyFill="1" applyAlignment="1">
      <alignment horizontal="right" vertical="center"/>
    </xf>
    <xf numFmtId="0" fontId="10" fillId="0" borderId="0" xfId="0" applyFont="1" applyAlignment="1">
      <alignment horizontal="center"/>
    </xf>
    <xf numFmtId="0" fontId="11" fillId="2" borderId="1" xfId="0" applyFont="1" applyFill="1" applyBorder="1" applyAlignment="1">
      <alignment horizontal="center" vertical="top"/>
    </xf>
    <xf numFmtId="0" fontId="11" fillId="5" borderId="1" xfId="0" applyFont="1" applyFill="1" applyBorder="1" applyAlignment="1">
      <alignment horizontal="center" vertical="top"/>
    </xf>
    <xf numFmtId="0" fontId="12" fillId="0" borderId="0" xfId="0" applyFont="1">
      <alignment vertical="center"/>
    </xf>
    <xf numFmtId="0" fontId="14" fillId="0" borderId="0" xfId="0" applyFont="1" applyAlignment="1">
      <alignment vertical="top"/>
    </xf>
    <xf numFmtId="0" fontId="10" fillId="0" borderId="21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38" fontId="0" fillId="0" borderId="0" xfId="1" applyFont="1">
      <alignment vertical="center"/>
    </xf>
    <xf numFmtId="38" fontId="12" fillId="0" borderId="5" xfId="1" applyFont="1" applyBorder="1">
      <alignment vertical="center"/>
    </xf>
    <xf numFmtId="38" fontId="17" fillId="0" borderId="5" xfId="1" applyFont="1" applyBorder="1">
      <alignment vertical="center"/>
    </xf>
    <xf numFmtId="38" fontId="17" fillId="0" borderId="9" xfId="1" applyFont="1" applyBorder="1">
      <alignment vertical="center"/>
    </xf>
    <xf numFmtId="38" fontId="12" fillId="0" borderId="9" xfId="1" applyFont="1" applyBorder="1">
      <alignment vertical="center"/>
    </xf>
    <xf numFmtId="38" fontId="12" fillId="0" borderId="5" xfId="1" applyFont="1" applyFill="1" applyBorder="1">
      <alignment vertical="center"/>
    </xf>
    <xf numFmtId="38" fontId="17" fillId="0" borderId="9" xfId="1" applyFont="1" applyFill="1" applyBorder="1">
      <alignment vertical="center"/>
    </xf>
    <xf numFmtId="38" fontId="12" fillId="0" borderId="9" xfId="1" applyFont="1" applyFill="1" applyBorder="1">
      <alignment vertical="center"/>
    </xf>
    <xf numFmtId="38" fontId="12" fillId="0" borderId="7" xfId="1" applyFont="1" applyBorder="1">
      <alignment vertical="center"/>
    </xf>
    <xf numFmtId="38" fontId="17" fillId="0" borderId="10" xfId="1" applyFont="1" applyBorder="1">
      <alignment vertical="center"/>
    </xf>
    <xf numFmtId="38" fontId="12" fillId="0" borderId="10" xfId="1" applyFont="1" applyBorder="1">
      <alignment vertical="center"/>
    </xf>
    <xf numFmtId="38" fontId="12" fillId="4" borderId="6" xfId="1" applyFont="1" applyFill="1" applyBorder="1">
      <alignment vertical="center"/>
    </xf>
    <xf numFmtId="38" fontId="17" fillId="4" borderId="11" xfId="1" applyFont="1" applyFill="1" applyBorder="1">
      <alignment vertical="center"/>
    </xf>
    <xf numFmtId="38" fontId="12" fillId="4" borderId="11" xfId="1" applyFont="1" applyFill="1" applyBorder="1">
      <alignment vertical="center"/>
    </xf>
    <xf numFmtId="38" fontId="12" fillId="4" borderId="5" xfId="1" applyFont="1" applyFill="1" applyBorder="1">
      <alignment vertical="center"/>
    </xf>
    <xf numFmtId="38" fontId="17" fillId="4" borderId="9" xfId="1" applyFont="1" applyFill="1" applyBorder="1">
      <alignment vertical="center"/>
    </xf>
    <xf numFmtId="38" fontId="12" fillId="4" borderId="9" xfId="1" applyFont="1" applyFill="1" applyBorder="1">
      <alignment vertical="center"/>
    </xf>
    <xf numFmtId="38" fontId="12" fillId="2" borderId="7" xfId="1" applyFont="1" applyFill="1" applyBorder="1">
      <alignment vertical="center"/>
    </xf>
    <xf numFmtId="38" fontId="17" fillId="2" borderId="13" xfId="1" applyFont="1" applyFill="1" applyBorder="1">
      <alignment vertical="center"/>
    </xf>
    <xf numFmtId="38" fontId="12" fillId="2" borderId="7" xfId="1" applyFont="1" applyFill="1" applyBorder="1" applyAlignment="1">
      <alignment vertical="center" shrinkToFit="1"/>
    </xf>
    <xf numFmtId="38" fontId="17" fillId="2" borderId="19" xfId="1" applyFont="1" applyFill="1" applyBorder="1">
      <alignment vertical="center"/>
    </xf>
    <xf numFmtId="38" fontId="12" fillId="2" borderId="8" xfId="1" applyFont="1" applyFill="1" applyBorder="1">
      <alignment vertical="center"/>
    </xf>
    <xf numFmtId="38" fontId="17" fillId="2" borderId="14" xfId="1" applyFont="1" applyFill="1" applyBorder="1">
      <alignment vertical="center"/>
    </xf>
    <xf numFmtId="38" fontId="12" fillId="2" borderId="8" xfId="1" applyFont="1" applyFill="1" applyBorder="1" applyAlignment="1">
      <alignment vertical="center" shrinkToFit="1"/>
    </xf>
    <xf numFmtId="38" fontId="17" fillId="2" borderId="20" xfId="1" applyFont="1" applyFill="1" applyBorder="1">
      <alignment vertical="center"/>
    </xf>
    <xf numFmtId="0" fontId="12" fillId="0" borderId="5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38" fontId="19" fillId="0" borderId="5" xfId="1" applyFont="1" applyBorder="1">
      <alignment vertical="center"/>
    </xf>
    <xf numFmtId="38" fontId="18" fillId="0" borderId="5" xfId="1" applyFont="1" applyBorder="1">
      <alignment vertical="center"/>
    </xf>
    <xf numFmtId="38" fontId="18" fillId="0" borderId="9" xfId="1" applyFont="1" applyBorder="1">
      <alignment vertical="center"/>
    </xf>
    <xf numFmtId="38" fontId="19" fillId="0" borderId="5" xfId="1" applyFont="1" applyFill="1" applyBorder="1">
      <alignment vertical="center"/>
    </xf>
    <xf numFmtId="38" fontId="18" fillId="0" borderId="5" xfId="1" applyFont="1" applyFill="1" applyBorder="1">
      <alignment vertical="center"/>
    </xf>
    <xf numFmtId="38" fontId="18" fillId="0" borderId="9" xfId="1" applyFont="1" applyFill="1" applyBorder="1">
      <alignment vertical="center"/>
    </xf>
    <xf numFmtId="38" fontId="19" fillId="0" borderId="9" xfId="1" applyFont="1" applyFill="1" applyBorder="1">
      <alignment vertical="center"/>
    </xf>
    <xf numFmtId="38" fontId="19" fillId="0" borderId="7" xfId="1" applyFont="1" applyFill="1" applyBorder="1">
      <alignment vertical="center"/>
    </xf>
    <xf numFmtId="38" fontId="18" fillId="0" borderId="10" xfId="1" applyFont="1" applyFill="1" applyBorder="1">
      <alignment vertical="center"/>
    </xf>
    <xf numFmtId="38" fontId="19" fillId="0" borderId="10" xfId="1" applyFont="1" applyFill="1" applyBorder="1">
      <alignment vertical="center"/>
    </xf>
    <xf numFmtId="38" fontId="19" fillId="0" borderId="6" xfId="1" applyFont="1" applyFill="1" applyBorder="1">
      <alignment vertical="center"/>
    </xf>
    <xf numFmtId="38" fontId="18" fillId="0" borderId="11" xfId="1" applyFont="1" applyFill="1" applyBorder="1">
      <alignment vertical="center"/>
    </xf>
    <xf numFmtId="38" fontId="19" fillId="0" borderId="11" xfId="1" applyFont="1" applyFill="1" applyBorder="1">
      <alignment vertical="center"/>
    </xf>
    <xf numFmtId="38" fontId="19" fillId="0" borderId="9" xfId="1" applyFont="1" applyBorder="1">
      <alignment vertical="center"/>
    </xf>
    <xf numFmtId="38" fontId="19" fillId="5" borderId="7" xfId="1" applyFont="1" applyFill="1" applyBorder="1">
      <alignment vertical="center"/>
    </xf>
    <xf numFmtId="38" fontId="18" fillId="5" borderId="13" xfId="1" applyFont="1" applyFill="1" applyBorder="1">
      <alignment vertical="center"/>
    </xf>
    <xf numFmtId="38" fontId="19" fillId="5" borderId="7" xfId="1" applyFont="1" applyFill="1" applyBorder="1" applyAlignment="1">
      <alignment vertical="center" shrinkToFit="1"/>
    </xf>
    <xf numFmtId="38" fontId="18" fillId="5" borderId="19" xfId="1" applyFont="1" applyFill="1" applyBorder="1">
      <alignment vertical="center"/>
    </xf>
    <xf numFmtId="38" fontId="19" fillId="5" borderId="8" xfId="1" applyFont="1" applyFill="1" applyBorder="1">
      <alignment vertical="center"/>
    </xf>
    <xf numFmtId="38" fontId="18" fillId="5" borderId="14" xfId="1" applyFont="1" applyFill="1" applyBorder="1">
      <alignment vertical="center"/>
    </xf>
    <xf numFmtId="38" fontId="19" fillId="5" borderId="8" xfId="1" applyFont="1" applyFill="1" applyBorder="1" applyAlignment="1">
      <alignment vertical="center" shrinkToFit="1"/>
    </xf>
    <xf numFmtId="38" fontId="18" fillId="5" borderId="20" xfId="1" applyFont="1" applyFill="1" applyBorder="1">
      <alignment vertical="center"/>
    </xf>
    <xf numFmtId="10" fontId="12" fillId="0" borderId="22" xfId="2" applyNumberFormat="1" applyFont="1" applyBorder="1">
      <alignment vertical="center"/>
    </xf>
    <xf numFmtId="10" fontId="12" fillId="0" borderId="27" xfId="2" applyNumberFormat="1" applyFont="1" applyBorder="1">
      <alignment vertical="center"/>
    </xf>
    <xf numFmtId="10" fontId="12" fillId="0" borderId="22" xfId="2" applyNumberFormat="1" applyFont="1" applyFill="1" applyBorder="1">
      <alignment vertical="center"/>
    </xf>
    <xf numFmtId="10" fontId="12" fillId="0" borderId="27" xfId="2" applyNumberFormat="1" applyFont="1" applyFill="1" applyBorder="1">
      <alignment vertical="center"/>
    </xf>
    <xf numFmtId="10" fontId="12" fillId="0" borderId="23" xfId="2" applyNumberFormat="1" applyFont="1" applyBorder="1">
      <alignment vertical="center"/>
    </xf>
    <xf numFmtId="10" fontId="12" fillId="0" borderId="28" xfId="2" applyNumberFormat="1" applyFont="1" applyBorder="1">
      <alignment vertical="center"/>
    </xf>
    <xf numFmtId="10" fontId="12" fillId="4" borderId="24" xfId="2" applyNumberFormat="1" applyFont="1" applyFill="1" applyBorder="1">
      <alignment vertical="center"/>
    </xf>
    <xf numFmtId="10" fontId="12" fillId="4" borderId="29" xfId="2" applyNumberFormat="1" applyFont="1" applyFill="1" applyBorder="1">
      <alignment vertical="center"/>
    </xf>
    <xf numFmtId="10" fontId="12" fillId="4" borderId="22" xfId="2" applyNumberFormat="1" applyFont="1" applyFill="1" applyBorder="1">
      <alignment vertical="center"/>
    </xf>
    <xf numFmtId="10" fontId="12" fillId="4" borderId="27" xfId="2" applyNumberFormat="1" applyFont="1" applyFill="1" applyBorder="1">
      <alignment vertical="center"/>
    </xf>
    <xf numFmtId="10" fontId="12" fillId="2" borderId="23" xfId="2" applyNumberFormat="1" applyFont="1" applyFill="1" applyBorder="1">
      <alignment vertical="center"/>
    </xf>
    <xf numFmtId="10" fontId="12" fillId="2" borderId="28" xfId="2" applyNumberFormat="1" applyFont="1" applyFill="1" applyBorder="1">
      <alignment vertical="center"/>
    </xf>
    <xf numFmtId="10" fontId="12" fillId="2" borderId="30" xfId="2" applyNumberFormat="1" applyFont="1" applyFill="1" applyBorder="1">
      <alignment vertical="center"/>
    </xf>
    <xf numFmtId="10" fontId="12" fillId="0" borderId="23" xfId="2" applyNumberFormat="1" applyFont="1" applyFill="1" applyBorder="1">
      <alignment vertical="center"/>
    </xf>
    <xf numFmtId="10" fontId="12" fillId="0" borderId="28" xfId="2" applyNumberFormat="1" applyFont="1" applyFill="1" applyBorder="1">
      <alignment vertical="center"/>
    </xf>
    <xf numFmtId="10" fontId="12" fillId="0" borderId="24" xfId="2" applyNumberFormat="1" applyFont="1" applyFill="1" applyBorder="1">
      <alignment vertical="center"/>
    </xf>
    <xf numFmtId="10" fontId="12" fillId="0" borderId="29" xfId="2" applyNumberFormat="1" applyFont="1" applyFill="1" applyBorder="1">
      <alignment vertical="center"/>
    </xf>
    <xf numFmtId="10" fontId="12" fillId="5" borderId="23" xfId="2" applyNumberFormat="1" applyFont="1" applyFill="1" applyBorder="1">
      <alignment vertical="center"/>
    </xf>
    <xf numFmtId="10" fontId="12" fillId="5" borderId="28" xfId="2" applyNumberFormat="1" applyFont="1" applyFill="1" applyBorder="1">
      <alignment vertical="center"/>
    </xf>
    <xf numFmtId="10" fontId="12" fillId="5" borderId="30" xfId="2" applyNumberFormat="1" applyFont="1" applyFill="1" applyBorder="1">
      <alignment vertical="center"/>
    </xf>
    <xf numFmtId="10" fontId="20" fillId="2" borderId="25" xfId="2" applyNumberFormat="1" applyFont="1" applyFill="1" applyBorder="1">
      <alignment vertical="center"/>
    </xf>
    <xf numFmtId="10" fontId="20" fillId="5" borderId="25" xfId="2" applyNumberFormat="1" applyFont="1" applyFill="1" applyBorder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3" fillId="0" borderId="0" xfId="0" applyFont="1" applyAlignment="1">
      <alignment horizontal="left" vertical="center"/>
    </xf>
  </cellXfs>
  <cellStyles count="5">
    <cellStyle name="パーセント" xfId="2" builtinId="5"/>
    <cellStyle name="桁区切り" xfId="1" builtinId="6"/>
    <cellStyle name="桁区切り 2" xfId="4" xr:uid="{00000000-0005-0000-0000-000002000000}"/>
    <cellStyle name="標準" xfId="0" builtinId="0"/>
    <cellStyle name="標準 2" xfId="3" xr:uid="{00000000-0005-0000-0000-000004000000}"/>
  </cellStyles>
  <dxfs count="6"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FFCCFF"/>
      <color rgb="FFFFFF99"/>
      <color rgb="FFFFCC99"/>
      <color rgb="FF00FF00"/>
      <color rgb="FFCCFFFF"/>
      <color rgb="FF99FF99"/>
      <color rgb="FFFF9900"/>
      <color rgb="FF99FFCC"/>
      <color rgb="FF0000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rgb="FFFF0000"/>
    <pageSetUpPr fitToPage="1"/>
  </sheetPr>
  <dimension ref="A1:Q77"/>
  <sheetViews>
    <sheetView showGridLines="0" tabSelected="1" view="pageBreakPreview" zoomScale="80" zoomScaleNormal="80" zoomScaleSheetLayoutView="80" workbookViewId="0">
      <selection activeCell="Y50" sqref="Y50"/>
    </sheetView>
  </sheetViews>
  <sheetFormatPr defaultRowHeight="18" outlineLevelRow="3"/>
  <cols>
    <col min="1" max="1" width="2.33203125" customWidth="1"/>
    <col min="2" max="2" width="11.58203125" customWidth="1"/>
    <col min="3" max="3" width="10.58203125" bestFit="1" customWidth="1"/>
    <col min="4" max="4" width="9.75" customWidth="1"/>
    <col min="5" max="5" width="13.75" customWidth="1"/>
    <col min="6" max="6" width="17" customWidth="1"/>
    <col min="7" max="8" width="10.75" customWidth="1"/>
    <col min="9" max="9" width="1.5" customWidth="1"/>
    <col min="10" max="10" width="2.33203125" customWidth="1"/>
    <col min="11" max="11" width="11.58203125" customWidth="1"/>
    <col min="13" max="13" width="9.75" customWidth="1"/>
    <col min="14" max="14" width="13.75" customWidth="1"/>
    <col min="15" max="15" width="17" customWidth="1"/>
    <col min="16" max="17" width="10.75" customWidth="1"/>
  </cols>
  <sheetData>
    <row r="1" spans="1:17" ht="30" customHeight="1" thickBot="1">
      <c r="A1" s="31" t="s">
        <v>16</v>
      </c>
      <c r="B1" s="30"/>
      <c r="G1" s="110" t="s">
        <v>19</v>
      </c>
      <c r="H1" s="110"/>
      <c r="I1" s="7"/>
    </row>
    <row r="2" spans="1:17" ht="12.75" customHeight="1" thickTop="1" thickBot="1">
      <c r="A2" s="106" t="s">
        <v>18</v>
      </c>
      <c r="B2" s="107"/>
      <c r="G2" t="s">
        <v>19</v>
      </c>
      <c r="J2" s="106" t="s">
        <v>17</v>
      </c>
      <c r="K2" s="107"/>
    </row>
    <row r="3" spans="1:17" ht="15" customHeight="1" thickBot="1">
      <c r="A3" s="108"/>
      <c r="B3" s="109"/>
      <c r="C3" s="28" t="s">
        <v>14</v>
      </c>
      <c r="D3" s="1"/>
      <c r="E3" s="28" t="s">
        <v>14</v>
      </c>
      <c r="F3" s="1"/>
      <c r="G3" s="1"/>
      <c r="H3" s="2"/>
      <c r="J3" s="108"/>
      <c r="K3" s="109"/>
      <c r="L3" s="29" t="s">
        <v>12</v>
      </c>
      <c r="M3" s="18"/>
      <c r="N3" s="29" t="s">
        <v>12</v>
      </c>
      <c r="O3" s="18"/>
      <c r="P3" s="18"/>
      <c r="Q3" s="19"/>
    </row>
    <row r="4" spans="1:17" ht="21.75" customHeight="1">
      <c r="A4" s="3"/>
      <c r="B4" s="4" t="s">
        <v>4</v>
      </c>
      <c r="C4" s="4" t="s">
        <v>0</v>
      </c>
      <c r="D4" s="20" t="s">
        <v>10</v>
      </c>
      <c r="E4" s="13" t="s">
        <v>1</v>
      </c>
      <c r="F4" s="20" t="s">
        <v>11</v>
      </c>
      <c r="G4" s="32" t="s">
        <v>5</v>
      </c>
      <c r="H4" s="33" t="s">
        <v>6</v>
      </c>
      <c r="J4" s="21"/>
      <c r="K4" s="4" t="s">
        <v>4</v>
      </c>
      <c r="L4" s="59" t="s">
        <v>0</v>
      </c>
      <c r="M4" s="60" t="s">
        <v>10</v>
      </c>
      <c r="N4" s="61" t="s">
        <v>1</v>
      </c>
      <c r="O4" s="60" t="s">
        <v>11</v>
      </c>
      <c r="P4" s="32" t="s">
        <v>5</v>
      </c>
      <c r="Q4" s="33" t="s">
        <v>6</v>
      </c>
    </row>
    <row r="5" spans="1:17" ht="21.75" customHeight="1">
      <c r="A5" s="3"/>
      <c r="B5" s="9">
        <v>45383</v>
      </c>
      <c r="C5" s="35">
        <v>8</v>
      </c>
      <c r="D5" s="36">
        <v>8</v>
      </c>
      <c r="E5" s="35">
        <v>269800</v>
      </c>
      <c r="F5" s="37">
        <v>269800</v>
      </c>
      <c r="G5" s="84">
        <v>1.7910514591472356E-5</v>
      </c>
      <c r="H5" s="85">
        <v>1.7454122085929839E-5</v>
      </c>
      <c r="J5" s="22"/>
      <c r="K5" s="9">
        <v>45017</v>
      </c>
      <c r="L5" s="62">
        <v>0</v>
      </c>
      <c r="M5" s="63">
        <f>L5</f>
        <v>0</v>
      </c>
      <c r="N5" s="62">
        <v>0</v>
      </c>
      <c r="O5" s="64">
        <f>N5</f>
        <v>0</v>
      </c>
      <c r="P5" s="86">
        <f t="shared" ref="P5:P29" si="0">M5/$N$72</f>
        <v>0</v>
      </c>
      <c r="Q5" s="87">
        <f t="shared" ref="Q5:Q29" si="1">O5/$O$72</f>
        <v>0</v>
      </c>
    </row>
    <row r="6" spans="1:17" ht="21.75" customHeight="1">
      <c r="A6" s="3"/>
      <c r="B6" s="9">
        <v>45384</v>
      </c>
      <c r="C6" s="35">
        <v>9</v>
      </c>
      <c r="D6" s="37">
        <v>17</v>
      </c>
      <c r="E6" s="35">
        <v>326000</v>
      </c>
      <c r="F6" s="37">
        <v>595800</v>
      </c>
      <c r="G6" s="84">
        <v>3.8059843506878755E-5</v>
      </c>
      <c r="H6" s="85">
        <v>3.8543980499618231E-5</v>
      </c>
      <c r="J6" s="22"/>
      <c r="K6" s="9">
        <v>45018</v>
      </c>
      <c r="L6" s="62">
        <v>0</v>
      </c>
      <c r="M6" s="63">
        <f t="shared" ref="M6:M30" si="2">M5+L6</f>
        <v>0</v>
      </c>
      <c r="N6" s="62">
        <v>0</v>
      </c>
      <c r="O6" s="64">
        <f t="shared" ref="O6:O30" si="3">O5+N6</f>
        <v>0</v>
      </c>
      <c r="P6" s="86">
        <f t="shared" si="0"/>
        <v>0</v>
      </c>
      <c r="Q6" s="87">
        <f t="shared" si="1"/>
        <v>0</v>
      </c>
    </row>
    <row r="7" spans="1:17" ht="21.75" customHeight="1">
      <c r="A7" s="3"/>
      <c r="B7" s="9">
        <v>45385</v>
      </c>
      <c r="C7" s="35">
        <v>8</v>
      </c>
      <c r="D7" s="37">
        <v>25</v>
      </c>
      <c r="E7" s="35">
        <v>228700</v>
      </c>
      <c r="F7" s="37">
        <v>824500</v>
      </c>
      <c r="G7" s="84">
        <v>5.597035809835111E-5</v>
      </c>
      <c r="H7" s="85">
        <v>5.3339227797810053E-5</v>
      </c>
      <c r="J7" s="22"/>
      <c r="K7" s="9">
        <v>45019</v>
      </c>
      <c r="L7" s="62">
        <v>10</v>
      </c>
      <c r="M7" s="63">
        <f t="shared" si="2"/>
        <v>10</v>
      </c>
      <c r="N7" s="62">
        <v>223900</v>
      </c>
      <c r="O7" s="64">
        <f t="shared" si="3"/>
        <v>223900</v>
      </c>
      <c r="P7" s="86">
        <f t="shared" si="0"/>
        <v>2.2835586063898536E-5</v>
      </c>
      <c r="Q7" s="87">
        <f t="shared" si="1"/>
        <v>1.4721721266543543E-5</v>
      </c>
    </row>
    <row r="8" spans="1:17" ht="21.75" customHeight="1">
      <c r="A8" s="3"/>
      <c r="B8" s="9">
        <v>45386</v>
      </c>
      <c r="C8" s="35">
        <v>11</v>
      </c>
      <c r="D8" s="37">
        <v>36</v>
      </c>
      <c r="E8" s="35">
        <v>276700</v>
      </c>
      <c r="F8" s="37">
        <v>1101200</v>
      </c>
      <c r="G8" s="84">
        <v>8.0597315661625596E-5</v>
      </c>
      <c r="H8" s="85">
        <v>7.1239730322557218E-5</v>
      </c>
      <c r="J8" s="22"/>
      <c r="K8" s="9">
        <v>45020</v>
      </c>
      <c r="L8" s="62">
        <v>6</v>
      </c>
      <c r="M8" s="63">
        <f t="shared" si="2"/>
        <v>16</v>
      </c>
      <c r="N8" s="62">
        <v>193500</v>
      </c>
      <c r="O8" s="64">
        <f t="shared" si="3"/>
        <v>417400</v>
      </c>
      <c r="P8" s="86">
        <f t="shared" si="0"/>
        <v>3.6536937702237659E-5</v>
      </c>
      <c r="Q8" s="87">
        <f t="shared" si="1"/>
        <v>2.7444602307526909E-5</v>
      </c>
    </row>
    <row r="9" spans="1:17" ht="21.75" customHeight="1">
      <c r="A9" s="3"/>
      <c r="B9" s="9">
        <v>45387</v>
      </c>
      <c r="C9" s="35">
        <v>3</v>
      </c>
      <c r="D9" s="37">
        <v>39</v>
      </c>
      <c r="E9" s="35">
        <v>51600</v>
      </c>
      <c r="F9" s="37">
        <v>1152800</v>
      </c>
      <c r="G9" s="84">
        <v>8.7313758633427734E-5</v>
      </c>
      <c r="H9" s="85">
        <v>7.4577879691104223E-5</v>
      </c>
      <c r="J9" s="22"/>
      <c r="K9" s="9">
        <v>45021</v>
      </c>
      <c r="L9" s="62">
        <v>4</v>
      </c>
      <c r="M9" s="63">
        <f t="shared" si="2"/>
        <v>20</v>
      </c>
      <c r="N9" s="62">
        <v>49900</v>
      </c>
      <c r="O9" s="64">
        <f t="shared" si="3"/>
        <v>467300</v>
      </c>
      <c r="P9" s="86">
        <f t="shared" si="0"/>
        <v>4.5671172127797073E-5</v>
      </c>
      <c r="Q9" s="87">
        <f t="shared" si="1"/>
        <v>3.0725593335666801E-5</v>
      </c>
    </row>
    <row r="10" spans="1:17" ht="21.75" customHeight="1">
      <c r="A10" s="3"/>
      <c r="B10" s="9">
        <v>45388</v>
      </c>
      <c r="C10" s="35">
        <v>0</v>
      </c>
      <c r="D10" s="37">
        <v>39</v>
      </c>
      <c r="E10" s="35">
        <v>0</v>
      </c>
      <c r="F10" s="37">
        <v>1152800</v>
      </c>
      <c r="G10" s="84">
        <v>8.7313758633427734E-5</v>
      </c>
      <c r="H10" s="85">
        <v>7.4577879691104223E-5</v>
      </c>
      <c r="J10" s="22"/>
      <c r="K10" s="9">
        <v>45022</v>
      </c>
      <c r="L10" s="62">
        <v>6</v>
      </c>
      <c r="M10" s="63">
        <f t="shared" si="2"/>
        <v>26</v>
      </c>
      <c r="N10" s="62">
        <v>177300</v>
      </c>
      <c r="O10" s="64">
        <f t="shared" si="3"/>
        <v>644600</v>
      </c>
      <c r="P10" s="86">
        <f t="shared" si="0"/>
        <v>5.9372523766136196E-5</v>
      </c>
      <c r="Q10" s="87">
        <f t="shared" si="1"/>
        <v>4.2383302940660862E-5</v>
      </c>
    </row>
    <row r="11" spans="1:17" ht="21.75" customHeight="1">
      <c r="A11" s="3"/>
      <c r="B11" s="9">
        <v>45389</v>
      </c>
      <c r="C11" s="35">
        <v>0</v>
      </c>
      <c r="D11" s="37">
        <v>39</v>
      </c>
      <c r="E11" s="35">
        <v>0</v>
      </c>
      <c r="F11" s="37">
        <v>1152800</v>
      </c>
      <c r="G11" s="84">
        <v>8.7313758633427734E-5</v>
      </c>
      <c r="H11" s="85">
        <v>7.4577879691104223E-5</v>
      </c>
      <c r="J11" s="22"/>
      <c r="K11" s="9">
        <v>45023</v>
      </c>
      <c r="L11" s="62">
        <v>3</v>
      </c>
      <c r="M11" s="63">
        <f t="shared" si="2"/>
        <v>29</v>
      </c>
      <c r="N11" s="62">
        <v>119400</v>
      </c>
      <c r="O11" s="64">
        <f t="shared" si="3"/>
        <v>764000</v>
      </c>
      <c r="P11" s="86">
        <f t="shared" si="0"/>
        <v>6.6223199585305754E-5</v>
      </c>
      <c r="Q11" s="87">
        <f t="shared" si="1"/>
        <v>5.0234010931841296E-5</v>
      </c>
    </row>
    <row r="12" spans="1:17" ht="21.75" customHeight="1">
      <c r="A12" s="3"/>
      <c r="B12" s="9">
        <v>45390</v>
      </c>
      <c r="C12" s="35">
        <v>5</v>
      </c>
      <c r="D12" s="37">
        <v>44</v>
      </c>
      <c r="E12" s="35">
        <v>142100</v>
      </c>
      <c r="F12" s="37">
        <v>1294900</v>
      </c>
      <c r="G12" s="84">
        <v>9.8507830253097959E-5</v>
      </c>
      <c r="H12" s="85">
        <v>8.3770729018052434E-5</v>
      </c>
      <c r="J12" s="22"/>
      <c r="K12" s="9">
        <v>45024</v>
      </c>
      <c r="L12" s="62">
        <v>0</v>
      </c>
      <c r="M12" s="63">
        <f t="shared" si="2"/>
        <v>29</v>
      </c>
      <c r="N12" s="62">
        <v>0</v>
      </c>
      <c r="O12" s="64">
        <f t="shared" si="3"/>
        <v>764000</v>
      </c>
      <c r="P12" s="86">
        <f t="shared" si="0"/>
        <v>6.6223199585305754E-5</v>
      </c>
      <c r="Q12" s="87">
        <f t="shared" si="1"/>
        <v>5.0234010931841296E-5</v>
      </c>
    </row>
    <row r="13" spans="1:17" ht="21.75" customHeight="1">
      <c r="A13" s="3"/>
      <c r="B13" s="9">
        <v>45391</v>
      </c>
      <c r="C13" s="35">
        <v>6</v>
      </c>
      <c r="D13" s="37">
        <v>50</v>
      </c>
      <c r="E13" s="35">
        <v>159700</v>
      </c>
      <c r="F13" s="37">
        <v>1454600</v>
      </c>
      <c r="G13" s="84">
        <v>1.1194071619670222E-4</v>
      </c>
      <c r="H13" s="85">
        <v>9.4102171928070957E-5</v>
      </c>
      <c r="J13" s="22"/>
      <c r="K13" s="9">
        <v>45025</v>
      </c>
      <c r="L13" s="62">
        <v>0</v>
      </c>
      <c r="M13" s="63">
        <f t="shared" si="2"/>
        <v>29</v>
      </c>
      <c r="N13" s="62">
        <v>0</v>
      </c>
      <c r="O13" s="64">
        <f t="shared" si="3"/>
        <v>764000</v>
      </c>
      <c r="P13" s="86">
        <f t="shared" si="0"/>
        <v>6.6223199585305754E-5</v>
      </c>
      <c r="Q13" s="87">
        <f t="shared" si="1"/>
        <v>5.0234010931841296E-5</v>
      </c>
    </row>
    <row r="14" spans="1:17" ht="21.75" customHeight="1">
      <c r="A14" s="3"/>
      <c r="B14" s="9">
        <v>45392</v>
      </c>
      <c r="C14" s="35">
        <v>9</v>
      </c>
      <c r="D14" s="37">
        <v>59</v>
      </c>
      <c r="E14" s="35">
        <v>359700</v>
      </c>
      <c r="F14" s="37">
        <v>1814300</v>
      </c>
      <c r="G14" s="84">
        <v>1.3209004511210862E-4</v>
      </c>
      <c r="H14" s="85">
        <v>1.1737217828207007E-4</v>
      </c>
      <c r="J14" s="22"/>
      <c r="K14" s="9">
        <v>45026</v>
      </c>
      <c r="L14" s="62">
        <v>6</v>
      </c>
      <c r="M14" s="63">
        <f t="shared" si="2"/>
        <v>35</v>
      </c>
      <c r="N14" s="62">
        <v>46600</v>
      </c>
      <c r="O14" s="64">
        <f t="shared" si="3"/>
        <v>810600</v>
      </c>
      <c r="P14" s="86">
        <f t="shared" si="0"/>
        <v>7.9924551223644884E-5</v>
      </c>
      <c r="Q14" s="87">
        <f t="shared" si="1"/>
        <v>5.3298022593390778E-5</v>
      </c>
    </row>
    <row r="15" spans="1:17" ht="21.75" customHeight="1">
      <c r="A15" s="3"/>
      <c r="B15" s="9">
        <v>45393</v>
      </c>
      <c r="C15" s="35">
        <v>9</v>
      </c>
      <c r="D15" s="37">
        <v>68</v>
      </c>
      <c r="E15" s="35">
        <v>288200</v>
      </c>
      <c r="F15" s="37">
        <v>2102500</v>
      </c>
      <c r="G15" s="84">
        <v>1.5223937402751502E-4</v>
      </c>
      <c r="H15" s="85">
        <v>1.3601664820484614E-4</v>
      </c>
      <c r="J15" s="22"/>
      <c r="K15" s="9">
        <v>45027</v>
      </c>
      <c r="L15" s="62">
        <v>5</v>
      </c>
      <c r="M15" s="63">
        <f t="shared" si="2"/>
        <v>40</v>
      </c>
      <c r="N15" s="62">
        <v>44400</v>
      </c>
      <c r="O15" s="64">
        <f t="shared" si="3"/>
        <v>855000</v>
      </c>
      <c r="P15" s="86">
        <f t="shared" si="0"/>
        <v>9.1342344255594145E-5</v>
      </c>
      <c r="Q15" s="87">
        <f t="shared" si="1"/>
        <v>5.6217381343879984E-5</v>
      </c>
    </row>
    <row r="16" spans="1:17" ht="21.75" customHeight="1">
      <c r="A16" s="3"/>
      <c r="B16" s="9">
        <v>45394</v>
      </c>
      <c r="C16" s="35">
        <v>2</v>
      </c>
      <c r="D16" s="37">
        <v>70</v>
      </c>
      <c r="E16" s="35">
        <v>106200</v>
      </c>
      <c r="F16" s="37">
        <v>2208700</v>
      </c>
      <c r="G16" s="84">
        <v>1.5671700267538312E-4</v>
      </c>
      <c r="H16" s="85">
        <v>1.4288702539359984E-4</v>
      </c>
      <c r="J16" s="22"/>
      <c r="K16" s="9">
        <v>45028</v>
      </c>
      <c r="L16" s="62">
        <v>6</v>
      </c>
      <c r="M16" s="63">
        <f t="shared" si="2"/>
        <v>46</v>
      </c>
      <c r="N16" s="62">
        <v>159100</v>
      </c>
      <c r="O16" s="64">
        <f t="shared" si="3"/>
        <v>1014100</v>
      </c>
      <c r="P16" s="86">
        <f t="shared" si="0"/>
        <v>1.0504369589393327E-4</v>
      </c>
      <c r="Q16" s="87">
        <f t="shared" si="1"/>
        <v>6.6678416866466315E-5</v>
      </c>
    </row>
    <row r="17" spans="1:17" ht="21.75" customHeight="1">
      <c r="A17" s="3"/>
      <c r="B17" s="9">
        <v>45395</v>
      </c>
      <c r="C17" s="35">
        <v>0</v>
      </c>
      <c r="D17" s="37">
        <v>70</v>
      </c>
      <c r="E17" s="35">
        <v>0</v>
      </c>
      <c r="F17" s="37">
        <v>2208700</v>
      </c>
      <c r="G17" s="84">
        <v>1.5671700267538312E-4</v>
      </c>
      <c r="H17" s="85">
        <v>1.4288702539359984E-4</v>
      </c>
      <c r="J17" s="22"/>
      <c r="K17" s="9">
        <v>45029</v>
      </c>
      <c r="L17" s="62">
        <v>10</v>
      </c>
      <c r="M17" s="63">
        <f t="shared" si="2"/>
        <v>56</v>
      </c>
      <c r="N17" s="62">
        <v>190400</v>
      </c>
      <c r="O17" s="64">
        <f t="shared" si="3"/>
        <v>1204500</v>
      </c>
      <c r="P17" s="86">
        <f t="shared" si="0"/>
        <v>1.278792819578318E-4</v>
      </c>
      <c r="Q17" s="87">
        <f t="shared" si="1"/>
        <v>7.91974688055011E-5</v>
      </c>
    </row>
    <row r="18" spans="1:17" ht="21.75" customHeight="1">
      <c r="A18" s="3"/>
      <c r="B18" s="9">
        <v>45396</v>
      </c>
      <c r="C18" s="35">
        <v>0</v>
      </c>
      <c r="D18" s="37">
        <v>70</v>
      </c>
      <c r="E18" s="35">
        <v>0</v>
      </c>
      <c r="F18" s="37">
        <v>2208700</v>
      </c>
      <c r="G18" s="84">
        <v>1.5671700267538312E-4</v>
      </c>
      <c r="H18" s="85">
        <v>1.4288702539359984E-4</v>
      </c>
      <c r="J18" s="22"/>
      <c r="K18" s="9">
        <v>45030</v>
      </c>
      <c r="L18" s="62">
        <v>7</v>
      </c>
      <c r="M18" s="63">
        <f t="shared" si="2"/>
        <v>63</v>
      </c>
      <c r="N18" s="62">
        <v>163300</v>
      </c>
      <c r="O18" s="64">
        <f t="shared" si="3"/>
        <v>1367800</v>
      </c>
      <c r="P18" s="86">
        <f t="shared" si="0"/>
        <v>1.4386419220256078E-4</v>
      </c>
      <c r="Q18" s="87">
        <f t="shared" si="1"/>
        <v>8.9934659885566135E-5</v>
      </c>
    </row>
    <row r="19" spans="1:17" ht="21.75" customHeight="1">
      <c r="A19" s="3"/>
      <c r="B19" s="9">
        <v>45397</v>
      </c>
      <c r="C19" s="35">
        <v>8</v>
      </c>
      <c r="D19" s="37">
        <v>78</v>
      </c>
      <c r="E19" s="35">
        <v>198000</v>
      </c>
      <c r="F19" s="37">
        <v>2406700</v>
      </c>
      <c r="G19" s="84">
        <v>1.7462751726685547E-4</v>
      </c>
      <c r="H19" s="85">
        <v>1.5569620320314063E-4</v>
      </c>
      <c r="J19" s="22"/>
      <c r="K19" s="9">
        <v>45031</v>
      </c>
      <c r="L19" s="62">
        <v>0</v>
      </c>
      <c r="M19" s="63">
        <f t="shared" si="2"/>
        <v>63</v>
      </c>
      <c r="N19" s="62">
        <v>0</v>
      </c>
      <c r="O19" s="64">
        <f t="shared" si="3"/>
        <v>1367800</v>
      </c>
      <c r="P19" s="86">
        <f t="shared" si="0"/>
        <v>1.4386419220256078E-4</v>
      </c>
      <c r="Q19" s="87">
        <f t="shared" si="1"/>
        <v>8.9934659885566135E-5</v>
      </c>
    </row>
    <row r="20" spans="1:17" ht="21.75" customHeight="1">
      <c r="A20" s="3"/>
      <c r="B20" s="9">
        <v>45398</v>
      </c>
      <c r="C20" s="35">
        <v>5</v>
      </c>
      <c r="D20" s="37">
        <v>83</v>
      </c>
      <c r="E20" s="35">
        <v>143600</v>
      </c>
      <c r="F20" s="37">
        <v>2550300</v>
      </c>
      <c r="G20" s="84">
        <v>1.8582158888652569E-4</v>
      </c>
      <c r="H20" s="85">
        <v>1.6498609175591872E-4</v>
      </c>
      <c r="J20" s="22"/>
      <c r="K20" s="9">
        <v>45032</v>
      </c>
      <c r="L20" s="62">
        <v>0</v>
      </c>
      <c r="M20" s="63">
        <f t="shared" si="2"/>
        <v>63</v>
      </c>
      <c r="N20" s="62">
        <v>0</v>
      </c>
      <c r="O20" s="64">
        <f t="shared" si="3"/>
        <v>1367800</v>
      </c>
      <c r="P20" s="86">
        <f t="shared" si="0"/>
        <v>1.4386419220256078E-4</v>
      </c>
      <c r="Q20" s="87">
        <f t="shared" si="1"/>
        <v>8.9934659885566135E-5</v>
      </c>
    </row>
    <row r="21" spans="1:17" ht="21.75" customHeight="1">
      <c r="A21" s="3"/>
      <c r="B21" s="9">
        <v>45399</v>
      </c>
      <c r="C21" s="35">
        <v>6</v>
      </c>
      <c r="D21" s="37">
        <v>89</v>
      </c>
      <c r="E21" s="35">
        <v>85900</v>
      </c>
      <c r="F21" s="37">
        <v>2636200</v>
      </c>
      <c r="G21" s="84">
        <v>1.9925447483012997E-4</v>
      </c>
      <c r="H21" s="85">
        <v>1.7054320475510837E-4</v>
      </c>
      <c r="J21" s="22"/>
      <c r="K21" s="9">
        <v>45033</v>
      </c>
      <c r="L21" s="62">
        <v>11</v>
      </c>
      <c r="M21" s="63">
        <f t="shared" si="2"/>
        <v>74</v>
      </c>
      <c r="N21" s="62">
        <v>193100</v>
      </c>
      <c r="O21" s="64">
        <f t="shared" si="3"/>
        <v>1560900</v>
      </c>
      <c r="P21" s="86">
        <f t="shared" si="0"/>
        <v>1.6898333687284916E-4</v>
      </c>
      <c r="Q21" s="87">
        <f t="shared" si="1"/>
        <v>1.0263124039726581E-4</v>
      </c>
    </row>
    <row r="22" spans="1:17" ht="21.75" customHeight="1">
      <c r="A22" s="3"/>
      <c r="B22" s="9">
        <v>45400</v>
      </c>
      <c r="C22" s="35">
        <v>10</v>
      </c>
      <c r="D22" s="37">
        <v>99</v>
      </c>
      <c r="E22" s="35">
        <v>276500</v>
      </c>
      <c r="F22" s="37">
        <v>2912700</v>
      </c>
      <c r="G22" s="84">
        <v>2.2164261806947042E-4</v>
      </c>
      <c r="H22" s="85">
        <v>1.8843076871641158E-4</v>
      </c>
      <c r="J22" s="22"/>
      <c r="K22" s="9">
        <v>45034</v>
      </c>
      <c r="L22" s="62">
        <v>8</v>
      </c>
      <c r="M22" s="63">
        <f t="shared" si="2"/>
        <v>82</v>
      </c>
      <c r="N22" s="62">
        <v>173900</v>
      </c>
      <c r="O22" s="64">
        <f t="shared" si="3"/>
        <v>1734800</v>
      </c>
      <c r="P22" s="86">
        <f t="shared" si="0"/>
        <v>1.87251805723968E-4</v>
      </c>
      <c r="Q22" s="87">
        <f t="shared" si="1"/>
        <v>1.1406539550334854E-4</v>
      </c>
    </row>
    <row r="23" spans="1:17" ht="21.75" customHeight="1">
      <c r="A23" s="3"/>
      <c r="B23" s="9">
        <v>45401</v>
      </c>
      <c r="C23" s="35">
        <v>15</v>
      </c>
      <c r="D23" s="37">
        <v>114</v>
      </c>
      <c r="E23" s="35">
        <v>356500</v>
      </c>
      <c r="F23" s="37">
        <v>3269200</v>
      </c>
      <c r="G23" s="84">
        <v>2.5522483292848109E-4</v>
      </c>
      <c r="H23" s="85">
        <v>2.1149375805530699E-4</v>
      </c>
      <c r="J23" s="22"/>
      <c r="K23" s="9">
        <v>45035</v>
      </c>
      <c r="L23" s="62">
        <v>15</v>
      </c>
      <c r="M23" s="63">
        <f t="shared" si="2"/>
        <v>97</v>
      </c>
      <c r="N23" s="62">
        <v>161100</v>
      </c>
      <c r="O23" s="64">
        <f t="shared" si="3"/>
        <v>1895900</v>
      </c>
      <c r="P23" s="86">
        <f t="shared" si="0"/>
        <v>2.215051848198158E-4</v>
      </c>
      <c r="Q23" s="87">
        <f t="shared" si="1"/>
        <v>1.2465793367235329E-4</v>
      </c>
    </row>
    <row r="24" spans="1:17" ht="21.75" customHeight="1">
      <c r="A24" s="3"/>
      <c r="B24" s="9">
        <v>45402</v>
      </c>
      <c r="C24" s="35">
        <v>0</v>
      </c>
      <c r="D24" s="37">
        <v>114</v>
      </c>
      <c r="E24" s="35">
        <v>0</v>
      </c>
      <c r="F24" s="37">
        <v>3269200</v>
      </c>
      <c r="G24" s="84">
        <v>2.5522483292848109E-4</v>
      </c>
      <c r="H24" s="85">
        <v>2.1149375805530699E-4</v>
      </c>
      <c r="J24" s="22"/>
      <c r="K24" s="9">
        <v>45036</v>
      </c>
      <c r="L24" s="62">
        <v>6</v>
      </c>
      <c r="M24" s="63">
        <f t="shared" si="2"/>
        <v>103</v>
      </c>
      <c r="N24" s="62">
        <v>134200</v>
      </c>
      <c r="O24" s="64">
        <f t="shared" si="3"/>
        <v>2030100</v>
      </c>
      <c r="P24" s="86">
        <f t="shared" si="0"/>
        <v>2.3520653645815493E-4</v>
      </c>
      <c r="Q24" s="87">
        <f t="shared" si="1"/>
        <v>1.3348176124703014E-4</v>
      </c>
    </row>
    <row r="25" spans="1:17" ht="21.75" customHeight="1">
      <c r="A25" s="3"/>
      <c r="B25" s="9">
        <v>45403</v>
      </c>
      <c r="C25" s="35">
        <v>0</v>
      </c>
      <c r="D25" s="37">
        <v>114</v>
      </c>
      <c r="E25" s="35">
        <v>0</v>
      </c>
      <c r="F25" s="37">
        <v>3269200</v>
      </c>
      <c r="G25" s="84">
        <v>2.5522483292848109E-4</v>
      </c>
      <c r="H25" s="85">
        <v>2.1149375805530699E-4</v>
      </c>
      <c r="J25" s="22"/>
      <c r="K25" s="9">
        <v>45037</v>
      </c>
      <c r="L25" s="62">
        <v>7</v>
      </c>
      <c r="M25" s="63">
        <f t="shared" si="2"/>
        <v>110</v>
      </c>
      <c r="N25" s="62">
        <v>210000</v>
      </c>
      <c r="O25" s="64">
        <f t="shared" si="3"/>
        <v>2240100</v>
      </c>
      <c r="P25" s="86">
        <f t="shared" si="0"/>
        <v>2.5119144670288389E-4</v>
      </c>
      <c r="Q25" s="87">
        <f t="shared" si="1"/>
        <v>1.4728953912096555E-4</v>
      </c>
    </row>
    <row r="26" spans="1:17" ht="21.75" customHeight="1">
      <c r="A26" s="3"/>
      <c r="B26" s="9">
        <v>45404</v>
      </c>
      <c r="C26" s="35">
        <v>7</v>
      </c>
      <c r="D26" s="37">
        <v>121</v>
      </c>
      <c r="E26" s="35">
        <v>104200</v>
      </c>
      <c r="F26" s="37">
        <v>3373400</v>
      </c>
      <c r="G26" s="84">
        <v>2.7089653319601936E-4</v>
      </c>
      <c r="H26" s="85">
        <v>2.1823474960962089E-4</v>
      </c>
      <c r="J26" s="22"/>
      <c r="K26" s="9">
        <v>45038</v>
      </c>
      <c r="L26" s="65">
        <v>1</v>
      </c>
      <c r="M26" s="66">
        <f t="shared" si="2"/>
        <v>111</v>
      </c>
      <c r="N26" s="65">
        <v>34500</v>
      </c>
      <c r="O26" s="67">
        <f t="shared" si="3"/>
        <v>2274600</v>
      </c>
      <c r="P26" s="86">
        <f t="shared" si="0"/>
        <v>2.5347500530927377E-4</v>
      </c>
      <c r="Q26" s="87">
        <f t="shared" si="1"/>
        <v>1.4955795977168352E-4</v>
      </c>
    </row>
    <row r="27" spans="1:17" ht="21.75" customHeight="1">
      <c r="A27" s="3"/>
      <c r="B27" s="9">
        <v>45405</v>
      </c>
      <c r="C27" s="35">
        <v>7</v>
      </c>
      <c r="D27" s="37">
        <v>128</v>
      </c>
      <c r="E27" s="35">
        <v>149000</v>
      </c>
      <c r="F27" s="37">
        <v>3522400</v>
      </c>
      <c r="G27" s="84">
        <v>2.8656823346355769E-4</v>
      </c>
      <c r="H27" s="85">
        <v>2.2787397937538645E-4</v>
      </c>
      <c r="J27" s="22"/>
      <c r="K27" s="9">
        <v>45039</v>
      </c>
      <c r="L27" s="65">
        <v>0</v>
      </c>
      <c r="M27" s="66">
        <f t="shared" si="2"/>
        <v>111</v>
      </c>
      <c r="N27" s="65">
        <v>0</v>
      </c>
      <c r="O27" s="67">
        <f t="shared" si="3"/>
        <v>2274600</v>
      </c>
      <c r="P27" s="86">
        <f t="shared" si="0"/>
        <v>2.5347500530927377E-4</v>
      </c>
      <c r="Q27" s="87">
        <f t="shared" si="1"/>
        <v>1.4955795977168352E-4</v>
      </c>
    </row>
    <row r="28" spans="1:17" ht="21.75" customHeight="1">
      <c r="A28" s="3"/>
      <c r="B28" s="9">
        <v>45406</v>
      </c>
      <c r="C28" s="35">
        <v>9</v>
      </c>
      <c r="D28" s="37">
        <v>137</v>
      </c>
      <c r="E28" s="35">
        <v>108800</v>
      </c>
      <c r="F28" s="37">
        <v>3631200</v>
      </c>
      <c r="G28" s="84">
        <v>3.0671756237896411E-4</v>
      </c>
      <c r="H28" s="85">
        <v>2.349125578889119E-4</v>
      </c>
      <c r="J28" s="22"/>
      <c r="K28" s="9">
        <v>45040</v>
      </c>
      <c r="L28" s="65">
        <v>4</v>
      </c>
      <c r="M28" s="66">
        <f t="shared" si="2"/>
        <v>115</v>
      </c>
      <c r="N28" s="65">
        <v>91000</v>
      </c>
      <c r="O28" s="67">
        <f t="shared" si="3"/>
        <v>2365600</v>
      </c>
      <c r="P28" s="86">
        <f t="shared" si="0"/>
        <v>2.6260923973483319E-4</v>
      </c>
      <c r="Q28" s="87">
        <f t="shared" si="1"/>
        <v>1.5554133018372222E-4</v>
      </c>
    </row>
    <row r="29" spans="1:17" ht="21.75" customHeight="1">
      <c r="A29" s="3"/>
      <c r="B29" s="9">
        <v>45407</v>
      </c>
      <c r="C29" s="35">
        <v>13</v>
      </c>
      <c r="D29" s="37">
        <v>150</v>
      </c>
      <c r="E29" s="35">
        <v>182800</v>
      </c>
      <c r="F29" s="37">
        <v>3814000</v>
      </c>
      <c r="G29" s="84">
        <v>3.3582214859010669E-4</v>
      </c>
      <c r="H29" s="85">
        <v>2.4673840487671016E-4</v>
      </c>
      <c r="J29" s="22"/>
      <c r="K29" s="9">
        <v>45041</v>
      </c>
      <c r="L29" s="65">
        <v>10</v>
      </c>
      <c r="M29" s="66">
        <f t="shared" si="2"/>
        <v>125</v>
      </c>
      <c r="N29" s="65">
        <v>141400</v>
      </c>
      <c r="O29" s="67">
        <f t="shared" si="3"/>
        <v>2507000</v>
      </c>
      <c r="P29" s="86">
        <f t="shared" si="0"/>
        <v>2.8544482579873174E-4</v>
      </c>
      <c r="Q29" s="87">
        <f t="shared" si="1"/>
        <v>1.648385672855054E-4</v>
      </c>
    </row>
    <row r="30" spans="1:17" ht="21.75" customHeight="1">
      <c r="A30" s="3"/>
      <c r="B30" s="9">
        <v>45408</v>
      </c>
      <c r="C30" s="35">
        <v>10</v>
      </c>
      <c r="D30" s="37">
        <v>160</v>
      </c>
      <c r="E30" s="38">
        <v>141300</v>
      </c>
      <c r="F30" s="37">
        <v>3955300</v>
      </c>
      <c r="G30" s="84">
        <v>3.5821029182944714E-4</v>
      </c>
      <c r="H30" s="85">
        <v>2.5587949994988247E-4</v>
      </c>
      <c r="J30" s="22"/>
      <c r="K30" s="9">
        <v>45042</v>
      </c>
      <c r="L30" s="65">
        <v>12</v>
      </c>
      <c r="M30" s="67">
        <f t="shared" si="2"/>
        <v>137</v>
      </c>
      <c r="N30" s="68">
        <v>183500</v>
      </c>
      <c r="O30" s="67">
        <f t="shared" si="3"/>
        <v>2690500</v>
      </c>
      <c r="P30" s="86">
        <f>M30/$N$72</f>
        <v>3.1284752907540994E-4</v>
      </c>
      <c r="Q30" s="87">
        <f t="shared" ref="Q30:Q67" si="4">O30/$O$72</f>
        <v>1.7690393509439662E-4</v>
      </c>
    </row>
    <row r="31" spans="1:17" ht="21.75" customHeight="1">
      <c r="A31" s="3"/>
      <c r="B31" s="9">
        <v>45409</v>
      </c>
      <c r="C31" s="35">
        <v>1</v>
      </c>
      <c r="D31" s="37">
        <v>161</v>
      </c>
      <c r="E31" s="38">
        <v>39500</v>
      </c>
      <c r="F31" s="37">
        <v>3994800</v>
      </c>
      <c r="G31" s="84">
        <v>3.6044910615338116E-4</v>
      </c>
      <c r="H31" s="85">
        <v>2.5843486623006862E-4</v>
      </c>
      <c r="J31" s="22"/>
      <c r="K31" s="9">
        <v>45043</v>
      </c>
      <c r="L31" s="65">
        <v>19</v>
      </c>
      <c r="M31" s="67">
        <f>M30+L31</f>
        <v>156</v>
      </c>
      <c r="N31" s="68">
        <v>400100</v>
      </c>
      <c r="O31" s="67">
        <f>O30+N31</f>
        <v>3090600</v>
      </c>
      <c r="P31" s="86">
        <f t="shared" ref="P31:P67" si="5">M31/$N$72</f>
        <v>3.5623514259681716E-4</v>
      </c>
      <c r="Q31" s="87">
        <f t="shared" si="4"/>
        <v>2.0321103951040408E-4</v>
      </c>
    </row>
    <row r="32" spans="1:17" ht="21.75" customHeight="1">
      <c r="A32" s="3"/>
      <c r="B32" s="9">
        <v>45410</v>
      </c>
      <c r="C32" s="35">
        <v>0</v>
      </c>
      <c r="D32" s="37">
        <v>161</v>
      </c>
      <c r="E32" s="38">
        <v>0</v>
      </c>
      <c r="F32" s="37">
        <v>3994800</v>
      </c>
      <c r="G32" s="84">
        <v>3.6044910615338116E-4</v>
      </c>
      <c r="H32" s="85">
        <v>2.5843486623006862E-4</v>
      </c>
      <c r="J32" s="22"/>
      <c r="K32" s="9">
        <v>45044</v>
      </c>
      <c r="L32" s="65">
        <v>19</v>
      </c>
      <c r="M32" s="67">
        <f t="shared" ref="M32:M51" si="6">M31+L32</f>
        <v>175</v>
      </c>
      <c r="N32" s="68">
        <v>210100</v>
      </c>
      <c r="O32" s="67">
        <f t="shared" ref="O32:O51" si="7">O31+N32</f>
        <v>3300700</v>
      </c>
      <c r="P32" s="86">
        <f t="shared" si="5"/>
        <v>3.9962275611822438E-4</v>
      </c>
      <c r="Q32" s="87">
        <f t="shared" si="4"/>
        <v>2.1702539251666043E-4</v>
      </c>
    </row>
    <row r="33" spans="1:17" ht="21.75" customHeight="1">
      <c r="A33" s="3"/>
      <c r="B33" s="9">
        <v>45411</v>
      </c>
      <c r="C33" s="39">
        <v>3</v>
      </c>
      <c r="D33" s="40">
        <v>164</v>
      </c>
      <c r="E33" s="41">
        <v>109900</v>
      </c>
      <c r="F33" s="40">
        <v>4104700</v>
      </c>
      <c r="G33" s="86">
        <v>3.6716554912518328E-4</v>
      </c>
      <c r="H33" s="87">
        <v>2.6554460684253601E-4</v>
      </c>
      <c r="J33" s="22"/>
      <c r="K33" s="9">
        <v>45045</v>
      </c>
      <c r="L33" s="65">
        <v>0</v>
      </c>
      <c r="M33" s="67">
        <f t="shared" si="6"/>
        <v>175</v>
      </c>
      <c r="N33" s="68">
        <v>0</v>
      </c>
      <c r="O33" s="67">
        <f t="shared" si="7"/>
        <v>3300700</v>
      </c>
      <c r="P33" s="86">
        <f t="shared" si="5"/>
        <v>3.9962275611822438E-4</v>
      </c>
      <c r="Q33" s="87">
        <f t="shared" si="4"/>
        <v>2.1702539251666043E-4</v>
      </c>
    </row>
    <row r="34" spans="1:17" ht="21.75" customHeight="1">
      <c r="A34" s="3"/>
      <c r="B34" s="10">
        <v>45412</v>
      </c>
      <c r="C34" s="42">
        <v>1601</v>
      </c>
      <c r="D34" s="43">
        <v>1765</v>
      </c>
      <c r="E34" s="44">
        <v>54928800</v>
      </c>
      <c r="F34" s="43">
        <v>59033500</v>
      </c>
      <c r="G34" s="88">
        <v>3.9515072817435885E-3</v>
      </c>
      <c r="H34" s="89">
        <v>3.8190434253511456E-3</v>
      </c>
      <c r="J34" s="22"/>
      <c r="K34" s="10">
        <v>45046</v>
      </c>
      <c r="L34" s="69">
        <v>12</v>
      </c>
      <c r="M34" s="70">
        <f t="shared" si="6"/>
        <v>187</v>
      </c>
      <c r="N34" s="71">
        <v>253800</v>
      </c>
      <c r="O34" s="70">
        <f t="shared" si="7"/>
        <v>3554500</v>
      </c>
      <c r="P34" s="97">
        <f t="shared" si="5"/>
        <v>4.2702545939490264E-4</v>
      </c>
      <c r="Q34" s="98">
        <f t="shared" si="4"/>
        <v>2.3371307834715955E-4</v>
      </c>
    </row>
    <row r="35" spans="1:17" ht="21.75" customHeight="1">
      <c r="A35" s="3"/>
      <c r="B35" s="11">
        <v>45413</v>
      </c>
      <c r="C35" s="45">
        <v>13214</v>
      </c>
      <c r="D35" s="46">
        <v>14979</v>
      </c>
      <c r="E35" s="47">
        <v>425788200</v>
      </c>
      <c r="F35" s="46">
        <v>484821700</v>
      </c>
      <c r="G35" s="90">
        <v>3.3535199758208054E-2</v>
      </c>
      <c r="H35" s="91">
        <v>3.1364481622342663E-2</v>
      </c>
      <c r="J35" s="22"/>
      <c r="K35" s="23">
        <v>45047</v>
      </c>
      <c r="L35" s="72">
        <v>377</v>
      </c>
      <c r="M35" s="73">
        <f t="shared" si="6"/>
        <v>564</v>
      </c>
      <c r="N35" s="74">
        <v>12897900</v>
      </c>
      <c r="O35" s="73">
        <f t="shared" si="7"/>
        <v>16452400</v>
      </c>
      <c r="P35" s="99">
        <f t="shared" si="5"/>
        <v>1.2879270540038775E-3</v>
      </c>
      <c r="Q35" s="100">
        <f t="shared" si="4"/>
        <v>1.0817670699673112E-3</v>
      </c>
    </row>
    <row r="36" spans="1:17" ht="21.75" customHeight="1">
      <c r="A36" s="3"/>
      <c r="B36" s="9">
        <v>45414</v>
      </c>
      <c r="C36" s="39">
        <v>10689</v>
      </c>
      <c r="D36" s="40">
        <v>25668</v>
      </c>
      <c r="E36" s="41">
        <v>360963100</v>
      </c>
      <c r="F36" s="40">
        <v>845784800</v>
      </c>
      <c r="G36" s="86">
        <v>5.7465886066739053E-2</v>
      </c>
      <c r="H36" s="87">
        <v>5.4716201473772243E-2</v>
      </c>
      <c r="J36" s="22"/>
      <c r="K36" s="9">
        <v>45048</v>
      </c>
      <c r="L36" s="65">
        <v>2814</v>
      </c>
      <c r="M36" s="67">
        <f t="shared" si="6"/>
        <v>3378</v>
      </c>
      <c r="N36" s="68">
        <v>93312400</v>
      </c>
      <c r="O36" s="67">
        <f t="shared" si="7"/>
        <v>109764800</v>
      </c>
      <c r="P36" s="86">
        <f t="shared" si="5"/>
        <v>7.7138609723849255E-3</v>
      </c>
      <c r="Q36" s="87">
        <f t="shared" si="4"/>
        <v>7.2171808417949915E-3</v>
      </c>
    </row>
    <row r="37" spans="1:17" ht="21.75" customHeight="1">
      <c r="A37" s="3"/>
      <c r="B37" s="9">
        <v>45415</v>
      </c>
      <c r="C37" s="39">
        <v>4815</v>
      </c>
      <c r="D37" s="40">
        <v>30483</v>
      </c>
      <c r="E37" s="41">
        <v>170514700</v>
      </c>
      <c r="F37" s="40">
        <v>1016299500</v>
      </c>
      <c r="G37" s="86">
        <v>6.8245777036481478E-2</v>
      </c>
      <c r="H37" s="87">
        <v>6.5747277794178841E-2</v>
      </c>
      <c r="J37" s="22"/>
      <c r="K37" s="9">
        <v>45049</v>
      </c>
      <c r="L37" s="65">
        <v>1933</v>
      </c>
      <c r="M37" s="67">
        <f t="shared" si="6"/>
        <v>5311</v>
      </c>
      <c r="N37" s="68">
        <v>69222400</v>
      </c>
      <c r="O37" s="67">
        <f t="shared" si="7"/>
        <v>178987200</v>
      </c>
      <c r="P37" s="86">
        <f t="shared" si="5"/>
        <v>1.2127979758536514E-2</v>
      </c>
      <c r="Q37" s="87">
        <f t="shared" si="4"/>
        <v>1.176864523751265E-2</v>
      </c>
    </row>
    <row r="38" spans="1:17" ht="21.75" customHeight="1">
      <c r="A38" s="3"/>
      <c r="B38" s="9">
        <v>45416</v>
      </c>
      <c r="C38" s="39">
        <v>2859</v>
      </c>
      <c r="D38" s="40">
        <v>33342</v>
      </c>
      <c r="E38" s="41">
        <v>100222600</v>
      </c>
      <c r="F38" s="40">
        <v>1116522100</v>
      </c>
      <c r="G38" s="86">
        <v>7.4646547188608914E-2</v>
      </c>
      <c r="H38" s="87">
        <v>7.2230960137282293E-2</v>
      </c>
      <c r="J38" s="22"/>
      <c r="K38" s="9">
        <v>45050</v>
      </c>
      <c r="L38" s="65">
        <v>1322</v>
      </c>
      <c r="M38" s="67">
        <f t="shared" si="6"/>
        <v>6633</v>
      </c>
      <c r="N38" s="68">
        <v>47151200</v>
      </c>
      <c r="O38" s="67">
        <f t="shared" si="7"/>
        <v>226138400</v>
      </c>
      <c r="P38" s="86">
        <f t="shared" si="5"/>
        <v>1.51468442361839E-2</v>
      </c>
      <c r="Q38" s="87">
        <f t="shared" si="4"/>
        <v>1.4868899028415053E-2</v>
      </c>
    </row>
    <row r="39" spans="1:17" ht="21.75" customHeight="1">
      <c r="A39" s="3"/>
      <c r="B39" s="9">
        <v>45417</v>
      </c>
      <c r="C39" s="39">
        <v>2510</v>
      </c>
      <c r="D39" s="40">
        <v>35852</v>
      </c>
      <c r="E39" s="41">
        <v>90055000</v>
      </c>
      <c r="F39" s="40">
        <v>1206577100</v>
      </c>
      <c r="G39" s="86">
        <v>8.0265971141683365E-2</v>
      </c>
      <c r="H39" s="87">
        <v>7.8056871792020671E-2</v>
      </c>
      <c r="J39" s="22"/>
      <c r="K39" s="9">
        <v>45051</v>
      </c>
      <c r="L39" s="65">
        <v>1549</v>
      </c>
      <c r="M39" s="67">
        <f t="shared" si="6"/>
        <v>8182</v>
      </c>
      <c r="N39" s="68">
        <v>54992200</v>
      </c>
      <c r="O39" s="67">
        <f t="shared" si="7"/>
        <v>281130600</v>
      </c>
      <c r="P39" s="86">
        <f t="shared" si="5"/>
        <v>1.8684076517481784E-2</v>
      </c>
      <c r="Q39" s="87">
        <f t="shared" si="4"/>
        <v>1.8484708944600921E-2</v>
      </c>
    </row>
    <row r="40" spans="1:17" ht="21.75" customHeight="1">
      <c r="A40" s="3"/>
      <c r="B40" s="9">
        <v>45418</v>
      </c>
      <c r="C40" s="35">
        <v>2880</v>
      </c>
      <c r="D40" s="37">
        <v>38732</v>
      </c>
      <c r="E40" s="38">
        <v>102600100</v>
      </c>
      <c r="F40" s="37">
        <v>1309177200</v>
      </c>
      <c r="G40" s="84">
        <v>8.6713756394613414E-2</v>
      </c>
      <c r="H40" s="85">
        <v>8.4694361308064445E-2</v>
      </c>
      <c r="J40" s="22"/>
      <c r="K40" s="9">
        <v>45052</v>
      </c>
      <c r="L40" s="65">
        <v>2006</v>
      </c>
      <c r="M40" s="67">
        <f t="shared" si="6"/>
        <v>10188</v>
      </c>
      <c r="N40" s="68">
        <v>71375600</v>
      </c>
      <c r="O40" s="67">
        <f t="shared" si="7"/>
        <v>352506200</v>
      </c>
      <c r="P40" s="86">
        <f t="shared" si="5"/>
        <v>2.3264895081899828E-2</v>
      </c>
      <c r="Q40" s="87">
        <f t="shared" si="4"/>
        <v>2.3177749089452662E-2</v>
      </c>
    </row>
    <row r="41" spans="1:17" ht="21.75" customHeight="1">
      <c r="A41" s="3"/>
      <c r="B41" s="9">
        <v>45419</v>
      </c>
      <c r="C41" s="35">
        <v>11185</v>
      </c>
      <c r="D41" s="37">
        <v>49917</v>
      </c>
      <c r="E41" s="38">
        <v>386903500</v>
      </c>
      <c r="F41" s="37">
        <v>1696080700</v>
      </c>
      <c r="G41" s="84">
        <v>0.11175489460781569</v>
      </c>
      <c r="H41" s="85">
        <v>0.10972423871530519</v>
      </c>
      <c r="J41" s="22"/>
      <c r="K41" s="9">
        <v>45053</v>
      </c>
      <c r="L41" s="65">
        <v>1965</v>
      </c>
      <c r="M41" s="67">
        <f t="shared" si="6"/>
        <v>12153</v>
      </c>
      <c r="N41" s="68">
        <v>70439600</v>
      </c>
      <c r="O41" s="67">
        <f t="shared" si="7"/>
        <v>422945800</v>
      </c>
      <c r="P41" s="86">
        <f t="shared" si="5"/>
        <v>2.7752087743455892E-2</v>
      </c>
      <c r="Q41" s="87">
        <f t="shared" si="4"/>
        <v>2.7809245995780579E-2</v>
      </c>
    </row>
    <row r="42" spans="1:17" ht="21.75" customHeight="1">
      <c r="A42" s="3"/>
      <c r="B42" s="12">
        <v>45420</v>
      </c>
      <c r="C42" s="48">
        <v>18905</v>
      </c>
      <c r="D42" s="49">
        <v>68822</v>
      </c>
      <c r="E42" s="50">
        <v>618509700</v>
      </c>
      <c r="F42" s="49">
        <v>2314590400</v>
      </c>
      <c r="G42" s="92">
        <v>0.15407967940178882</v>
      </c>
      <c r="H42" s="93">
        <v>0.14973737368614226</v>
      </c>
      <c r="J42" s="22"/>
      <c r="K42" s="9">
        <v>45054</v>
      </c>
      <c r="L42" s="65">
        <v>9093</v>
      </c>
      <c r="M42" s="67">
        <f t="shared" si="6"/>
        <v>21246</v>
      </c>
      <c r="N42" s="68">
        <v>311862400</v>
      </c>
      <c r="O42" s="67">
        <f t="shared" si="7"/>
        <v>734808200</v>
      </c>
      <c r="P42" s="86">
        <f t="shared" si="5"/>
        <v>4.8516486151358833E-2</v>
      </c>
      <c r="Q42" s="87">
        <f t="shared" si="4"/>
        <v>4.8314611454982496E-2</v>
      </c>
    </row>
    <row r="43" spans="1:17" ht="21.75" customHeight="1">
      <c r="A43" s="3"/>
      <c r="B43" s="9">
        <v>45421</v>
      </c>
      <c r="C43" s="39">
        <v>20475</v>
      </c>
      <c r="D43" s="40">
        <v>89297</v>
      </c>
      <c r="E43" s="41">
        <v>689764600</v>
      </c>
      <c r="F43" s="40">
        <v>3004355000</v>
      </c>
      <c r="G43" s="86">
        <v>0.19991940268433839</v>
      </c>
      <c r="H43" s="87">
        <v>0.1943601888787018</v>
      </c>
      <c r="J43" s="22"/>
      <c r="K43" s="9">
        <v>45055</v>
      </c>
      <c r="L43" s="65">
        <v>15067</v>
      </c>
      <c r="M43" s="67">
        <f t="shared" si="6"/>
        <v>36313</v>
      </c>
      <c r="N43" s="68">
        <v>510612900</v>
      </c>
      <c r="O43" s="67">
        <f t="shared" si="7"/>
        <v>1245421100</v>
      </c>
      <c r="P43" s="86">
        <f t="shared" si="5"/>
        <v>8.2922863673834751E-2</v>
      </c>
      <c r="Q43" s="87">
        <f t="shared" si="4"/>
        <v>8.1888085277677769E-2</v>
      </c>
    </row>
    <row r="44" spans="1:17" ht="21.75" customHeight="1">
      <c r="A44" s="3"/>
      <c r="B44" s="9">
        <v>45422</v>
      </c>
      <c r="C44" s="35">
        <v>25797</v>
      </c>
      <c r="D44" s="37">
        <v>115094</v>
      </c>
      <c r="E44" s="38">
        <v>838506750</v>
      </c>
      <c r="F44" s="37">
        <v>3842861750</v>
      </c>
      <c r="G44" s="84">
        <v>0.25767409579886491</v>
      </c>
      <c r="H44" s="85">
        <v>0.2486055527941067</v>
      </c>
      <c r="J44" s="22"/>
      <c r="K44" s="9">
        <v>45056</v>
      </c>
      <c r="L44" s="65">
        <v>22568</v>
      </c>
      <c r="M44" s="67">
        <f t="shared" si="6"/>
        <v>58881</v>
      </c>
      <c r="N44" s="68">
        <v>762412450</v>
      </c>
      <c r="O44" s="67">
        <f t="shared" si="7"/>
        <v>2007833550</v>
      </c>
      <c r="P44" s="86">
        <f t="shared" si="5"/>
        <v>0.13445821430284097</v>
      </c>
      <c r="Q44" s="87">
        <f t="shared" si="4"/>
        <v>0.13201771269635829</v>
      </c>
    </row>
    <row r="45" spans="1:17" ht="21.75" customHeight="1">
      <c r="A45" s="3"/>
      <c r="B45" s="9">
        <v>45423</v>
      </c>
      <c r="C45" s="35">
        <v>8868</v>
      </c>
      <c r="D45" s="37">
        <v>123962</v>
      </c>
      <c r="E45" s="38">
        <v>315353400</v>
      </c>
      <c r="F45" s="37">
        <v>4158215150</v>
      </c>
      <c r="G45" s="84">
        <v>0.27752790122351201</v>
      </c>
      <c r="H45" s="85">
        <v>0.26900665265998169</v>
      </c>
      <c r="J45" s="22"/>
      <c r="K45" s="9">
        <v>45057</v>
      </c>
      <c r="L45" s="65">
        <v>22595</v>
      </c>
      <c r="M45" s="67">
        <f t="shared" si="6"/>
        <v>81476</v>
      </c>
      <c r="N45" s="68">
        <v>767166600</v>
      </c>
      <c r="O45" s="67">
        <f t="shared" si="7"/>
        <v>2775000150</v>
      </c>
      <c r="P45" s="86">
        <f t="shared" si="5"/>
        <v>0.18605522101421973</v>
      </c>
      <c r="Q45" s="87">
        <f t="shared" si="4"/>
        <v>0.18245993176827388</v>
      </c>
    </row>
    <row r="46" spans="1:17" ht="21.75" customHeight="1">
      <c r="A46" s="3"/>
      <c r="B46" s="9">
        <v>45424</v>
      </c>
      <c r="C46" s="35">
        <v>6315</v>
      </c>
      <c r="D46" s="37">
        <v>130277</v>
      </c>
      <c r="E46" s="38">
        <v>227738400</v>
      </c>
      <c r="F46" s="37">
        <v>4385953550</v>
      </c>
      <c r="G46" s="84">
        <v>0.29166601367915551</v>
      </c>
      <c r="H46" s="85">
        <v>0.28373969134513483</v>
      </c>
      <c r="J46" s="22"/>
      <c r="K46" s="9">
        <v>45058</v>
      </c>
      <c r="L46" s="65">
        <v>22212</v>
      </c>
      <c r="M46" s="67">
        <f t="shared" si="6"/>
        <v>103688</v>
      </c>
      <c r="N46" s="68">
        <v>755568800</v>
      </c>
      <c r="O46" s="67">
        <f t="shared" si="7"/>
        <v>3530568950</v>
      </c>
      <c r="P46" s="86">
        <f t="shared" si="5"/>
        <v>0.23677762477935116</v>
      </c>
      <c r="Q46" s="87">
        <f t="shared" si="4"/>
        <v>0.23213958014387362</v>
      </c>
    </row>
    <row r="47" spans="1:17" ht="21.75" customHeight="1">
      <c r="A47" s="3"/>
      <c r="B47" s="9">
        <v>45425</v>
      </c>
      <c r="C47" s="35">
        <v>20476</v>
      </c>
      <c r="D47" s="37">
        <v>150753</v>
      </c>
      <c r="E47" s="38">
        <v>678578200</v>
      </c>
      <c r="F47" s="37">
        <v>5064531750</v>
      </c>
      <c r="G47" s="84">
        <v>0.33750797577602903</v>
      </c>
      <c r="H47" s="85">
        <v>0.32763882680714568</v>
      </c>
      <c r="J47" s="22"/>
      <c r="K47" s="9">
        <v>45059</v>
      </c>
      <c r="L47" s="65">
        <v>8049</v>
      </c>
      <c r="M47" s="67">
        <f t="shared" si="6"/>
        <v>111737</v>
      </c>
      <c r="N47" s="68">
        <v>288001500</v>
      </c>
      <c r="O47" s="67">
        <f t="shared" si="7"/>
        <v>3818570450</v>
      </c>
      <c r="P47" s="86">
        <f t="shared" si="5"/>
        <v>0.25515798800218309</v>
      </c>
      <c r="Q47" s="87">
        <f t="shared" si="4"/>
        <v>0.25107605985511278</v>
      </c>
    </row>
    <row r="48" spans="1:17" ht="21.75" customHeight="1">
      <c r="A48" s="3"/>
      <c r="B48" s="9">
        <v>45426</v>
      </c>
      <c r="C48" s="35">
        <v>18109</v>
      </c>
      <c r="D48" s="37">
        <v>168862</v>
      </c>
      <c r="E48" s="38">
        <v>595939500</v>
      </c>
      <c r="F48" s="37">
        <v>5660471250</v>
      </c>
      <c r="G48" s="84">
        <v>0.3780506643681506</v>
      </c>
      <c r="H48" s="85">
        <v>0.36619183195476607</v>
      </c>
      <c r="J48" s="22"/>
      <c r="K48" s="9">
        <v>45060</v>
      </c>
      <c r="L48" s="65">
        <v>6436</v>
      </c>
      <c r="M48" s="67">
        <f t="shared" si="6"/>
        <v>118173</v>
      </c>
      <c r="N48" s="68">
        <v>231248150</v>
      </c>
      <c r="O48" s="67">
        <f t="shared" si="7"/>
        <v>4049818600</v>
      </c>
      <c r="P48" s="86">
        <f t="shared" si="5"/>
        <v>0.26985497119290819</v>
      </c>
      <c r="Q48" s="87">
        <f t="shared" si="4"/>
        <v>0.26628093170729611</v>
      </c>
    </row>
    <row r="49" spans="1:17" ht="21.75" customHeight="1">
      <c r="A49" s="3"/>
      <c r="B49" s="12">
        <v>45427</v>
      </c>
      <c r="C49" s="48">
        <v>16582</v>
      </c>
      <c r="D49" s="49">
        <v>185444</v>
      </c>
      <c r="E49" s="50">
        <v>562763700</v>
      </c>
      <c r="F49" s="49">
        <v>6223234950</v>
      </c>
      <c r="G49" s="92">
        <v>0.41517468348762493</v>
      </c>
      <c r="H49" s="93">
        <v>0.40259860113686241</v>
      </c>
      <c r="J49" s="22"/>
      <c r="K49" s="9">
        <v>45061</v>
      </c>
      <c r="L49" s="65">
        <v>26440</v>
      </c>
      <c r="M49" s="67">
        <f t="shared" si="6"/>
        <v>144613</v>
      </c>
      <c r="N49" s="68">
        <v>863087400</v>
      </c>
      <c r="O49" s="67">
        <f t="shared" si="7"/>
        <v>4912906000</v>
      </c>
      <c r="P49" s="86">
        <f t="shared" si="5"/>
        <v>0.33023226074585593</v>
      </c>
      <c r="Q49" s="87">
        <f t="shared" si="4"/>
        <v>0.32303007030249831</v>
      </c>
    </row>
    <row r="50" spans="1:17" ht="21.75" customHeight="1">
      <c r="A50" s="3"/>
      <c r="B50" s="9">
        <v>45428</v>
      </c>
      <c r="C50" s="39">
        <v>15001</v>
      </c>
      <c r="D50" s="40">
        <v>200445</v>
      </c>
      <c r="E50" s="41">
        <v>518093600</v>
      </c>
      <c r="F50" s="40">
        <v>6741328550</v>
      </c>
      <c r="G50" s="86">
        <v>0.44875913716095955</v>
      </c>
      <c r="H50" s="87">
        <v>0.43611553570446399</v>
      </c>
      <c r="J50" s="22"/>
      <c r="K50" s="9">
        <v>45062</v>
      </c>
      <c r="L50" s="65">
        <v>15787</v>
      </c>
      <c r="M50" s="67">
        <f t="shared" si="6"/>
        <v>160400</v>
      </c>
      <c r="N50" s="68">
        <v>544837900</v>
      </c>
      <c r="O50" s="67">
        <f t="shared" si="7"/>
        <v>5457743900</v>
      </c>
      <c r="P50" s="86">
        <f t="shared" si="5"/>
        <v>0.36628280046493256</v>
      </c>
      <c r="Q50" s="87">
        <f t="shared" si="4"/>
        <v>0.35885388316202899</v>
      </c>
    </row>
    <row r="51" spans="1:17" ht="21.75" customHeight="1">
      <c r="A51" s="3"/>
      <c r="B51" s="9">
        <v>45429</v>
      </c>
      <c r="C51" s="35">
        <v>13808</v>
      </c>
      <c r="D51" s="37">
        <v>214253</v>
      </c>
      <c r="E51" s="38">
        <v>469073900</v>
      </c>
      <c r="F51" s="37">
        <v>7210402450</v>
      </c>
      <c r="G51" s="84">
        <v>0.47967268534584084</v>
      </c>
      <c r="H51" s="85">
        <v>0.46646124777979103</v>
      </c>
      <c r="J51" s="22"/>
      <c r="K51" s="9">
        <v>45063</v>
      </c>
      <c r="L51" s="65">
        <v>20861</v>
      </c>
      <c r="M51" s="67">
        <f t="shared" si="6"/>
        <v>181261</v>
      </c>
      <c r="N51" s="68">
        <v>686320500</v>
      </c>
      <c r="O51" s="67">
        <f t="shared" si="7"/>
        <v>6144064400</v>
      </c>
      <c r="P51" s="86">
        <f t="shared" si="5"/>
        <v>0.41392011655283129</v>
      </c>
      <c r="Q51" s="87">
        <f t="shared" si="4"/>
        <v>0.40398036418263999</v>
      </c>
    </row>
    <row r="52" spans="1:17" ht="21.75" customHeight="1">
      <c r="A52" s="3"/>
      <c r="B52" s="9">
        <v>45430</v>
      </c>
      <c r="C52" s="35">
        <v>5089</v>
      </c>
      <c r="D52" s="37">
        <v>219342</v>
      </c>
      <c r="E52" s="38">
        <v>182923400</v>
      </c>
      <c r="F52" s="37">
        <v>7393325850</v>
      </c>
      <c r="G52" s="84">
        <v>0.49106601144034118</v>
      </c>
      <c r="H52" s="85">
        <v>0.47829507786123426</v>
      </c>
      <c r="J52" s="22"/>
      <c r="K52" s="9">
        <v>45064</v>
      </c>
      <c r="L52" s="65">
        <v>10956</v>
      </c>
      <c r="M52" s="67">
        <f>IF(L52="","",M51+L52)</f>
        <v>192217</v>
      </c>
      <c r="N52" s="68">
        <v>375337500</v>
      </c>
      <c r="O52" s="67">
        <f>IF(N52="","",O51+N52)</f>
        <v>6519401900</v>
      </c>
      <c r="P52" s="86">
        <f t="shared" si="5"/>
        <v>0.43893878464443853</v>
      </c>
      <c r="Q52" s="87">
        <f t="shared" si="4"/>
        <v>0.42865930145767922</v>
      </c>
    </row>
    <row r="53" spans="1:17" ht="21.75" customHeight="1">
      <c r="A53" s="3"/>
      <c r="B53" s="9">
        <v>45431</v>
      </c>
      <c r="C53" s="35">
        <v>4495</v>
      </c>
      <c r="D53" s="37">
        <v>223837</v>
      </c>
      <c r="E53" s="38">
        <v>161555300</v>
      </c>
      <c r="F53" s="37">
        <v>7554881150</v>
      </c>
      <c r="G53" s="84">
        <v>0.50112948182642469</v>
      </c>
      <c r="H53" s="85">
        <v>0.48874654535504086</v>
      </c>
      <c r="J53" s="22"/>
      <c r="K53" s="9">
        <v>45065</v>
      </c>
      <c r="L53" s="65">
        <v>15555</v>
      </c>
      <c r="M53" s="67">
        <f t="shared" ref="M53:M66" si="8">IF(L53="","",M52+L53)</f>
        <v>207772</v>
      </c>
      <c r="N53" s="68">
        <v>535423700</v>
      </c>
      <c r="O53" s="67">
        <f t="shared" ref="O53:O66" si="9">IF(N53="","",O52+N53)</f>
        <v>7054825600</v>
      </c>
      <c r="P53" s="86">
        <f t="shared" si="5"/>
        <v>0.47445953876683267</v>
      </c>
      <c r="Q53" s="87">
        <f t="shared" si="4"/>
        <v>0.4638641182102537</v>
      </c>
    </row>
    <row r="54" spans="1:17" ht="21.75" customHeight="1">
      <c r="A54" s="3"/>
      <c r="B54" s="9">
        <v>45432</v>
      </c>
      <c r="C54" s="35">
        <v>12921</v>
      </c>
      <c r="D54" s="37">
        <v>236758</v>
      </c>
      <c r="E54" s="38">
        <v>439049800</v>
      </c>
      <c r="F54" s="37">
        <v>7993930950</v>
      </c>
      <c r="G54" s="84">
        <v>0.53005720170597648</v>
      </c>
      <c r="H54" s="85">
        <v>0.51714991381687581</v>
      </c>
      <c r="J54" s="22"/>
      <c r="K54" s="9">
        <v>45066</v>
      </c>
      <c r="L54" s="65">
        <v>5437</v>
      </c>
      <c r="M54" s="67">
        <f t="shared" si="8"/>
        <v>213209</v>
      </c>
      <c r="N54" s="68">
        <v>197512000</v>
      </c>
      <c r="O54" s="67">
        <f t="shared" si="9"/>
        <v>7252337600</v>
      </c>
      <c r="P54" s="86">
        <f t="shared" si="5"/>
        <v>0.4868752469097743</v>
      </c>
      <c r="Q54" s="87">
        <f t="shared" si="4"/>
        <v>0.47685079355995247</v>
      </c>
    </row>
    <row r="55" spans="1:17" ht="21.75" customHeight="1">
      <c r="A55" s="3"/>
      <c r="B55" s="9">
        <v>45433</v>
      </c>
      <c r="C55" s="35">
        <v>10031</v>
      </c>
      <c r="D55" s="37">
        <v>246789</v>
      </c>
      <c r="E55" s="38">
        <v>341584400</v>
      </c>
      <c r="F55" s="37">
        <v>8335515350</v>
      </c>
      <c r="G55" s="84">
        <v>0.55251474818935886</v>
      </c>
      <c r="H55" s="85">
        <v>0.5392479709712461</v>
      </c>
      <c r="J55" s="22"/>
      <c r="K55" s="9">
        <v>45067</v>
      </c>
      <c r="L55" s="65">
        <v>4958</v>
      </c>
      <c r="M55" s="67">
        <f t="shared" si="8"/>
        <v>218167</v>
      </c>
      <c r="N55" s="68">
        <v>178596900</v>
      </c>
      <c r="O55" s="67">
        <f t="shared" si="9"/>
        <v>7430934500</v>
      </c>
      <c r="P55" s="86">
        <f t="shared" si="5"/>
        <v>0.49819713048025521</v>
      </c>
      <c r="Q55" s="87">
        <f t="shared" si="4"/>
        <v>0.48859377605601656</v>
      </c>
    </row>
    <row r="56" spans="1:17" ht="21.75" customHeight="1">
      <c r="A56" s="3"/>
      <c r="B56" s="12">
        <v>45434</v>
      </c>
      <c r="C56" s="48">
        <v>11948</v>
      </c>
      <c r="D56" s="49">
        <v>258737</v>
      </c>
      <c r="E56" s="50">
        <v>414840500</v>
      </c>
      <c r="F56" s="49">
        <v>8750355850</v>
      </c>
      <c r="G56" s="92">
        <v>0.57926410173172282</v>
      </c>
      <c r="H56" s="93">
        <v>0.5660851716131593</v>
      </c>
      <c r="J56" s="22"/>
      <c r="K56" s="9">
        <v>45068</v>
      </c>
      <c r="L56" s="65">
        <v>15585</v>
      </c>
      <c r="M56" s="67">
        <f t="shared" si="8"/>
        <v>233752</v>
      </c>
      <c r="N56" s="68">
        <v>537864100</v>
      </c>
      <c r="O56" s="67">
        <f t="shared" si="9"/>
        <v>7968798600</v>
      </c>
      <c r="P56" s="86">
        <f t="shared" si="5"/>
        <v>0.53378639136084105</v>
      </c>
      <c r="Q56" s="87">
        <f t="shared" si="4"/>
        <v>0.52395905233775086</v>
      </c>
    </row>
    <row r="57" spans="1:17" ht="21.75" customHeight="1">
      <c r="A57" s="3"/>
      <c r="B57" s="9">
        <v>45435</v>
      </c>
      <c r="C57" s="39">
        <v>11576</v>
      </c>
      <c r="D57" s="40">
        <v>270313</v>
      </c>
      <c r="E57" s="41">
        <v>389194000</v>
      </c>
      <c r="F57" s="40">
        <v>9139549850</v>
      </c>
      <c r="G57" s="86">
        <v>0.6051806163455834</v>
      </c>
      <c r="H57" s="87">
        <v>0.59126322791824215</v>
      </c>
      <c r="J57" s="22"/>
      <c r="K57" s="9">
        <v>45069</v>
      </c>
      <c r="L57" s="65">
        <v>13070</v>
      </c>
      <c r="M57" s="67">
        <f t="shared" si="8"/>
        <v>246822</v>
      </c>
      <c r="N57" s="68">
        <v>435882100</v>
      </c>
      <c r="O57" s="67">
        <f t="shared" si="9"/>
        <v>8404680700</v>
      </c>
      <c r="P57" s="86">
        <f t="shared" si="5"/>
        <v>0.56363250234635642</v>
      </c>
      <c r="Q57" s="87">
        <f t="shared" si="4"/>
        <v>0.55261887717596281</v>
      </c>
    </row>
    <row r="58" spans="1:17" ht="21.75" customHeight="1" outlineLevel="1">
      <c r="A58" s="3"/>
      <c r="B58" s="9">
        <v>45436</v>
      </c>
      <c r="C58" s="35">
        <v>12345</v>
      </c>
      <c r="D58" s="37">
        <v>282658</v>
      </c>
      <c r="E58" s="38">
        <v>413336700</v>
      </c>
      <c r="F58" s="37">
        <v>9552886550</v>
      </c>
      <c r="G58" s="84">
        <v>0.63281877917454921</v>
      </c>
      <c r="H58" s="85">
        <v>0.61800314350162011</v>
      </c>
      <c r="J58" s="22"/>
      <c r="K58" s="9">
        <v>45070</v>
      </c>
      <c r="L58" s="65">
        <v>12989</v>
      </c>
      <c r="M58" s="67">
        <f t="shared" si="8"/>
        <v>259811</v>
      </c>
      <c r="N58" s="68">
        <v>447784000</v>
      </c>
      <c r="O58" s="67">
        <f t="shared" si="9"/>
        <v>8852464700</v>
      </c>
      <c r="P58" s="86">
        <f>M58/$N$72</f>
        <v>0.59329364508475424</v>
      </c>
      <c r="Q58" s="87">
        <f t="shared" si="4"/>
        <v>0.58206126768787847</v>
      </c>
    </row>
    <row r="59" spans="1:17" ht="21.75" customHeight="1" outlineLevel="1">
      <c r="A59" s="3"/>
      <c r="B59" s="9">
        <v>45437</v>
      </c>
      <c r="C59" s="35">
        <v>6127</v>
      </c>
      <c r="D59" s="37">
        <v>288785</v>
      </c>
      <c r="E59" s="38">
        <v>222919500</v>
      </c>
      <c r="F59" s="37">
        <v>9775806050</v>
      </c>
      <c r="G59" s="84">
        <v>0.64653599453729305</v>
      </c>
      <c r="H59" s="85">
        <v>0.63242443396987225</v>
      </c>
      <c r="J59" s="22"/>
      <c r="K59" s="9">
        <v>45071</v>
      </c>
      <c r="L59" s="65">
        <v>21954</v>
      </c>
      <c r="M59" s="67">
        <f t="shared" si="8"/>
        <v>281765</v>
      </c>
      <c r="N59" s="68">
        <v>723542700</v>
      </c>
      <c r="O59" s="67">
        <f t="shared" si="9"/>
        <v>9576007400</v>
      </c>
      <c r="P59" s="86">
        <f t="shared" si="5"/>
        <v>0.64342689072943715</v>
      </c>
      <c r="Q59" s="87">
        <f t="shared" si="4"/>
        <v>0.62963515761124755</v>
      </c>
    </row>
    <row r="60" spans="1:17" ht="21.75" customHeight="1" outlineLevel="1">
      <c r="A60" s="3"/>
      <c r="B60" s="9">
        <v>45438</v>
      </c>
      <c r="C60" s="35">
        <v>5887</v>
      </c>
      <c r="D60" s="37">
        <v>294672</v>
      </c>
      <c r="E60" s="38">
        <v>213648000</v>
      </c>
      <c r="F60" s="37">
        <v>9989454050</v>
      </c>
      <c r="G60" s="84">
        <v>0.65971589446229273</v>
      </c>
      <c r="H60" s="85">
        <v>0.64624592498327016</v>
      </c>
      <c r="J60" s="22"/>
      <c r="K60" s="9">
        <v>45072</v>
      </c>
      <c r="L60" s="65">
        <v>13655</v>
      </c>
      <c r="M60" s="67">
        <f t="shared" si="8"/>
        <v>295420</v>
      </c>
      <c r="N60" s="68">
        <v>475859500</v>
      </c>
      <c r="O60" s="67">
        <f t="shared" si="9"/>
        <v>10051866900</v>
      </c>
      <c r="P60" s="86">
        <f t="shared" si="5"/>
        <v>0.67460888349969061</v>
      </c>
      <c r="Q60" s="87">
        <f t="shared" si="4"/>
        <v>0.66092354939792364</v>
      </c>
    </row>
    <row r="61" spans="1:17" ht="21.75" customHeight="1" outlineLevel="1">
      <c r="A61" s="3"/>
      <c r="B61" s="9">
        <v>45439</v>
      </c>
      <c r="C61" s="35">
        <v>15998</v>
      </c>
      <c r="D61" s="37">
        <v>310670</v>
      </c>
      <c r="E61" s="38">
        <v>551692200</v>
      </c>
      <c r="F61" s="37">
        <v>10541146250</v>
      </c>
      <c r="G61" s="84">
        <v>0.69553244601658959</v>
      </c>
      <c r="H61" s="85">
        <v>0.68193644763951633</v>
      </c>
      <c r="J61" s="22"/>
      <c r="K61" s="9">
        <v>45073</v>
      </c>
      <c r="L61" s="65">
        <v>5866</v>
      </c>
      <c r="M61" s="67">
        <f t="shared" si="8"/>
        <v>301286</v>
      </c>
      <c r="N61" s="68">
        <v>213724100</v>
      </c>
      <c r="O61" s="67">
        <f t="shared" si="9"/>
        <v>10265591000</v>
      </c>
      <c r="P61" s="86">
        <f t="shared" si="5"/>
        <v>0.68800423828477342</v>
      </c>
      <c r="Q61" s="87">
        <f t="shared" si="4"/>
        <v>0.67497619177462254</v>
      </c>
    </row>
    <row r="62" spans="1:17" ht="21.75" customHeight="1" outlineLevel="1">
      <c r="A62" s="3"/>
      <c r="B62" s="9">
        <v>45440</v>
      </c>
      <c r="C62" s="35">
        <v>13563</v>
      </c>
      <c r="D62" s="37">
        <v>324233</v>
      </c>
      <c r="E62" s="38">
        <v>476189900</v>
      </c>
      <c r="F62" s="37">
        <v>11017336150</v>
      </c>
      <c r="G62" s="84">
        <v>0.72589748469210702</v>
      </c>
      <c r="H62" s="85">
        <v>0.71274251380218023</v>
      </c>
      <c r="J62" s="22"/>
      <c r="K62" s="9">
        <v>45074</v>
      </c>
      <c r="L62" s="65">
        <v>6547</v>
      </c>
      <c r="M62" s="67">
        <f t="shared" si="8"/>
        <v>307833</v>
      </c>
      <c r="N62" s="68">
        <v>238479600</v>
      </c>
      <c r="O62" s="67">
        <f t="shared" si="9"/>
        <v>10504070600</v>
      </c>
      <c r="P62" s="86">
        <f t="shared" si="5"/>
        <v>0.70295469648080788</v>
      </c>
      <c r="Q62" s="87">
        <f t="shared" si="4"/>
        <v>0.6906565410330272</v>
      </c>
    </row>
    <row r="63" spans="1:17" ht="21.75" customHeight="1" outlineLevel="2">
      <c r="A63" s="3"/>
      <c r="B63" s="12">
        <v>45441</v>
      </c>
      <c r="C63" s="48">
        <v>14129</v>
      </c>
      <c r="D63" s="49">
        <v>338362</v>
      </c>
      <c r="E63" s="50">
        <v>504084200</v>
      </c>
      <c r="F63" s="49">
        <v>11521420350</v>
      </c>
      <c r="G63" s="92">
        <v>0.75752969227497113</v>
      </c>
      <c r="H63" s="93">
        <v>0.74535314081622128</v>
      </c>
      <c r="J63" s="22"/>
      <c r="K63" s="9">
        <v>45075</v>
      </c>
      <c r="L63" s="65">
        <v>20802</v>
      </c>
      <c r="M63" s="67">
        <f t="shared" si="8"/>
        <v>328635</v>
      </c>
      <c r="N63" s="68">
        <v>724994000</v>
      </c>
      <c r="O63" s="67">
        <f t="shared" si="9"/>
        <v>11229064600</v>
      </c>
      <c r="P63" s="86">
        <f t="shared" si="5"/>
        <v>0.75045728261092959</v>
      </c>
      <c r="Q63" s="87">
        <f t="shared" si="4"/>
        <v>0.7383258558517698</v>
      </c>
    </row>
    <row r="64" spans="1:17" ht="21.75" customHeight="1" outlineLevel="2">
      <c r="A64" s="3"/>
      <c r="B64" s="9">
        <v>45442</v>
      </c>
      <c r="C64" s="39">
        <v>21250</v>
      </c>
      <c r="D64" s="40">
        <v>359612</v>
      </c>
      <c r="E64" s="41">
        <v>749179500</v>
      </c>
      <c r="F64" s="40">
        <v>12270599850</v>
      </c>
      <c r="G64" s="86">
        <v>0.80510449665856965</v>
      </c>
      <c r="H64" s="87">
        <v>0.79381967327461955</v>
      </c>
      <c r="J64" s="22"/>
      <c r="K64" s="9">
        <v>45076</v>
      </c>
      <c r="L64" s="65">
        <v>23927</v>
      </c>
      <c r="M64" s="67">
        <f t="shared" si="8"/>
        <v>352562</v>
      </c>
      <c r="N64" s="68">
        <v>851099050</v>
      </c>
      <c r="O64" s="67">
        <f t="shared" si="9"/>
        <v>12080163650</v>
      </c>
      <c r="P64" s="86">
        <f t="shared" si="5"/>
        <v>0.80509598938601956</v>
      </c>
      <c r="Q64" s="87">
        <f t="shared" si="4"/>
        <v>0.79428674457137682</v>
      </c>
    </row>
    <row r="65" spans="1:17" ht="21.75" customHeight="1" outlineLevel="2">
      <c r="A65" s="3"/>
      <c r="B65" s="9">
        <v>45443</v>
      </c>
      <c r="C65" s="35">
        <v>39355</v>
      </c>
      <c r="D65" s="37">
        <v>398967</v>
      </c>
      <c r="E65" s="38">
        <v>1338886880</v>
      </c>
      <c r="F65" s="37">
        <v>13609486730</v>
      </c>
      <c r="G65" s="84">
        <v>0.89321303437699395</v>
      </c>
      <c r="H65" s="85">
        <v>0.88043603748058585</v>
      </c>
      <c r="J65" s="22"/>
      <c r="K65" s="9">
        <v>45077</v>
      </c>
      <c r="L65" s="65">
        <v>36484</v>
      </c>
      <c r="M65" s="67">
        <f t="shared" si="8"/>
        <v>389046</v>
      </c>
      <c r="N65" s="68">
        <v>1247649100</v>
      </c>
      <c r="O65" s="67">
        <f t="shared" si="9"/>
        <v>13327812750</v>
      </c>
      <c r="P65" s="86">
        <f t="shared" si="5"/>
        <v>0.88840934158154705</v>
      </c>
      <c r="Q65" s="87">
        <f t="shared" si="4"/>
        <v>0.87632132379716465</v>
      </c>
    </row>
    <row r="66" spans="1:17" ht="21.75" hidden="1" customHeight="1" outlineLevel="2">
      <c r="A66" s="3"/>
      <c r="B66" s="9">
        <v>45444</v>
      </c>
      <c r="C66" s="35">
        <v>0</v>
      </c>
      <c r="D66" s="37">
        <v>398967</v>
      </c>
      <c r="E66" s="38">
        <v>0</v>
      </c>
      <c r="F66" s="37">
        <v>13609486730</v>
      </c>
      <c r="G66" s="84">
        <v>0.89321303437699395</v>
      </c>
      <c r="H66" s="85">
        <v>0.88043603748058585</v>
      </c>
      <c r="J66" s="22"/>
      <c r="K66" s="9">
        <f t="shared" ref="K66:K67" si="10">K65+1</f>
        <v>45078</v>
      </c>
      <c r="L66" s="62"/>
      <c r="M66" s="64" t="str">
        <f t="shared" si="8"/>
        <v/>
      </c>
      <c r="N66" s="75"/>
      <c r="O66" s="64" t="str">
        <f t="shared" si="9"/>
        <v/>
      </c>
      <c r="P66" s="84" t="e">
        <f t="shared" si="5"/>
        <v>#VALUE!</v>
      </c>
      <c r="Q66" s="85" t="e">
        <f t="shared" si="4"/>
        <v>#VALUE!</v>
      </c>
    </row>
    <row r="67" spans="1:17" ht="21.75" hidden="1" customHeight="1" outlineLevel="3">
      <c r="A67" s="3"/>
      <c r="B67" s="9">
        <v>45445</v>
      </c>
      <c r="C67" s="35">
        <v>0</v>
      </c>
      <c r="D67" s="37">
        <v>398967</v>
      </c>
      <c r="E67" s="38">
        <v>0</v>
      </c>
      <c r="F67" s="37">
        <v>13609486730</v>
      </c>
      <c r="G67" s="84">
        <v>0.89321303437699395</v>
      </c>
      <c r="H67" s="85">
        <v>0.88043603748058585</v>
      </c>
      <c r="J67" s="22"/>
      <c r="K67" s="9">
        <f t="shared" si="10"/>
        <v>45079</v>
      </c>
      <c r="L67" s="62">
        <v>0</v>
      </c>
      <c r="M67" s="64" t="e">
        <f t="shared" ref="M67" si="11">IF(L67="","",M66+L67)</f>
        <v>#VALUE!</v>
      </c>
      <c r="N67" s="75">
        <v>0</v>
      </c>
      <c r="O67" s="64" t="e">
        <f t="shared" ref="O67" si="12">IF(N67="","",O66+N67)</f>
        <v>#VALUE!</v>
      </c>
      <c r="P67" s="84" t="e">
        <f t="shared" si="5"/>
        <v>#VALUE!</v>
      </c>
      <c r="Q67" s="85" t="e">
        <f t="shared" si="4"/>
        <v>#VALUE!</v>
      </c>
    </row>
    <row r="68" spans="1:17" ht="21.75" hidden="1" customHeight="1">
      <c r="A68" s="3"/>
      <c r="B68" s="6" t="s">
        <v>3</v>
      </c>
      <c r="C68" s="51">
        <v>398967</v>
      </c>
      <c r="D68" s="52"/>
      <c r="E68" s="53">
        <v>13609486730</v>
      </c>
      <c r="F68" s="54"/>
      <c r="G68" s="94">
        <v>0.89321303437699395</v>
      </c>
      <c r="H68" s="95">
        <v>0.88043603748058585</v>
      </c>
      <c r="J68" s="22"/>
      <c r="K68" s="26" t="s">
        <v>3</v>
      </c>
      <c r="L68" s="76">
        <f>SUBTOTAL(109,L5:L67)</f>
        <v>389046</v>
      </c>
      <c r="M68" s="77"/>
      <c r="N68" s="78">
        <f>SUBTOTAL(109,N5:N67)</f>
        <v>13327812750</v>
      </c>
      <c r="O68" s="79"/>
      <c r="P68" s="101">
        <f>L68/N72</f>
        <v>0.88840934158154705</v>
      </c>
      <c r="Q68" s="102">
        <f>N68/O72</f>
        <v>0.87632132379716465</v>
      </c>
    </row>
    <row r="69" spans="1:17" ht="21.75" customHeight="1" thickBot="1">
      <c r="A69" s="25"/>
      <c r="B69" s="5" t="s">
        <v>2</v>
      </c>
      <c r="C69" s="55">
        <v>398967</v>
      </c>
      <c r="D69" s="56"/>
      <c r="E69" s="57">
        <v>13609486730</v>
      </c>
      <c r="F69" s="58"/>
      <c r="G69" s="104">
        <v>0.89321303437699395</v>
      </c>
      <c r="H69" s="96">
        <v>0.88043603748058585</v>
      </c>
      <c r="J69" s="24"/>
      <c r="K69" s="17" t="s">
        <v>2</v>
      </c>
      <c r="L69" s="80">
        <f>SUBTOTAL(9,L5:L67)</f>
        <v>389046</v>
      </c>
      <c r="M69" s="81"/>
      <c r="N69" s="82">
        <f>SUBTOTAL(9,N5:N67)</f>
        <v>13327812750</v>
      </c>
      <c r="O69" s="83"/>
      <c r="P69" s="105">
        <f>L69/N72</f>
        <v>0.88840934158154705</v>
      </c>
      <c r="Q69" s="103">
        <f>N69/O72</f>
        <v>0.87632132379716465</v>
      </c>
    </row>
    <row r="70" spans="1:17" ht="17.25" customHeight="1">
      <c r="B70" s="8"/>
      <c r="E70" s="27" t="s">
        <v>13</v>
      </c>
      <c r="F70" s="27" t="s">
        <v>13</v>
      </c>
      <c r="N70" s="27" t="s">
        <v>13</v>
      </c>
      <c r="O70" s="27" t="s">
        <v>13</v>
      </c>
    </row>
    <row r="71" spans="1:17" ht="15" customHeight="1">
      <c r="C71" t="s">
        <v>15</v>
      </c>
      <c r="E71" s="15" t="s">
        <v>8</v>
      </c>
      <c r="F71" s="16" t="s">
        <v>9</v>
      </c>
      <c r="L71" t="s">
        <v>15</v>
      </c>
      <c r="N71" s="15" t="s">
        <v>8</v>
      </c>
      <c r="O71" s="16" t="s">
        <v>9</v>
      </c>
    </row>
    <row r="72" spans="1:17">
      <c r="D72" s="15" t="s">
        <v>7</v>
      </c>
      <c r="E72" s="14">
        <v>446665</v>
      </c>
      <c r="F72" s="14">
        <v>15457666600</v>
      </c>
      <c r="G72" s="8" t="str">
        <f>IF(G1="【速報値】","←返戻未反映","")</f>
        <v/>
      </c>
      <c r="M72" s="15" t="s">
        <v>7</v>
      </c>
      <c r="N72" s="14">
        <v>437913</v>
      </c>
      <c r="O72" s="14">
        <v>15208819400</v>
      </c>
      <c r="P72" s="8" t="str">
        <f>IF(G1="【速報値】","←返戻未反映","")</f>
        <v/>
      </c>
    </row>
    <row r="75" spans="1:17">
      <c r="F75" s="34"/>
    </row>
    <row r="76" spans="1:17">
      <c r="E76" s="34"/>
      <c r="N76" s="34"/>
    </row>
    <row r="77" spans="1:17">
      <c r="E77" s="34"/>
    </row>
  </sheetData>
  <mergeCells count="3">
    <mergeCell ref="A2:B3"/>
    <mergeCell ref="J2:K3"/>
    <mergeCell ref="G1:H1"/>
  </mergeCells>
  <phoneticPr fontId="2"/>
  <conditionalFormatting sqref="B5:H67">
    <cfRule type="expression" dxfId="5" priority="8">
      <formula>WEEKDAY($B5,2)=7</formula>
    </cfRule>
    <cfRule type="expression" dxfId="4" priority="9">
      <formula>WEEKDAY($B5,2)=6</formula>
    </cfRule>
    <cfRule type="expression" dxfId="3" priority="10">
      <formula>MATCH($B5,#REF!,0)</formula>
    </cfRule>
  </conditionalFormatting>
  <conditionalFormatting sqref="K5:Q67">
    <cfRule type="expression" dxfId="2" priority="11">
      <formula>WEEKDAY($K5,2)=7</formula>
    </cfRule>
    <cfRule type="expression" dxfId="1" priority="12">
      <formula>WEEKDAY($K5,2)=6</formula>
    </cfRule>
    <cfRule type="expression" dxfId="0" priority="13">
      <formula>MATCH($K5,#REF!,0)</formula>
    </cfRule>
  </conditionalFormatting>
  <printOptions horizontalCentered="1"/>
  <pageMargins left="0.41" right="0.23622047244094491" top="0.55118110236220474" bottom="0.31496062992125984" header="0.31496062992125984" footer="0.15748031496062992"/>
  <pageSetup paperSize="8" scale="74" orientation="portrait" r:id="rId1"/>
  <headerFooter>
    <oddFooter>&amp;R&amp;"AR Pマーカー体E,標準"&amp;8&amp;F 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対前年比較</vt:lpstr>
      <vt:lpstr>対前年比較!Print_Area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Administrator</cp:lastModifiedBy>
  <cp:lastPrinted>2024-07-09T07:14:36Z</cp:lastPrinted>
  <dcterms:created xsi:type="dcterms:W3CDTF">2021-05-24T08:09:07Z</dcterms:created>
  <dcterms:modified xsi:type="dcterms:W3CDTF">2025-01-17T07:00:19Z</dcterms:modified>
</cp:coreProperties>
</file>