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kojaknch\Desktop\こどもの安心・安全対策支援事業\様式（R6.10月修正）\様式・起案用\HP掲載用\"/>
    </mc:Choice>
  </mc:AlternateContent>
  <xr:revisionPtr revIDLastSave="0" documentId="13_ncr:1_{08A2196D-3830-4659-8992-99109D31E337}" xr6:coauthVersionLast="47" xr6:coauthVersionMax="47" xr10:uidLastSave="{00000000-0000-0000-0000-000000000000}"/>
  <bookViews>
    <workbookView xWindow="28680" yWindow="-120" windowWidth="29040" windowHeight="15720" tabRatio="688" firstSheet="2" activeTab="2" xr2:uid="{00000000-000D-0000-FFFF-FFFF00000000}"/>
  </bookViews>
  <sheets>
    <sheet name="（はじめにお読みください）本申請書の使い方" sheetId="25" state="hidden" r:id="rId1"/>
    <sheet name="交付申請書" sheetId="26" r:id="rId2"/>
    <sheet name="総括表" sheetId="24" r:id="rId3"/>
    <sheet name="個票1" sheetId="61" r:id="rId4"/>
    <sheet name="個票2" sheetId="127" r:id="rId5"/>
    <sheet name="個票3" sheetId="128" r:id="rId6"/>
    <sheet name="個票4" sheetId="129" r:id="rId7"/>
    <sheet name="個票5" sheetId="130" r:id="rId8"/>
    <sheet name="個票6" sheetId="131" r:id="rId9"/>
    <sheet name="個票7" sheetId="132" r:id="rId10"/>
    <sheet name="個票8" sheetId="133" r:id="rId11"/>
    <sheet name="個票9" sheetId="134" r:id="rId12"/>
    <sheet name="個票10" sheetId="135" r:id="rId13"/>
    <sheet name="個票11" sheetId="136" r:id="rId14"/>
    <sheet name="個票12" sheetId="137" r:id="rId15"/>
    <sheet name="個票13" sheetId="138" r:id="rId16"/>
    <sheet name="個票14" sheetId="139" r:id="rId17"/>
    <sheet name="個票15" sheetId="140" r:id="rId18"/>
    <sheet name="プルダウン" sheetId="124" state="hidden" r:id="rId19"/>
  </sheets>
  <externalReferences>
    <externalReference r:id="rId20"/>
  </externalReferences>
  <definedNames>
    <definedName name="_xlnm._FilterDatabase" localSheetId="3" hidden="1">個票1!#REF!</definedName>
    <definedName name="_xlnm._FilterDatabase" localSheetId="12" hidden="1">個票10!#REF!</definedName>
    <definedName name="_xlnm._FilterDatabase" localSheetId="13" hidden="1">個票11!#REF!</definedName>
    <definedName name="_xlnm._FilterDatabase" localSheetId="14" hidden="1">個票12!#REF!</definedName>
    <definedName name="_xlnm._FilterDatabase" localSheetId="15" hidden="1">個票13!#REF!</definedName>
    <definedName name="_xlnm._FilterDatabase" localSheetId="16" hidden="1">個票14!#REF!</definedName>
    <definedName name="_xlnm._FilterDatabase" localSheetId="17" hidden="1">個票15!#REF!</definedName>
    <definedName name="_xlnm._FilterDatabase" localSheetId="4" hidden="1">個票2!#REF!</definedName>
    <definedName name="_xlnm._FilterDatabase" localSheetId="5" hidden="1">個票3!#REF!</definedName>
    <definedName name="_xlnm._FilterDatabase" localSheetId="6" hidden="1">個票4!#REF!</definedName>
    <definedName name="_xlnm._FilterDatabase" localSheetId="7" hidden="1">個票5!#REF!</definedName>
    <definedName name="_xlnm._FilterDatabase" localSheetId="8" hidden="1">個票6!#REF!</definedName>
    <definedName name="_xlnm._FilterDatabase" localSheetId="9" hidden="1">個票7!#REF!</definedName>
    <definedName name="_xlnm._FilterDatabase" localSheetId="10" hidden="1">個票8!#REF!</definedName>
    <definedName name="_xlnm._FilterDatabase" localSheetId="11" hidden="1">個票9!#REF!</definedName>
    <definedName name="_xlnm.Print_Area" localSheetId="3">個票1!$A$1:$AM$40</definedName>
    <definedName name="_xlnm.Print_Area" localSheetId="12">個票10!$A$1:$AM$40</definedName>
    <definedName name="_xlnm.Print_Area" localSheetId="13">個票11!$A$1:$AM$40</definedName>
    <definedName name="_xlnm.Print_Area" localSheetId="14">個票12!$A$1:$AM$40</definedName>
    <definedName name="_xlnm.Print_Area" localSheetId="15">個票13!$A$1:$AM$40</definedName>
    <definedName name="_xlnm.Print_Area" localSheetId="16">個票14!$A$1:$AM$40</definedName>
    <definedName name="_xlnm.Print_Area" localSheetId="17">個票15!$A$1:$AM$40</definedName>
    <definedName name="_xlnm.Print_Area" localSheetId="4">個票2!$A$1:$AM$40</definedName>
    <definedName name="_xlnm.Print_Area" localSheetId="5">個票3!$A$1:$AM$40</definedName>
    <definedName name="_xlnm.Print_Area" localSheetId="6">個票4!$A$1:$AM$40</definedName>
    <definedName name="_xlnm.Print_Area" localSheetId="7">個票5!$A$1:$AM$40</definedName>
    <definedName name="_xlnm.Print_Area" localSheetId="8">個票6!$A$1:$AM$40</definedName>
    <definedName name="_xlnm.Print_Area" localSheetId="9">個票7!$A$1:$AM$40</definedName>
    <definedName name="_xlnm.Print_Area" localSheetId="10">個票8!$A$1:$AM$40</definedName>
    <definedName name="_xlnm.Print_Area" localSheetId="11">個票9!$A$1:$AM$40</definedName>
    <definedName name="_xlnm.Print_Area" localSheetId="1">交付申請書!$A$1:$Z$37</definedName>
    <definedName name="_xlnm.Print_Area" localSheetId="2">総括表!$A$1:$K$39</definedName>
    <definedName name="_xlnm.Print_Titles" localSheetId="2">総括表!$19:$19</definedName>
    <definedName name="サービス付き高齢者住宅">#REF!</definedName>
    <definedName name="ユニット" localSheetId="3">[1]プルダウン!$A$1:$N$1</definedName>
    <definedName name="ユニット" localSheetId="12">[1]プルダウン!$A$1:$N$1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4">[1]プルダウン!$A$1:$N$1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#REF!</definedName>
    <definedName name="医療型障害児入所支援">#REF!</definedName>
    <definedName name="医療型障害児入所施設">#REF!</definedName>
    <definedName name="介護医療院">#REF!</definedName>
    <definedName name="介護療養型医療施設">#REF!</definedName>
    <definedName name="介護老人福祉施設">#REF!</definedName>
    <definedName name="介護老人保健施設">#REF!</definedName>
    <definedName name="軽費老人ホーム">#REF!</definedName>
    <definedName name="施設入所支援">#REF!</definedName>
    <definedName name="障害児入所支援">#REF!</definedName>
    <definedName name="障害児入所施設">#REF!</definedName>
    <definedName name="相談系">#REF!</definedName>
    <definedName name="多機能型サービス事業所">#REF!</definedName>
    <definedName name="短期入所">#REF!</definedName>
    <definedName name="短期入所系サービス事業所">#REF!</definedName>
    <definedName name="通所系">#REF!</definedName>
    <definedName name="通所系サービス事業所">#REF!</definedName>
    <definedName name="特定施設入居者生活介護">#REF!</definedName>
    <definedName name="入所系">#REF!</definedName>
    <definedName name="認知症対応型共同生活介護事業所">#REF!</definedName>
    <definedName name="福祉型障害児入所施設">#REF!</definedName>
    <definedName name="訪問及び相談系">#REF!</definedName>
    <definedName name="訪問及び相談系サービス事業所">#REF!</definedName>
    <definedName name="訪問系">#REF!</definedName>
    <definedName name="訪問系及び相談系">#REF!</definedName>
    <definedName name="有料老人ホーム">#REF!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5" i="140" l="1"/>
  <c r="AP104" i="140"/>
  <c r="AP38" i="140"/>
  <c r="AP108" i="140" s="1"/>
  <c r="E36" i="140"/>
  <c r="AU24" i="140" s="1"/>
  <c r="AV29" i="140"/>
  <c r="N29" i="140"/>
  <c r="AV28" i="140"/>
  <c r="AV27" i="140"/>
  <c r="E22" i="140"/>
  <c r="E15" i="140" s="1"/>
  <c r="X15" i="140" s="1"/>
  <c r="AH15" i="140" s="1"/>
  <c r="AO8" i="140"/>
  <c r="AU4" i="140"/>
  <c r="AP105" i="139"/>
  <c r="AP104" i="139"/>
  <c r="AP38" i="139"/>
  <c r="AP108" i="139" s="1"/>
  <c r="E36" i="139"/>
  <c r="AU24" i="139" s="1"/>
  <c r="AV29" i="139"/>
  <c r="N29" i="139"/>
  <c r="AV28" i="139"/>
  <c r="AV27" i="139"/>
  <c r="E22" i="139"/>
  <c r="AU11" i="139" s="1"/>
  <c r="AO8" i="139"/>
  <c r="AU4" i="139"/>
  <c r="AP105" i="138"/>
  <c r="AP104" i="138"/>
  <c r="AP38" i="138"/>
  <c r="AP108" i="138" s="1"/>
  <c r="E36" i="138"/>
  <c r="AU24" i="138" s="1"/>
  <c r="AV29" i="138"/>
  <c r="N29" i="138"/>
  <c r="AV28" i="138"/>
  <c r="AV27" i="138"/>
  <c r="E22" i="138"/>
  <c r="E15" i="138" s="1"/>
  <c r="X15" i="138" s="1"/>
  <c r="AH15" i="138" s="1"/>
  <c r="AO8" i="138"/>
  <c r="AU4" i="138"/>
  <c r="AP105" i="137"/>
  <c r="AP104" i="137"/>
  <c r="AP38" i="137"/>
  <c r="AP108" i="137" s="1"/>
  <c r="E36" i="137"/>
  <c r="AU24" i="137" s="1"/>
  <c r="AV29" i="137"/>
  <c r="N29" i="137"/>
  <c r="AV28" i="137"/>
  <c r="AV27" i="137"/>
  <c r="E22" i="137"/>
  <c r="E15" i="137" s="1"/>
  <c r="X15" i="137" s="1"/>
  <c r="AH15" i="137" s="1"/>
  <c r="AO8" i="137"/>
  <c r="AU4" i="137"/>
  <c r="AP105" i="136"/>
  <c r="AP104" i="136"/>
  <c r="AP38" i="136"/>
  <c r="AP108" i="136" s="1"/>
  <c r="E36" i="136"/>
  <c r="AU24" i="136" s="1"/>
  <c r="AV29" i="136"/>
  <c r="N29" i="136"/>
  <c r="AV28" i="136"/>
  <c r="AV27" i="136"/>
  <c r="E22" i="136"/>
  <c r="AU11" i="136" s="1"/>
  <c r="A2" i="136" s="1"/>
  <c r="AO8" i="136"/>
  <c r="AU4" i="136"/>
  <c r="AP105" i="135"/>
  <c r="AP104" i="135"/>
  <c r="AP38" i="135"/>
  <c r="AP108" i="135" s="1"/>
  <c r="E36" i="135"/>
  <c r="AU24" i="135" s="1"/>
  <c r="AV29" i="135"/>
  <c r="N29" i="135"/>
  <c r="AV28" i="135"/>
  <c r="AV27" i="135"/>
  <c r="E22" i="135"/>
  <c r="E15" i="135" s="1"/>
  <c r="X15" i="135" s="1"/>
  <c r="AH15" i="135" s="1"/>
  <c r="AO8" i="135"/>
  <c r="AU4" i="135"/>
  <c r="AP105" i="134"/>
  <c r="AP104" i="134"/>
  <c r="AP38" i="134"/>
  <c r="AP108" i="134" s="1"/>
  <c r="E36" i="134"/>
  <c r="AU24" i="134" s="1"/>
  <c r="AV29" i="134"/>
  <c r="N29" i="134"/>
  <c r="AV28" i="134"/>
  <c r="AV27" i="134"/>
  <c r="E22" i="134"/>
  <c r="AU11" i="134" s="1"/>
  <c r="AO8" i="134"/>
  <c r="AU4" i="134"/>
  <c r="AP105" i="133"/>
  <c r="AP104" i="133"/>
  <c r="AP38" i="133"/>
  <c r="AP108" i="133" s="1"/>
  <c r="E36" i="133"/>
  <c r="AU24" i="133" s="1"/>
  <c r="AV29" i="133"/>
  <c r="N29" i="133"/>
  <c r="AV28" i="133"/>
  <c r="AV27" i="133"/>
  <c r="E22" i="133"/>
  <c r="E15" i="133" s="1"/>
  <c r="X15" i="133" s="1"/>
  <c r="AH15" i="133" s="1"/>
  <c r="AO8" i="133"/>
  <c r="AU4" i="133"/>
  <c r="AP105" i="132"/>
  <c r="AP104" i="132"/>
  <c r="AP38" i="132"/>
  <c r="AP108" i="132" s="1"/>
  <c r="E36" i="132"/>
  <c r="AU24" i="132" s="1"/>
  <c r="AV29" i="132"/>
  <c r="N29" i="132"/>
  <c r="AV28" i="132"/>
  <c r="AV27" i="132"/>
  <c r="E22" i="132"/>
  <c r="E15" i="132" s="1"/>
  <c r="X15" i="132" s="1"/>
  <c r="AH15" i="132" s="1"/>
  <c r="AO8" i="132"/>
  <c r="AU4" i="132"/>
  <c r="AP105" i="131"/>
  <c r="AP104" i="131"/>
  <c r="AP38" i="131"/>
  <c r="AP108" i="131" s="1"/>
  <c r="E36" i="131"/>
  <c r="E29" i="131" s="1"/>
  <c r="AV29" i="131"/>
  <c r="N29" i="131"/>
  <c r="AV28" i="131"/>
  <c r="AV27" i="131"/>
  <c r="E22" i="131"/>
  <c r="E15" i="131" s="1"/>
  <c r="X15" i="131" s="1"/>
  <c r="AH15" i="131" s="1"/>
  <c r="AO8" i="131"/>
  <c r="AU4" i="131"/>
  <c r="AP105" i="130"/>
  <c r="AP104" i="130"/>
  <c r="AP38" i="130"/>
  <c r="AP108" i="130" s="1"/>
  <c r="E36" i="130"/>
  <c r="AU24" i="130" s="1"/>
  <c r="AV29" i="130"/>
  <c r="N29" i="130"/>
  <c r="AV28" i="130"/>
  <c r="AV27" i="130"/>
  <c r="E22" i="130"/>
  <c r="AU11" i="130" s="1"/>
  <c r="AO8" i="130"/>
  <c r="AU4" i="130"/>
  <c r="AP105" i="129"/>
  <c r="AP104" i="129"/>
  <c r="AP38" i="129"/>
  <c r="AP108" i="129" s="1"/>
  <c r="E36" i="129"/>
  <c r="AU24" i="129" s="1"/>
  <c r="AV29" i="129"/>
  <c r="N29" i="129"/>
  <c r="AV28" i="129"/>
  <c r="AV27" i="129" s="1"/>
  <c r="E22" i="129"/>
  <c r="E15" i="129" s="1"/>
  <c r="X15" i="129" s="1"/>
  <c r="AH15" i="129" s="1"/>
  <c r="AO8" i="129"/>
  <c r="AU4" i="129"/>
  <c r="AP105" i="128"/>
  <c r="AP104" i="128"/>
  <c r="AP38" i="128"/>
  <c r="AP108" i="128" s="1"/>
  <c r="E36" i="128"/>
  <c r="AU24" i="128" s="1"/>
  <c r="AV29" i="128"/>
  <c r="N29" i="128"/>
  <c r="AV28" i="128"/>
  <c r="AV27" i="128"/>
  <c r="E22" i="128"/>
  <c r="AU11" i="128" s="1"/>
  <c r="AO8" i="128"/>
  <c r="AU4" i="128"/>
  <c r="AP105" i="127"/>
  <c r="AP104" i="127"/>
  <c r="AP38" i="127"/>
  <c r="AP108" i="127" s="1"/>
  <c r="E36" i="127"/>
  <c r="E29" i="127" s="1"/>
  <c r="AV29" i="127"/>
  <c r="N29" i="127"/>
  <c r="AV28" i="127"/>
  <c r="AV27" i="127"/>
  <c r="E22" i="127"/>
  <c r="E15" i="127" s="1"/>
  <c r="X15" i="127" s="1"/>
  <c r="AH15" i="127" s="1"/>
  <c r="AO8" i="127"/>
  <c r="AU4" i="127"/>
  <c r="B34" i="24"/>
  <c r="B33" i="24"/>
  <c r="B32" i="24"/>
  <c r="B31" i="24"/>
  <c r="B30" i="24"/>
  <c r="B29" i="24"/>
  <c r="B28" i="24"/>
  <c r="B27" i="24"/>
  <c r="B26" i="24"/>
  <c r="B25" i="24"/>
  <c r="B24" i="24"/>
  <c r="B23" i="24"/>
  <c r="B22" i="24"/>
  <c r="B21" i="24"/>
  <c r="B20" i="24"/>
  <c r="L34" i="24"/>
  <c r="L21" i="24"/>
  <c r="L22" i="24"/>
  <c r="L30" i="24"/>
  <c r="L32" i="24"/>
  <c r="L28" i="24"/>
  <c r="L29" i="24"/>
  <c r="L33" i="24"/>
  <c r="L27" i="24"/>
  <c r="L31" i="24"/>
  <c r="L26" i="24"/>
  <c r="L24" i="24"/>
  <c r="L25" i="24"/>
  <c r="L23" i="24"/>
  <c r="X29" i="127" l="1"/>
  <c r="AH29" i="127" s="1"/>
  <c r="AU11" i="127"/>
  <c r="E15" i="128"/>
  <c r="X15" i="128" s="1"/>
  <c r="AH15" i="128" s="1"/>
  <c r="AU11" i="129"/>
  <c r="E15" i="130"/>
  <c r="X15" i="130" s="1"/>
  <c r="AH15" i="130" s="1"/>
  <c r="X29" i="131"/>
  <c r="AH29" i="131" s="1"/>
  <c r="AU11" i="131"/>
  <c r="AU11" i="132"/>
  <c r="AU11" i="133"/>
  <c r="E15" i="134"/>
  <c r="X15" i="134" s="1"/>
  <c r="AH15" i="134" s="1"/>
  <c r="AU11" i="135"/>
  <c r="E15" i="136"/>
  <c r="X15" i="136" s="1"/>
  <c r="AH15" i="136" s="1"/>
  <c r="AU11" i="137"/>
  <c r="AU11" i="138"/>
  <c r="E15" i="139"/>
  <c r="X15" i="139" s="1"/>
  <c r="AH15" i="139" s="1"/>
  <c r="AU11" i="140"/>
  <c r="A2" i="140"/>
  <c r="E29" i="140"/>
  <c r="X29" i="140" s="1"/>
  <c r="AH29" i="140" s="1"/>
  <c r="A2" i="139"/>
  <c r="E29" i="139"/>
  <c r="X29" i="139" s="1"/>
  <c r="AH29" i="139" s="1"/>
  <c r="A2" i="138"/>
  <c r="E29" i="138"/>
  <c r="X29" i="138" s="1"/>
  <c r="AH29" i="138" s="1"/>
  <c r="A2" i="137"/>
  <c r="E29" i="137"/>
  <c r="X29" i="137" s="1"/>
  <c r="AH29" i="137" s="1"/>
  <c r="E29" i="136"/>
  <c r="X29" i="136" s="1"/>
  <c r="AH29" i="136" s="1"/>
  <c r="A2" i="135"/>
  <c r="E29" i="135"/>
  <c r="X29" i="135" s="1"/>
  <c r="AH29" i="135" s="1"/>
  <c r="A2" i="134"/>
  <c r="E29" i="134"/>
  <c r="X29" i="134" s="1"/>
  <c r="AH29" i="134" s="1"/>
  <c r="A2" i="133"/>
  <c r="E29" i="133"/>
  <c r="X29" i="133" s="1"/>
  <c r="AH29" i="133" s="1"/>
  <c r="A2" i="132"/>
  <c r="E29" i="132"/>
  <c r="X29" i="132" s="1"/>
  <c r="AH29" i="132" s="1"/>
  <c r="AU24" i="131"/>
  <c r="A2" i="131" s="1"/>
  <c r="A2" i="130"/>
  <c r="E29" i="130"/>
  <c r="X29" i="130" s="1"/>
  <c r="AH29" i="130" s="1"/>
  <c r="A2" i="129"/>
  <c r="E29" i="129"/>
  <c r="X29" i="129" s="1"/>
  <c r="AH29" i="129" s="1"/>
  <c r="A2" i="128"/>
  <c r="E29" i="128"/>
  <c r="X29" i="128" s="1"/>
  <c r="AH29" i="128" s="1"/>
  <c r="AU24" i="127"/>
  <c r="A2" i="127" s="1"/>
  <c r="AV29" i="61"/>
  <c r="AV28" i="61"/>
  <c r="AV27" i="61"/>
  <c r="J22" i="24"/>
  <c r="J32" i="24"/>
  <c r="J21" i="24"/>
  <c r="J34" i="24"/>
  <c r="I22" i="24"/>
  <c r="I32" i="24"/>
  <c r="I21" i="24"/>
  <c r="I27" i="24"/>
  <c r="I24" i="24"/>
  <c r="J25" i="24"/>
  <c r="J33" i="24"/>
  <c r="J24" i="24"/>
  <c r="I25" i="24"/>
  <c r="J26" i="24"/>
  <c r="J29" i="24"/>
  <c r="I29" i="24"/>
  <c r="I26" i="24"/>
  <c r="I33" i="24"/>
  <c r="I30" i="24"/>
  <c r="J31" i="24"/>
  <c r="I31" i="24"/>
  <c r="J27" i="24"/>
  <c r="J23" i="24"/>
  <c r="J30" i="24"/>
  <c r="I23" i="24"/>
  <c r="I28" i="24"/>
  <c r="J28" i="24"/>
  <c r="I34" i="24"/>
  <c r="AO8" i="61" l="1"/>
  <c r="M10" i="26"/>
  <c r="AU4" i="61"/>
  <c r="Q12" i="26" l="1"/>
  <c r="M12" i="26"/>
  <c r="M8" i="26"/>
  <c r="AI25" i="24"/>
  <c r="AL27" i="24"/>
  <c r="AM23" i="24"/>
  <c r="AB30" i="24"/>
  <c r="AO30" i="24"/>
  <c r="AB26" i="24"/>
  <c r="AP26" i="24"/>
  <c r="AL34" i="24"/>
  <c r="AN29" i="24"/>
  <c r="AD30" i="24"/>
  <c r="AM32" i="24"/>
  <c r="AN34" i="24"/>
  <c r="AP33" i="24"/>
  <c r="AI32" i="24"/>
  <c r="AP27" i="24"/>
  <c r="AI21" i="24"/>
  <c r="AG26" i="24"/>
  <c r="AG33" i="24"/>
  <c r="AG29" i="24"/>
  <c r="AH27" i="24"/>
  <c r="AR31" i="24"/>
  <c r="AP22" i="24"/>
  <c r="AO34" i="24"/>
  <c r="AE24" i="24"/>
  <c r="AM30" i="24"/>
  <c r="AD27" i="24"/>
  <c r="AG34" i="24"/>
  <c r="AN22" i="24"/>
  <c r="AG32" i="24"/>
  <c r="AD25" i="24"/>
  <c r="AM21" i="24"/>
  <c r="AH34" i="24"/>
  <c r="AQ28" i="24"/>
  <c r="AE30" i="24"/>
  <c r="AM33" i="24"/>
  <c r="AM24" i="24"/>
  <c r="AO25" i="24"/>
  <c r="AN23" i="24"/>
  <c r="AO22" i="24"/>
  <c r="AL25" i="24"/>
  <c r="AQ22" i="24"/>
  <c r="AO24" i="24"/>
  <c r="AR33" i="24"/>
  <c r="AI31" i="24"/>
  <c r="AL31" i="24"/>
  <c r="AP31" i="24"/>
  <c r="AR21" i="24"/>
  <c r="AG28" i="24"/>
  <c r="AI34" i="24"/>
  <c r="AP32" i="24"/>
  <c r="AR29" i="24"/>
  <c r="AQ21" i="24"/>
  <c r="AH29" i="24"/>
  <c r="AO33" i="24"/>
  <c r="AD31" i="24"/>
  <c r="AB24" i="24"/>
  <c r="AM25" i="24"/>
  <c r="AP24" i="24"/>
  <c r="AI27" i="24"/>
  <c r="AO27" i="24"/>
  <c r="AM22" i="24"/>
  <c r="AR34" i="24"/>
  <c r="AG31" i="24"/>
  <c r="AN24" i="24"/>
  <c r="AB25" i="24"/>
  <c r="AO29" i="24"/>
  <c r="AB29" i="24"/>
  <c r="AH33" i="24"/>
  <c r="AF24" i="24"/>
  <c r="AL22" i="24"/>
  <c r="AL26" i="24"/>
  <c r="AR23" i="24"/>
  <c r="AE29" i="24"/>
  <c r="AE22" i="24"/>
  <c r="AR24" i="24"/>
  <c r="AP25" i="24"/>
  <c r="AG30" i="24"/>
  <c r="AB33" i="24"/>
  <c r="AH25" i="24"/>
  <c r="AF21" i="24"/>
  <c r="AP34" i="24"/>
  <c r="AH21" i="24"/>
  <c r="AI26" i="24"/>
  <c r="AO32" i="24"/>
  <c r="AG22" i="24"/>
  <c r="AB31" i="24"/>
  <c r="AP23" i="24"/>
  <c r="AL23" i="24"/>
  <c r="AP21" i="24"/>
  <c r="AM26" i="24"/>
  <c r="AG27" i="24"/>
  <c r="AN21" i="24"/>
  <c r="AB32" i="24"/>
  <c r="AE28" i="24"/>
  <c r="AI28" i="24"/>
  <c r="AR32" i="24"/>
  <c r="AB28" i="24"/>
  <c r="AQ32" i="24"/>
  <c r="AH26" i="24"/>
  <c r="AQ33" i="24"/>
  <c r="AR27" i="24"/>
  <c r="AF27" i="24"/>
  <c r="AF31" i="24"/>
  <c r="AF25" i="24"/>
  <c r="AQ26" i="24"/>
  <c r="AN26" i="24"/>
  <c r="AI22" i="24"/>
  <c r="AM27" i="24"/>
  <c r="AE27" i="24"/>
  <c r="AN28" i="24"/>
  <c r="AD21" i="24"/>
  <c r="AD24" i="24"/>
  <c r="AF33" i="24"/>
  <c r="AO23" i="24"/>
  <c r="AE32" i="24"/>
  <c r="AO21" i="24"/>
  <c r="AM29" i="24"/>
  <c r="AH22" i="24"/>
  <c r="AR22" i="24"/>
  <c r="AD26" i="24"/>
  <c r="AQ25" i="24"/>
  <c r="AO26" i="24"/>
  <c r="AD33" i="24"/>
  <c r="AM28" i="24"/>
  <c r="AP29" i="24"/>
  <c r="AE23" i="24"/>
  <c r="AF34" i="24"/>
  <c r="AM31" i="24"/>
  <c r="AB22" i="24"/>
  <c r="AF26" i="24"/>
  <c r="AE34" i="24"/>
  <c r="AD23" i="24"/>
  <c r="AQ23" i="24"/>
  <c r="AB27" i="24"/>
  <c r="AH24" i="24"/>
  <c r="AO31" i="24"/>
  <c r="AL33" i="24"/>
  <c r="AE25" i="24"/>
  <c r="AB34" i="24"/>
  <c r="AQ30" i="24"/>
  <c r="AL21" i="24"/>
  <c r="AD32" i="24"/>
  <c r="AP28" i="24"/>
  <c r="AE26" i="24"/>
  <c r="AI24" i="24"/>
  <c r="AH32" i="24"/>
  <c r="AE33" i="24"/>
  <c r="AN25" i="24"/>
  <c r="AH30" i="24"/>
  <c r="AQ29" i="24"/>
  <c r="AB21" i="24"/>
  <c r="AL24" i="24"/>
  <c r="AP30" i="24"/>
  <c r="AL29" i="24"/>
  <c r="AD29" i="24"/>
  <c r="AG25" i="24"/>
  <c r="AL32" i="24"/>
  <c r="AM34" i="24"/>
  <c r="AF22" i="24"/>
  <c r="AL28" i="24"/>
  <c r="AF23" i="24"/>
  <c r="AI23" i="24"/>
  <c r="AI33" i="24"/>
  <c r="AB23" i="24"/>
  <c r="AR28" i="24"/>
  <c r="AI29" i="24"/>
  <c r="AN32" i="24"/>
  <c r="AD28" i="24"/>
  <c r="AF30" i="24"/>
  <c r="AI30" i="24"/>
  <c r="AH28" i="24"/>
  <c r="AG23" i="24"/>
  <c r="AR25" i="24"/>
  <c r="AF32" i="24"/>
  <c r="AF28" i="24"/>
  <c r="AO28" i="24"/>
  <c r="AN30" i="24"/>
  <c r="AD34" i="24"/>
  <c r="AR30" i="24"/>
  <c r="AG21" i="24"/>
  <c r="AQ27" i="24"/>
  <c r="AH23" i="24"/>
  <c r="AQ31" i="24"/>
  <c r="AD22" i="24"/>
  <c r="AG24" i="24"/>
  <c r="AH31" i="24"/>
  <c r="AE21" i="24"/>
  <c r="AN33" i="24"/>
  <c r="AL30" i="24"/>
  <c r="AE31" i="24"/>
  <c r="AF29" i="24"/>
  <c r="AN31" i="24"/>
  <c r="AR26" i="24"/>
  <c r="AN27" i="24"/>
  <c r="AQ24" i="24"/>
  <c r="AQ34" i="24"/>
  <c r="AK25" i="24" l="1"/>
  <c r="AK34" i="24"/>
  <c r="AK31" i="24"/>
  <c r="AK24" i="24"/>
  <c r="AK27" i="24"/>
  <c r="AK30" i="24"/>
  <c r="AK33" i="24"/>
  <c r="AK26" i="24"/>
  <c r="AK32" i="24"/>
  <c r="AK23" i="24"/>
  <c r="AK28" i="24"/>
  <c r="AK29" i="24"/>
  <c r="AK22" i="24"/>
  <c r="AK21" i="24"/>
  <c r="AC28" i="24"/>
  <c r="AC30" i="24"/>
  <c r="AC26" i="24"/>
  <c r="AC25" i="24"/>
  <c r="AC31" i="24"/>
  <c r="AC34" i="24"/>
  <c r="AC27" i="24"/>
  <c r="AC32" i="24"/>
  <c r="AC29" i="24"/>
  <c r="AC23" i="24"/>
  <c r="AC33" i="24"/>
  <c r="AC24" i="24"/>
  <c r="D3" i="124"/>
  <c r="D4" i="124"/>
  <c r="D5" i="124"/>
  <c r="D2" i="124"/>
  <c r="N29" i="61"/>
  <c r="E36" i="61" l="1"/>
  <c r="AU24" i="61" s="1"/>
  <c r="AP38" i="61"/>
  <c r="E22" i="61"/>
  <c r="AU11" i="61" s="1"/>
  <c r="L20" i="24"/>
  <c r="A2" i="61" l="1"/>
  <c r="AC22" i="24"/>
  <c r="AC21" i="24"/>
  <c r="E29" i="61"/>
  <c r="E15" i="61"/>
  <c r="C20" i="24"/>
  <c r="AO20" i="24"/>
  <c r="AE20" i="24"/>
  <c r="AB20" i="24"/>
  <c r="AR20" i="24"/>
  <c r="AF20" i="24"/>
  <c r="AD20" i="24"/>
  <c r="AL20" i="24"/>
  <c r="AM20" i="24"/>
  <c r="AN20" i="24"/>
  <c r="H20" i="24"/>
  <c r="AI20" i="24"/>
  <c r="AQ20" i="24"/>
  <c r="AH20" i="24"/>
  <c r="AK20" i="24" l="1"/>
  <c r="AC20" i="24"/>
  <c r="X29" i="61"/>
  <c r="AH29" i="61" s="1"/>
  <c r="X15" i="61"/>
  <c r="AH15" i="61" s="1"/>
  <c r="AP105" i="61"/>
  <c r="AP104" i="61"/>
  <c r="J20" i="24"/>
  <c r="I20" i="24"/>
  <c r="AG20" i="24"/>
  <c r="AP20" i="24"/>
  <c r="K20" i="24" l="1"/>
  <c r="AP108" i="61"/>
  <c r="H29" i="24"/>
  <c r="D31" i="24"/>
  <c r="D28" i="24"/>
  <c r="D27" i="24"/>
  <c r="D33" i="24"/>
  <c r="C30" i="24"/>
  <c r="C23" i="24"/>
  <c r="H26" i="24"/>
  <c r="C27" i="24"/>
  <c r="C33" i="24"/>
  <c r="H24" i="24"/>
  <c r="H28" i="24"/>
  <c r="C28" i="24"/>
  <c r="H25" i="24"/>
  <c r="H30" i="24"/>
  <c r="D24" i="24"/>
  <c r="D22" i="24"/>
  <c r="C26" i="24"/>
  <c r="C25" i="24"/>
  <c r="D29" i="24"/>
  <c r="D34" i="24"/>
  <c r="H32" i="24"/>
  <c r="C31" i="24"/>
  <c r="C32" i="24"/>
  <c r="C24" i="24"/>
  <c r="D25" i="24"/>
  <c r="D26" i="24"/>
  <c r="H22" i="24"/>
  <c r="C34" i="24"/>
  <c r="C29" i="24"/>
  <c r="H34" i="24"/>
  <c r="D23" i="24"/>
  <c r="C22" i="24"/>
  <c r="H21" i="24"/>
  <c r="D21" i="24"/>
  <c r="D20" i="24"/>
  <c r="C21" i="24"/>
  <c r="D30" i="24"/>
  <c r="H33" i="24"/>
  <c r="H23" i="24"/>
  <c r="H31" i="24"/>
  <c r="H27" i="24"/>
  <c r="D32" i="24"/>
  <c r="H15" i="24" l="1"/>
  <c r="H14" i="24"/>
  <c r="K30" i="24"/>
  <c r="K23" i="24"/>
  <c r="K28" i="24"/>
  <c r="K27" i="24"/>
  <c r="K33" i="24"/>
  <c r="K24" i="24"/>
  <c r="K29" i="24"/>
  <c r="K25" i="24"/>
  <c r="K34" i="24"/>
  <c r="K32" i="24"/>
  <c r="K31" i="24"/>
  <c r="K21" i="24"/>
  <c r="K26" i="24"/>
  <c r="K22" i="24"/>
  <c r="H13" i="24" l="1"/>
  <c r="A2" i="24" s="1"/>
  <c r="L26" i="26" l="1"/>
  <c r="A2" i="26" s="1"/>
  <c r="L28"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L20" authorId="0" shapeId="0" xr:uid="{00000000-0006-0000-02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00000000-0006-0000-0300-000002000000}">
      <text>
        <r>
          <rPr>
            <sz val="9"/>
            <color indexed="81"/>
            <rFont val="MS P ゴシック"/>
            <family val="3"/>
            <charset val="128"/>
          </rPr>
          <t>選定額に補助率を乗じた額（千円未満切り捨て）が自動入力されます（事業３も同様）。</t>
        </r>
      </text>
    </comment>
    <comment ref="N29" authorId="0" shapeId="0" xr:uid="{00000000-0006-0000-0300-000003000000}">
      <text>
        <r>
          <rPr>
            <sz val="9"/>
            <color indexed="81"/>
            <rFont val="MS P ゴシック"/>
            <family val="3"/>
            <charset val="128"/>
          </rPr>
          <t xml:space="preserve">端末購入の有無をもとに自動算出されます。
</t>
        </r>
      </text>
    </comment>
    <comment ref="AH29" authorId="0" shapeId="0" xr:uid="{00000000-0006-0000-0300-000004000000}">
      <text>
        <r>
          <rPr>
            <sz val="9"/>
            <color indexed="81"/>
            <rFont val="MS P ゴシック"/>
            <family val="3"/>
            <charset val="128"/>
          </rPr>
          <t xml:space="preserve">選定額に補助率を乗じた額（千円未満切り捨て）が自動入力されます。
</t>
        </r>
      </text>
    </comment>
    <comment ref="A38" authorId="1" shapeId="0" xr:uid="{00000000-0006-0000-0300-000005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00000000-0006-0000-0300-000006000000}">
      <text>
        <r>
          <rPr>
            <sz val="9"/>
            <color indexed="81"/>
            <rFont val="ＭＳ Ｐゴシック"/>
            <family val="3"/>
            <charset val="128"/>
          </rPr>
          <t>「NG」の場合は誓約事項のチェック漏れです。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E9510ED5-1DCE-4D4C-98D7-E96EEDD6A3C9}">
      <text>
        <r>
          <rPr>
            <sz val="9"/>
            <color indexed="81"/>
            <rFont val="MS P ゴシック"/>
            <family val="3"/>
            <charset val="128"/>
          </rPr>
          <t>選定額に補助率を乗じた額（千円未満切り捨て）が自動入力されます（事業３も同様）。</t>
        </r>
      </text>
    </comment>
    <comment ref="N29" authorId="0" shapeId="0" xr:uid="{36CA7618-0CCC-4196-80F6-705CC4EFA7D7}">
      <text>
        <r>
          <rPr>
            <sz val="9"/>
            <color indexed="81"/>
            <rFont val="MS P ゴシック"/>
            <family val="3"/>
            <charset val="128"/>
          </rPr>
          <t xml:space="preserve">端末購入の有無をもとに自動算出されます。
</t>
        </r>
      </text>
    </comment>
    <comment ref="AH29" authorId="0" shapeId="0" xr:uid="{EB88B2AB-0F01-488F-B51F-9F57D04E51F7}">
      <text>
        <r>
          <rPr>
            <sz val="9"/>
            <color indexed="81"/>
            <rFont val="MS P ゴシック"/>
            <family val="3"/>
            <charset val="128"/>
          </rPr>
          <t xml:space="preserve">選定額に補助率を乗じた額（千円未満切り捨て）が自動入力されます。
</t>
        </r>
      </text>
    </comment>
    <comment ref="A38" authorId="1" shapeId="0" xr:uid="{F3DEE8A6-B491-4BBF-B9C4-4F634B7259F8}">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D6512D12-530F-4A26-B2EB-2CF9224FBCB9}">
      <text>
        <r>
          <rPr>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3B07CEF0-718D-4FE6-9A98-53A7D369EEDB}">
      <text>
        <r>
          <rPr>
            <sz val="9"/>
            <color indexed="81"/>
            <rFont val="MS P ゴシック"/>
            <family val="3"/>
            <charset val="128"/>
          </rPr>
          <t>選定額に補助率を乗じた額（千円未満切り捨て）が自動入力されます（事業３も同様）。</t>
        </r>
      </text>
    </comment>
    <comment ref="N29" authorId="0" shapeId="0" xr:uid="{1AA9D4D5-9569-41C4-98D0-A663C7E18572}">
      <text>
        <r>
          <rPr>
            <sz val="9"/>
            <color indexed="81"/>
            <rFont val="MS P ゴシック"/>
            <family val="3"/>
            <charset val="128"/>
          </rPr>
          <t xml:space="preserve">端末購入の有無をもとに自動算出されます。
</t>
        </r>
      </text>
    </comment>
    <comment ref="AH29" authorId="0" shapeId="0" xr:uid="{DEED3B6D-D444-4C64-AA86-A261F2B547ED}">
      <text>
        <r>
          <rPr>
            <sz val="9"/>
            <color indexed="81"/>
            <rFont val="MS P ゴシック"/>
            <family val="3"/>
            <charset val="128"/>
          </rPr>
          <t xml:space="preserve">選定額に補助率を乗じた額（千円未満切り捨て）が自動入力されます。
</t>
        </r>
      </text>
    </comment>
    <comment ref="A38" authorId="1" shapeId="0" xr:uid="{170C51B6-A60B-4A03-BCBE-39397C75E3B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162AF10C-BFB4-4A26-AC58-5746CC4F80CC}">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FBB45971-E042-417F-B633-7302FD688FD7}">
      <text>
        <r>
          <rPr>
            <sz val="9"/>
            <color indexed="81"/>
            <rFont val="MS P ゴシック"/>
            <family val="3"/>
            <charset val="128"/>
          </rPr>
          <t>選定額に補助率を乗じた額（千円未満切り捨て）が自動入力されます（事業３も同様）。</t>
        </r>
      </text>
    </comment>
    <comment ref="N29" authorId="0" shapeId="0" xr:uid="{E99DE2A6-BF3D-4EF7-AB83-FE24353C1E23}">
      <text>
        <r>
          <rPr>
            <sz val="9"/>
            <color indexed="81"/>
            <rFont val="MS P ゴシック"/>
            <family val="3"/>
            <charset val="128"/>
          </rPr>
          <t xml:space="preserve">端末購入の有無をもとに自動算出されます。
</t>
        </r>
      </text>
    </comment>
    <comment ref="AH29" authorId="0" shapeId="0" xr:uid="{E61E9212-A7D3-4300-95AC-206D3507AFC4}">
      <text>
        <r>
          <rPr>
            <sz val="9"/>
            <color indexed="81"/>
            <rFont val="MS P ゴシック"/>
            <family val="3"/>
            <charset val="128"/>
          </rPr>
          <t xml:space="preserve">選定額に補助率を乗じた額（千円未満切り捨て）が自動入力されます。
</t>
        </r>
      </text>
    </comment>
    <comment ref="A38" authorId="1" shapeId="0" xr:uid="{D4EB0929-A4F4-44E5-A982-B00EFA30A58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EAD1802C-7059-449E-8F93-3107D80B44A0}">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2941CD98-4AA6-4280-8455-9B41142633D8}">
      <text>
        <r>
          <rPr>
            <sz val="9"/>
            <color indexed="81"/>
            <rFont val="MS P ゴシック"/>
            <family val="3"/>
            <charset val="128"/>
          </rPr>
          <t>選定額に補助率を乗じた額（千円未満切り捨て）が自動入力されます（事業３も同様）。</t>
        </r>
      </text>
    </comment>
    <comment ref="N29" authorId="0" shapeId="0" xr:uid="{03E7B450-D8F7-430B-90C6-B2D20327BCE7}">
      <text>
        <r>
          <rPr>
            <sz val="9"/>
            <color indexed="81"/>
            <rFont val="MS P ゴシック"/>
            <family val="3"/>
            <charset val="128"/>
          </rPr>
          <t xml:space="preserve">端末購入の有無をもとに自動算出されます。
</t>
        </r>
      </text>
    </comment>
    <comment ref="AH29" authorId="0" shapeId="0" xr:uid="{A46A8E44-5897-4672-8A2F-629B24ECACF7}">
      <text>
        <r>
          <rPr>
            <sz val="9"/>
            <color indexed="81"/>
            <rFont val="MS P ゴシック"/>
            <family val="3"/>
            <charset val="128"/>
          </rPr>
          <t xml:space="preserve">選定額に補助率を乗じた額（千円未満切り捨て）が自動入力されます。
</t>
        </r>
      </text>
    </comment>
    <comment ref="A38" authorId="1" shapeId="0" xr:uid="{EC5AEE46-C777-422A-A517-44A0D1D02757}">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C150A111-AA4B-45C5-AE9F-AC33866E8EFE}">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D8E6569B-43E4-4EBA-878D-BCB437F7F73A}">
      <text>
        <r>
          <rPr>
            <sz val="9"/>
            <color indexed="81"/>
            <rFont val="MS P ゴシック"/>
            <family val="3"/>
            <charset val="128"/>
          </rPr>
          <t>選定額に補助率を乗じた額（千円未満切り捨て）が自動入力されます（事業３も同様）。</t>
        </r>
      </text>
    </comment>
    <comment ref="N29" authorId="0" shapeId="0" xr:uid="{A9AA1B0A-BAEB-47D6-91BE-D571B5775F26}">
      <text>
        <r>
          <rPr>
            <sz val="9"/>
            <color indexed="81"/>
            <rFont val="MS P ゴシック"/>
            <family val="3"/>
            <charset val="128"/>
          </rPr>
          <t xml:space="preserve">端末購入の有無をもとに自動算出されます。
</t>
        </r>
      </text>
    </comment>
    <comment ref="AH29" authorId="0" shapeId="0" xr:uid="{44F15A64-58CD-4D20-B502-DB8EDCF4A865}">
      <text>
        <r>
          <rPr>
            <sz val="9"/>
            <color indexed="81"/>
            <rFont val="MS P ゴシック"/>
            <family val="3"/>
            <charset val="128"/>
          </rPr>
          <t xml:space="preserve">選定額に補助率を乗じた額（千円未満切り捨て）が自動入力されます。
</t>
        </r>
      </text>
    </comment>
    <comment ref="A38" authorId="1" shapeId="0" xr:uid="{050E5B7D-460C-4243-9494-4F8CC2752CEB}">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54F8163A-A3F7-42DC-98C8-E4A258A8DD4A}">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9362EC13-440F-497F-B429-B722D8280D11}">
      <text>
        <r>
          <rPr>
            <sz val="9"/>
            <color indexed="81"/>
            <rFont val="MS P ゴシック"/>
            <family val="3"/>
            <charset val="128"/>
          </rPr>
          <t>選定額に補助率を乗じた額（千円未満切り捨て）が自動入力されます（事業３も同様）。</t>
        </r>
      </text>
    </comment>
    <comment ref="N29" authorId="0" shapeId="0" xr:uid="{4244785F-0EE2-435E-B7DE-A6D941A6FE88}">
      <text>
        <r>
          <rPr>
            <sz val="9"/>
            <color indexed="81"/>
            <rFont val="MS P ゴシック"/>
            <family val="3"/>
            <charset val="128"/>
          </rPr>
          <t xml:space="preserve">端末購入の有無をもとに自動算出されます。
</t>
        </r>
      </text>
    </comment>
    <comment ref="AH29" authorId="0" shapeId="0" xr:uid="{07145C6C-1A18-4006-AF38-593765F2FD56}">
      <text>
        <r>
          <rPr>
            <sz val="9"/>
            <color indexed="81"/>
            <rFont val="MS P ゴシック"/>
            <family val="3"/>
            <charset val="128"/>
          </rPr>
          <t xml:space="preserve">選定額に補助率を乗じた額（千円未満切り捨て）が自動入力されます。
</t>
        </r>
      </text>
    </comment>
    <comment ref="A38" authorId="1" shapeId="0" xr:uid="{398D0394-1AE6-4F8C-A4F0-DFC4A8DE8979}">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1D7466A1-3AA5-475E-8B0C-4771948F2D2F}">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9AF78F30-30E3-4E90-A0DC-9E636A394FC8}">
      <text>
        <r>
          <rPr>
            <sz val="9"/>
            <color indexed="81"/>
            <rFont val="MS P ゴシック"/>
            <family val="3"/>
            <charset val="128"/>
          </rPr>
          <t>選定額に補助率を乗じた額（千円未満切り捨て）が自動入力されます（事業３も同様）。</t>
        </r>
      </text>
    </comment>
    <comment ref="N29" authorId="0" shapeId="0" xr:uid="{42A210D0-CCA6-4C40-8639-0D17C1E420B7}">
      <text>
        <r>
          <rPr>
            <sz val="9"/>
            <color indexed="81"/>
            <rFont val="MS P ゴシック"/>
            <family val="3"/>
            <charset val="128"/>
          </rPr>
          <t xml:space="preserve">端末購入の有無をもとに自動算出されます。
</t>
        </r>
      </text>
    </comment>
    <comment ref="AH29" authorId="0" shapeId="0" xr:uid="{7447A549-5272-4D47-A12C-C66939014230}">
      <text>
        <r>
          <rPr>
            <sz val="9"/>
            <color indexed="81"/>
            <rFont val="MS P ゴシック"/>
            <family val="3"/>
            <charset val="128"/>
          </rPr>
          <t xml:space="preserve">選定額に補助率を乗じた額（千円未満切り捨て）が自動入力されます。
</t>
        </r>
      </text>
    </comment>
    <comment ref="A38" authorId="1" shapeId="0" xr:uid="{D1EB2104-453D-404F-9AC1-0D01385A6946}">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9ADEB413-2844-48DB-88E3-F3B245FEC5F8}">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88170E12-5F14-4143-8AC9-79EFCB0B9284}">
      <text>
        <r>
          <rPr>
            <sz val="9"/>
            <color indexed="81"/>
            <rFont val="MS P ゴシック"/>
            <family val="3"/>
            <charset val="128"/>
          </rPr>
          <t>選定額に補助率を乗じた額（千円未満切り捨て）が自動入力されます（事業３も同様）。</t>
        </r>
      </text>
    </comment>
    <comment ref="N29" authorId="0" shapeId="0" xr:uid="{B2F37714-6BA6-4B1E-91B3-9292BC38816D}">
      <text>
        <r>
          <rPr>
            <sz val="9"/>
            <color indexed="81"/>
            <rFont val="MS P ゴシック"/>
            <family val="3"/>
            <charset val="128"/>
          </rPr>
          <t xml:space="preserve">端末購入の有無をもとに自動算出されます。
</t>
        </r>
      </text>
    </comment>
    <comment ref="AH29" authorId="0" shapeId="0" xr:uid="{169D1587-FFDB-42C4-B708-FE7060873529}">
      <text>
        <r>
          <rPr>
            <sz val="9"/>
            <color indexed="81"/>
            <rFont val="MS P ゴシック"/>
            <family val="3"/>
            <charset val="128"/>
          </rPr>
          <t xml:space="preserve">選定額に補助率を乗じた額（千円未満切り捨て）が自動入力されます。
</t>
        </r>
      </text>
    </comment>
    <comment ref="A38" authorId="1" shapeId="0" xr:uid="{FFE12D5C-B960-4BD9-A4C8-5900FFBFBBD5}">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40579B65-8547-4914-B6DF-925A0ACA0490}">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EEEA34AE-8EC7-4D69-BF69-4746A7493B61}">
      <text>
        <r>
          <rPr>
            <sz val="9"/>
            <color indexed="81"/>
            <rFont val="MS P ゴシック"/>
            <family val="3"/>
            <charset val="128"/>
          </rPr>
          <t>選定額に補助率を乗じた額（千円未満切り捨て）が自動入力されます（事業３も同様）。</t>
        </r>
      </text>
    </comment>
    <comment ref="N29" authorId="0" shapeId="0" xr:uid="{529586CC-A3BF-42A5-822E-F5E432EA1011}">
      <text>
        <r>
          <rPr>
            <sz val="9"/>
            <color indexed="81"/>
            <rFont val="MS P ゴシック"/>
            <family val="3"/>
            <charset val="128"/>
          </rPr>
          <t xml:space="preserve">端末購入の有無をもとに自動算出されます。
</t>
        </r>
      </text>
    </comment>
    <comment ref="AH29" authorId="0" shapeId="0" xr:uid="{E3CD653A-8A51-4548-93A2-D3FBDD344052}">
      <text>
        <r>
          <rPr>
            <sz val="9"/>
            <color indexed="81"/>
            <rFont val="MS P ゴシック"/>
            <family val="3"/>
            <charset val="128"/>
          </rPr>
          <t xml:space="preserve">選定額に補助率を乗じた額（千円未満切り捨て）が自動入力されます。
</t>
        </r>
      </text>
    </comment>
    <comment ref="A38" authorId="1" shapeId="0" xr:uid="{6AD65C5C-E26F-439A-B1FF-60D0C31765D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30DFD653-55B5-402B-8AF2-7BD5C1A5B607}">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9EB0A427-DA99-4F7B-8F90-008F43E64AC8}">
      <text>
        <r>
          <rPr>
            <sz val="9"/>
            <color indexed="81"/>
            <rFont val="MS P ゴシック"/>
            <family val="3"/>
            <charset val="128"/>
          </rPr>
          <t>選定額に補助率を乗じた額（千円未満切り捨て）が自動入力されます（事業３も同様）。</t>
        </r>
      </text>
    </comment>
    <comment ref="N29" authorId="0" shapeId="0" xr:uid="{627D18AD-A368-4B08-8236-77AA0CD6CE2B}">
      <text>
        <r>
          <rPr>
            <sz val="9"/>
            <color indexed="81"/>
            <rFont val="MS P ゴシック"/>
            <family val="3"/>
            <charset val="128"/>
          </rPr>
          <t xml:space="preserve">端末購入の有無をもとに自動算出されます。
</t>
        </r>
      </text>
    </comment>
    <comment ref="AH29" authorId="0" shapeId="0" xr:uid="{7E8F1C63-1676-4577-8A7D-3EFDD5DA1BFD}">
      <text>
        <r>
          <rPr>
            <sz val="9"/>
            <color indexed="81"/>
            <rFont val="MS P ゴシック"/>
            <family val="3"/>
            <charset val="128"/>
          </rPr>
          <t xml:space="preserve">選定額に補助率を乗じた額（千円未満切り捨て）が自動入力されます。
</t>
        </r>
      </text>
    </comment>
    <comment ref="A38" authorId="1" shapeId="0" xr:uid="{C6CF0CFB-34E7-43FB-8245-9AD98CAC26EE}">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8E17B9AF-914A-4A47-BF1C-A7CF7803C5C2}">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48080259-B28E-4165-BE6F-23D2986875A6}">
      <text>
        <r>
          <rPr>
            <sz val="9"/>
            <color indexed="81"/>
            <rFont val="MS P ゴシック"/>
            <family val="3"/>
            <charset val="128"/>
          </rPr>
          <t>選定額に補助率を乗じた額（千円未満切り捨て）が自動入力されます（事業３も同様）。</t>
        </r>
      </text>
    </comment>
    <comment ref="N29" authorId="0" shapeId="0" xr:uid="{65FFCABD-6765-47A7-B2E7-6148B1B88D9E}">
      <text>
        <r>
          <rPr>
            <sz val="9"/>
            <color indexed="81"/>
            <rFont val="MS P ゴシック"/>
            <family val="3"/>
            <charset val="128"/>
          </rPr>
          <t xml:space="preserve">端末購入の有無をもとに自動算出されます。
</t>
        </r>
      </text>
    </comment>
    <comment ref="AH29" authorId="0" shapeId="0" xr:uid="{9EF9BCA7-A1ED-4704-AAFD-5D64758CDB5D}">
      <text>
        <r>
          <rPr>
            <sz val="9"/>
            <color indexed="81"/>
            <rFont val="MS P ゴシック"/>
            <family val="3"/>
            <charset val="128"/>
          </rPr>
          <t xml:space="preserve">選定額に補助率を乗じた額（千円未満切り捨て）が自動入力されます。
</t>
        </r>
      </text>
    </comment>
    <comment ref="A38" authorId="1" shapeId="0" xr:uid="{8D638F1A-AB90-4EB5-94AC-21A7E543EE0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AC3D420B-72E0-4847-A7D5-D42EAA01399F}">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71285262-CBEF-4164-ACB2-2ABBADC2DD2A}">
      <text>
        <r>
          <rPr>
            <sz val="9"/>
            <color indexed="81"/>
            <rFont val="MS P ゴシック"/>
            <family val="3"/>
            <charset val="128"/>
          </rPr>
          <t>選定額に補助率を乗じた額（千円未満切り捨て）が自動入力されます（事業３も同様）。</t>
        </r>
      </text>
    </comment>
    <comment ref="N29" authorId="0" shapeId="0" xr:uid="{2C21EA2D-D1A9-438C-B176-750AB97B0DBA}">
      <text>
        <r>
          <rPr>
            <sz val="9"/>
            <color indexed="81"/>
            <rFont val="MS P ゴシック"/>
            <family val="3"/>
            <charset val="128"/>
          </rPr>
          <t xml:space="preserve">端末購入の有無をもとに自動算出されます。
</t>
        </r>
      </text>
    </comment>
    <comment ref="AH29" authorId="0" shapeId="0" xr:uid="{12BD3778-EBE9-4446-B01E-BED5E4621605}">
      <text>
        <r>
          <rPr>
            <sz val="9"/>
            <color indexed="81"/>
            <rFont val="MS P ゴシック"/>
            <family val="3"/>
            <charset val="128"/>
          </rPr>
          <t xml:space="preserve">選定額に補助率を乗じた額（千円未満切り捨て）が自動入力されます。
</t>
        </r>
      </text>
    </comment>
    <comment ref="A38" authorId="1" shapeId="0" xr:uid="{4D251A1A-1E06-413E-8C77-DFA098AF6FF7}">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3DDD8B65-E069-476C-B93B-30373FBEF0FB}">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F4725CE7-5C10-402D-A6BC-87B79C92058E}">
      <text>
        <r>
          <rPr>
            <sz val="9"/>
            <color indexed="81"/>
            <rFont val="MS P ゴシック"/>
            <family val="3"/>
            <charset val="128"/>
          </rPr>
          <t>選定額に補助率を乗じた額（千円未満切り捨て）が自動入力されます（事業３も同様）。</t>
        </r>
      </text>
    </comment>
    <comment ref="N29" authorId="0" shapeId="0" xr:uid="{3E0164D3-457E-4D52-9350-B34B5C1563B5}">
      <text>
        <r>
          <rPr>
            <sz val="9"/>
            <color indexed="81"/>
            <rFont val="MS P ゴシック"/>
            <family val="3"/>
            <charset val="128"/>
          </rPr>
          <t xml:space="preserve">端末購入の有無をもとに自動算出されます。
</t>
        </r>
      </text>
    </comment>
    <comment ref="AH29" authorId="0" shapeId="0" xr:uid="{7235560C-D020-494B-BB1C-8E83A915561E}">
      <text>
        <r>
          <rPr>
            <sz val="9"/>
            <color indexed="81"/>
            <rFont val="MS P ゴシック"/>
            <family val="3"/>
            <charset val="128"/>
          </rPr>
          <t xml:space="preserve">選定額に補助率を乗じた額（千円未満切り捨て）が自動入力されます。
</t>
        </r>
      </text>
    </comment>
    <comment ref="A38" authorId="1" shapeId="0" xr:uid="{71601A50-0FE3-4D21-9D80-181DAA28654D}">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3C313057-81CD-4547-A6DC-FC49F2138A4A}">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島袋　慎吾</author>
    <author>老健局振興課 予算係(shinkou-yosan)</author>
  </authors>
  <commentList>
    <comment ref="AH15" authorId="0" shapeId="0" xr:uid="{F39E3768-C86A-4AF7-B727-056A42368CCA}">
      <text>
        <r>
          <rPr>
            <sz val="9"/>
            <color indexed="81"/>
            <rFont val="MS P ゴシック"/>
            <family val="3"/>
            <charset val="128"/>
          </rPr>
          <t>選定額に補助率を乗じた額（千円未満切り捨て）が自動入力されます（事業３も同様）。</t>
        </r>
      </text>
    </comment>
    <comment ref="N29" authorId="0" shapeId="0" xr:uid="{97E95A34-ED35-4AF4-BDAA-2D02870D4895}">
      <text>
        <r>
          <rPr>
            <sz val="9"/>
            <color indexed="81"/>
            <rFont val="MS P ゴシック"/>
            <family val="3"/>
            <charset val="128"/>
          </rPr>
          <t xml:space="preserve">端末購入の有無をもとに自動算出されます。
</t>
        </r>
      </text>
    </comment>
    <comment ref="AH29" authorId="0" shapeId="0" xr:uid="{7F97D1EC-7F83-463A-A25B-AD46A195CE51}">
      <text>
        <r>
          <rPr>
            <sz val="9"/>
            <color indexed="81"/>
            <rFont val="MS P ゴシック"/>
            <family val="3"/>
            <charset val="128"/>
          </rPr>
          <t xml:space="preserve">選定額に補助率を乗じた額（千円未満切り捨て）が自動入力されます。
</t>
        </r>
      </text>
    </comment>
    <comment ref="A38" authorId="1" shapeId="0" xr:uid="{9971A574-72E6-4787-B4BE-B5C8E3B6A1C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38" authorId="1" shapeId="0" xr:uid="{AD443424-F3F3-4DFB-AFCE-84314BDBDDDD}">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<sst xmlns="http://schemas.openxmlformats.org/spreadsheetml/2006/main" count="2954" uniqueCount="296">
  <si>
    <t>フリガナ</t>
    <phoneticPr fontId="5"/>
  </si>
  <si>
    <t>殿</t>
    <rPh sb="0" eb="1">
      <t>トノ</t>
    </rPh>
    <phoneticPr fontId="5"/>
  </si>
  <si>
    <t>日</t>
    <rPh sb="0" eb="1">
      <t>ニチ</t>
    </rPh>
    <phoneticPr fontId="5"/>
  </si>
  <si>
    <t>月</t>
    <rPh sb="0" eb="1">
      <t>ゲツ</t>
    </rPh>
    <phoneticPr fontId="5"/>
  </si>
  <si>
    <t>年</t>
    <rPh sb="0" eb="1">
      <t>ネン</t>
    </rPh>
    <phoneticPr fontId="5"/>
  </si>
  <si>
    <t>（郵便番号</t>
    <rPh sb="1" eb="3">
      <t>ユウビン</t>
    </rPh>
    <rPh sb="3" eb="5">
      <t>バンゴウ</t>
    </rPh>
    <phoneticPr fontId="5"/>
  </si>
  <si>
    <t>）</t>
    <phoneticPr fontId="5"/>
  </si>
  <si>
    <t>連絡先</t>
    <rPh sb="0" eb="3">
      <t>レンラクサキ</t>
    </rPh>
    <phoneticPr fontId="5"/>
  </si>
  <si>
    <t>電話番号</t>
    <rPh sb="0" eb="2">
      <t>デンワ</t>
    </rPh>
    <rPh sb="2" eb="4">
      <t>バンゴウ</t>
    </rPh>
    <phoneticPr fontId="5"/>
  </si>
  <si>
    <t>職　　名</t>
    <rPh sb="0" eb="1">
      <t>ショク</t>
    </rPh>
    <rPh sb="3" eb="4">
      <t>ナ</t>
    </rPh>
    <phoneticPr fontId="5"/>
  </si>
  <si>
    <t>氏　　名</t>
    <rPh sb="0" eb="1">
      <t>シ</t>
    </rPh>
    <rPh sb="3" eb="4">
      <t>ナ</t>
    </rPh>
    <phoneticPr fontId="5"/>
  </si>
  <si>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</si>
  <si>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</si>
  <si>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</si>
  <si>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</si>
  <si>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</si>
  <si>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</si>
  <si>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</si>
  <si>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</si>
  <si>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</si>
  <si>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5"/>
  </si>
  <si>
    <t>事業所・施設の状況</t>
    <rPh sb="0" eb="3">
      <t>ジギョウショ</t>
    </rPh>
    <rPh sb="4" eb="6">
      <t>シセツ</t>
    </rPh>
    <rPh sb="7" eb="9">
      <t>ジョウキョウ</t>
    </rPh>
    <phoneticPr fontId="5"/>
  </si>
  <si>
    <t>短期入所生活介護事業所</t>
  </si>
  <si>
    <t>所在地</t>
    <rPh sb="0" eb="3">
      <t>ショザイチ</t>
    </rPh>
    <phoneticPr fontId="5"/>
  </si>
  <si>
    <t>E-mail</t>
    <phoneticPr fontId="5"/>
  </si>
  <si>
    <t>サービス種別</t>
    <rPh sb="4" eb="6">
      <t>シュベツ</t>
    </rPh>
    <phoneticPr fontId="5"/>
  </si>
  <si>
    <t>No.</t>
    <phoneticPr fontId="5"/>
  </si>
  <si>
    <t>合計</t>
    <rPh sb="0" eb="2">
      <t>ゴウケイ</t>
    </rPh>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</si>
  <si>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</si>
  <si>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</si>
  <si>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</si>
  <si>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</si>
  <si>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</si>
  <si>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5"/>
  </si>
  <si>
    <t>シート名を修正した個票を一つのExcelファイルに集約</t>
    <rPh sb="3" eb="4">
      <t>メイ</t>
    </rPh>
    <rPh sb="5" eb="7">
      <t>シュウセイ</t>
    </rPh>
    <rPh sb="9" eb="11">
      <t>コヒョウ</t>
    </rPh>
    <rPh sb="12" eb="13">
      <t>ヒト</t>
    </rPh>
    <rPh sb="25" eb="27">
      <t>シュウヤク</t>
    </rPh>
    <phoneticPr fontId="5"/>
  </si>
  <si>
    <t>本申請書の使い方</t>
    <rPh sb="0" eb="1">
      <t>ホン</t>
    </rPh>
    <rPh sb="1" eb="4">
      <t>シンセイショ</t>
    </rPh>
    <rPh sb="5" eb="6">
      <t>ツカ</t>
    </rPh>
    <rPh sb="7" eb="8">
      <t>カタ</t>
    </rPh>
    <phoneticPr fontId="5"/>
  </si>
  <si>
    <t>都道府県の作業</t>
    <rPh sb="0" eb="4">
      <t>トドウフケン</t>
    </rPh>
    <rPh sb="5" eb="7">
      <t>サギョウ</t>
    </rPh>
    <phoneticPr fontId="5"/>
  </si>
  <si>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</si>
  <si>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</si>
  <si>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</si>
  <si>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</si>
  <si>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</si>
  <si>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</si>
  <si>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</si>
  <si>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</si>
  <si>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</si>
  <si>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5"/>
  </si>
  <si>
    <t>訪問介護事業所（訪問回数1,200回以下）</t>
    <phoneticPr fontId="5"/>
  </si>
  <si>
    <t>訪問介護事業所（訪問回数1,201回以上2,000回以下）</t>
    <phoneticPr fontId="5"/>
  </si>
  <si>
    <t>訪問介護事業所（訪問回数2,001回以上）</t>
    <phoneticPr fontId="5"/>
  </si>
  <si>
    <t>介護老人福祉施設（定員39人以下）</t>
    <phoneticPr fontId="5"/>
  </si>
  <si>
    <t>介護老人福祉施設（定員40人以上49人以下）</t>
    <phoneticPr fontId="5"/>
  </si>
  <si>
    <t>介護老人福祉施設（定員50人以上69人以下）</t>
    <phoneticPr fontId="5"/>
  </si>
  <si>
    <t>介護老人福祉施設（定員70人以上89人以下）</t>
    <phoneticPr fontId="5"/>
  </si>
  <si>
    <t>介護老人福祉施設（定員90人以上）</t>
    <phoneticPr fontId="5"/>
  </si>
  <si>
    <t>地域密着型介護老人福祉施設（定員19人以下）</t>
    <phoneticPr fontId="5"/>
  </si>
  <si>
    <t>介護老人保健施設（定員39人以下）</t>
    <phoneticPr fontId="5"/>
  </si>
  <si>
    <t>介護老人保健施設（定員40人以上49人以下）</t>
    <phoneticPr fontId="5"/>
  </si>
  <si>
    <t>介護老人保健施設（定員50人以上69人以下）</t>
    <phoneticPr fontId="5"/>
  </si>
  <si>
    <t>介護老人保健施設（定員70人以上89人以下）</t>
    <phoneticPr fontId="5"/>
  </si>
  <si>
    <t>介護老人保健施設（定員90人以上）</t>
    <phoneticPr fontId="5"/>
  </si>
  <si>
    <t>介護医療院（定員29人以下）</t>
    <phoneticPr fontId="5"/>
  </si>
  <si>
    <t>介護療養型医療施設（定員29人以下）</t>
    <phoneticPr fontId="5"/>
  </si>
  <si>
    <t>認知症対応型共同生活介護事業所（定員14人以下）</t>
    <phoneticPr fontId="5"/>
  </si>
  <si>
    <t>基準単価</t>
    <phoneticPr fontId="5"/>
  </si>
  <si>
    <t>短期入所療養介護事業所（定員20人以下）</t>
    <rPh sb="18" eb="19">
      <t>カ</t>
    </rPh>
    <phoneticPr fontId="5"/>
  </si>
  <si>
    <t>短期入所療養介護事業所（定員21人以上）</t>
    <phoneticPr fontId="5"/>
  </si>
  <si>
    <t>地域密着型介護老人福祉施設（定員20人以上）</t>
    <rPh sb="20" eb="21">
      <t>ジョウ</t>
    </rPh>
    <phoneticPr fontId="5"/>
  </si>
  <si>
    <t>/施設</t>
    <rPh sb="1" eb="3">
      <t>シセツ</t>
    </rPh>
    <phoneticPr fontId="5"/>
  </si>
  <si>
    <t>介護医療院（定員30人以上39人以下）</t>
    <phoneticPr fontId="5"/>
  </si>
  <si>
    <t>介護医療院（定員40人以上49人以下）</t>
    <phoneticPr fontId="5"/>
  </si>
  <si>
    <t>介護医療院（定員50人以上69人以下）</t>
    <phoneticPr fontId="5"/>
  </si>
  <si>
    <t>介護療養型医療施設（定員30人以上39人以下）</t>
    <phoneticPr fontId="5"/>
  </si>
  <si>
    <t>介護療養型医療施設（定員40人以上49人以下）</t>
    <phoneticPr fontId="5"/>
  </si>
  <si>
    <t>介護療養型医療施設（定員50人以上69人以下）</t>
    <phoneticPr fontId="5"/>
  </si>
  <si>
    <t>認知症対応型共同生活介護事業所（定員15人以上）</t>
    <phoneticPr fontId="5"/>
  </si>
  <si>
    <t>特定施設入居者生活介護（定員19人以下）</t>
    <phoneticPr fontId="5"/>
  </si>
  <si>
    <t>特定施設入居者生活介護（定員20人以上39人以下）</t>
    <phoneticPr fontId="5"/>
  </si>
  <si>
    <t>特定施設入居者生活介護（定員40人以上59人以下）</t>
    <phoneticPr fontId="5"/>
  </si>
  <si>
    <t>特定施設入居者生活介護（定員60人以上69人以下）</t>
    <phoneticPr fontId="5"/>
  </si>
  <si>
    <t>特定施設入居者生活介護（定員70人以上89人以下）</t>
    <phoneticPr fontId="5"/>
  </si>
  <si>
    <t>特定施設入居者生活介護（定員90人以上99人以下）</t>
    <phoneticPr fontId="5"/>
  </si>
  <si>
    <t>特定施設入居者生活介護（定員100人以上）</t>
    <phoneticPr fontId="5"/>
  </si>
  <si>
    <t>地域密着型特定施設入居者生活介護（定員19人以下）</t>
    <phoneticPr fontId="5"/>
  </si>
  <si>
    <t>地域密着型特定施設入居者生活介護（定員20人以上）</t>
    <phoneticPr fontId="5"/>
  </si>
  <si>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5"/>
  </si>
  <si>
    <t>誓　約　事　項</t>
    <rPh sb="0" eb="1">
      <t>チカイ</t>
    </rPh>
    <rPh sb="2" eb="3">
      <t>ヤク</t>
    </rPh>
    <rPh sb="4" eb="5">
      <t>コト</t>
    </rPh>
    <rPh sb="6" eb="7">
      <t>コウ</t>
    </rPh>
    <phoneticPr fontId="5"/>
  </si>
  <si>
    <t>口　座　情　報</t>
    <rPh sb="0" eb="1">
      <t>クチ</t>
    </rPh>
    <rPh sb="2" eb="3">
      <t>ザ</t>
    </rPh>
    <rPh sb="4" eb="5">
      <t>ジョウ</t>
    </rPh>
    <rPh sb="6" eb="7">
      <t>ホウ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</si>
  <si>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</si>
  <si>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</si>
  <si>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5"/>
  </si>
  <si>
    <t>　国保連合会に登録されている口座情報を本事業の振込に使用することに同意する。</t>
    <phoneticPr fontId="5"/>
  </si>
  <si>
    <t>　国保連合会に登録されている口座は債権譲渡されていない。</t>
    <phoneticPr fontId="5"/>
  </si>
  <si>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5"/>
  </si>
  <si>
    <t>サービス提供体制確保事業（介護サービス事業所・施設における感染防止対策支援事業）</t>
    <rPh sb="31" eb="33">
      <t>ボウシ</t>
    </rPh>
    <phoneticPr fontId="5"/>
  </si>
  <si>
    <t>介護医療院（定員70人以上）</t>
    <phoneticPr fontId="5"/>
  </si>
  <si>
    <t>介護療養型医療施設（定員70人以上）</t>
    <phoneticPr fontId="5"/>
  </si>
  <si>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5"/>
  </si>
  <si>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5"/>
  </si>
  <si>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5"/>
  </si>
  <si>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5"/>
  </si>
  <si>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5"/>
  </si>
  <si>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5"/>
  </si>
  <si>
    <t>記</t>
    <rPh sb="0" eb="1">
      <t>キ</t>
    </rPh>
    <phoneticPr fontId="5"/>
  </si>
  <si>
    <t>沖縄県知事</t>
    <phoneticPr fontId="5"/>
  </si>
  <si>
    <t>申請者
（法人名）</t>
    <rPh sb="0" eb="3">
      <t>シンセイシャ</t>
    </rPh>
    <rPh sb="5" eb="7">
      <t>ホウジン</t>
    </rPh>
    <rPh sb="7" eb="8">
      <t>メイ</t>
    </rPh>
    <phoneticPr fontId="5"/>
  </si>
  <si>
    <t>その他</t>
    <rPh sb="2" eb="3">
      <t>タ</t>
    </rPh>
    <phoneticPr fontId="5"/>
  </si>
  <si>
    <t>パルスオキシメーター</t>
    <phoneticPr fontId="5"/>
  </si>
  <si>
    <t>パーティション</t>
    <phoneticPr fontId="5"/>
  </si>
  <si>
    <t>マスク</t>
    <phoneticPr fontId="5"/>
  </si>
  <si>
    <t>消毒液等</t>
    <rPh sb="0" eb="3">
      <t>ショウドクエキ</t>
    </rPh>
    <rPh sb="3" eb="4">
      <t>トウ</t>
    </rPh>
    <phoneticPr fontId="5"/>
  </si>
  <si>
    <t>手袋</t>
    <rPh sb="0" eb="2">
      <t>テブクロ</t>
    </rPh>
    <phoneticPr fontId="5"/>
  </si>
  <si>
    <t>ガウン、使い捨てエプロン</t>
    <rPh sb="4" eb="5">
      <t>ツカ</t>
    </rPh>
    <rPh sb="6" eb="7">
      <t>ス</t>
    </rPh>
    <phoneticPr fontId="5"/>
  </si>
  <si>
    <t>フェイスシールド</t>
    <phoneticPr fontId="5"/>
  </si>
  <si>
    <t>アイゴーグル</t>
    <phoneticPr fontId="5"/>
  </si>
  <si>
    <t>ヘアーキャップ</t>
    <phoneticPr fontId="5"/>
  </si>
  <si>
    <t>シューズカバー</t>
    <phoneticPr fontId="5"/>
  </si>
  <si>
    <t>誓約事項</t>
    <rPh sb="0" eb="2">
      <t>セイヤク</t>
    </rPh>
    <rPh sb="2" eb="4">
      <t>ジコウ</t>
    </rPh>
    <phoneticPr fontId="5"/>
  </si>
  <si>
    <t>円</t>
    <rPh sb="0" eb="1">
      <t>エン</t>
    </rPh>
    <phoneticPr fontId="5"/>
  </si>
  <si>
    <t>事業所番号</t>
    <rPh sb="0" eb="3">
      <t>ジギョウショ</t>
    </rPh>
    <rPh sb="3" eb="5">
      <t>バンゴウ</t>
    </rPh>
    <phoneticPr fontId="5"/>
  </si>
  <si>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5"/>
  </si>
  <si>
    <t>沖縄市</t>
  </si>
  <si>
    <t>　申請に当たって、法人で各事業所分を取りまとめて一括申請を行っている。また、サービス種別・申請金額等の申請内容に相違ない。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phoneticPr fontId="5"/>
  </si>
  <si>
    <t>別紙２　事業所別個票</t>
    <rPh sb="0" eb="2">
      <t>ベッシ</t>
    </rPh>
    <rPh sb="4" eb="7">
      <t>ジギョウショ</t>
    </rPh>
    <rPh sb="7" eb="8">
      <t>ベツ</t>
    </rPh>
    <rPh sb="8" eb="10">
      <t>コヒョウ</t>
    </rPh>
    <phoneticPr fontId="5"/>
  </si>
  <si>
    <t>ICT を活用した子どもの見守り支援事業</t>
    <rPh sb="5" eb="7">
      <t>カツヨウ</t>
    </rPh>
    <rPh sb="9" eb="10">
      <t>コ</t>
    </rPh>
    <rPh sb="13" eb="15">
      <t>ミマモ</t>
    </rPh>
    <rPh sb="16" eb="18">
      <t>シエン</t>
    </rPh>
    <rPh sb="18" eb="20">
      <t>ジギョウ</t>
    </rPh>
    <phoneticPr fontId="5"/>
  </si>
  <si>
    <t>登降園管理システム支援事業</t>
    <rPh sb="0" eb="1">
      <t>ノボル</t>
    </rPh>
    <rPh sb="1" eb="3">
      <t>コウエン</t>
    </rPh>
    <rPh sb="3" eb="5">
      <t>カンリ</t>
    </rPh>
    <rPh sb="9" eb="11">
      <t>シエン</t>
    </rPh>
    <rPh sb="11" eb="13">
      <t>ジギョウ</t>
    </rPh>
    <phoneticPr fontId="5"/>
  </si>
  <si>
    <t>申請内容　内訳</t>
    <phoneticPr fontId="5"/>
  </si>
  <si>
    <t>申請金額</t>
    <phoneticPr fontId="5"/>
  </si>
  <si>
    <t>別紙１　総括表</t>
    <rPh sb="0" eb="2">
      <t>ベッシ</t>
    </rPh>
    <rPh sb="4" eb="6">
      <t>ソウカツ</t>
    </rPh>
    <rPh sb="6" eb="7">
      <t>ヒョウ</t>
    </rPh>
    <phoneticPr fontId="5"/>
  </si>
  <si>
    <t>申請者</t>
    <rPh sb="0" eb="3">
      <t>シンセイシャ</t>
    </rPh>
    <phoneticPr fontId="5"/>
  </si>
  <si>
    <t>法人名称</t>
    <phoneticPr fontId="5"/>
  </si>
  <si>
    <t>フリガナ</t>
    <phoneticPr fontId="5"/>
  </si>
  <si>
    <t>所在地</t>
    <phoneticPr fontId="5"/>
  </si>
  <si>
    <t>代表者の職・氏名</t>
    <phoneticPr fontId="5"/>
  </si>
  <si>
    <t>申請に関する担当者</t>
    <phoneticPr fontId="5"/>
  </si>
  <si>
    <t>（郵便番号</t>
    <phoneticPr fontId="5"/>
  </si>
  <si>
    <t>）</t>
    <phoneticPr fontId="5"/>
  </si>
  <si>
    <t>所在市町村</t>
    <rPh sb="0" eb="2">
      <t>ショザイ</t>
    </rPh>
    <rPh sb="2" eb="5">
      <t>シチョウソン</t>
    </rPh>
    <phoneticPr fontId="5"/>
  </si>
  <si>
    <t>E-mail</t>
  </si>
  <si>
    <t>円</t>
    <rPh sb="0" eb="1">
      <t>エン</t>
    </rPh>
    <phoneticPr fontId="5"/>
  </si>
  <si>
    <t>　円</t>
    <rPh sb="1" eb="2">
      <t>エン</t>
    </rPh>
    <phoneticPr fontId="5"/>
  </si>
  <si>
    <t>申請額合計</t>
    <phoneticPr fontId="5"/>
  </si>
  <si>
    <t>普通</t>
    <rPh sb="0" eb="2">
      <t>フツウ</t>
    </rPh>
    <phoneticPr fontId="5"/>
  </si>
  <si>
    <t>当座</t>
    <rPh sb="0" eb="2">
      <t>トウザ</t>
    </rPh>
    <phoneticPr fontId="5"/>
  </si>
  <si>
    <t>経費区分</t>
    <rPh sb="0" eb="2">
      <t>ケイヒ</t>
    </rPh>
    <rPh sb="2" eb="4">
      <t>クブン</t>
    </rPh>
    <phoneticPr fontId="5"/>
  </si>
  <si>
    <t>経費の内容（製品の概要、用途等）</t>
    <rPh sb="0" eb="2">
      <t>ケイヒ</t>
    </rPh>
    <rPh sb="3" eb="5">
      <t>ナイヨウ</t>
    </rPh>
    <rPh sb="6" eb="8">
      <t>セイヒン</t>
    </rPh>
    <rPh sb="9" eb="11">
      <t>ガイヨウ</t>
    </rPh>
    <rPh sb="12" eb="14">
      <t>ヨウト</t>
    </rPh>
    <rPh sb="14" eb="15">
      <t>トウ</t>
    </rPh>
    <phoneticPr fontId="5"/>
  </si>
  <si>
    <t>装置・機器の購入費</t>
    <phoneticPr fontId="5"/>
  </si>
  <si>
    <t>導入費用</t>
    <phoneticPr fontId="5"/>
  </si>
  <si>
    <t>合計</t>
    <rPh sb="0" eb="2">
      <t>ゴウケイ</t>
    </rPh>
    <phoneticPr fontId="5"/>
  </si>
  <si>
    <t>所要額（円）</t>
    <rPh sb="0" eb="3">
      <t>ショヨウガク</t>
    </rPh>
    <rPh sb="4" eb="5">
      <t>エン</t>
    </rPh>
    <phoneticPr fontId="5"/>
  </si>
  <si>
    <t>導入する製品名称</t>
    <rPh sb="0" eb="2">
      <t>ドウニュウ</t>
    </rPh>
    <rPh sb="4" eb="6">
      <t>セイヒン</t>
    </rPh>
    <rPh sb="6" eb="8">
      <t>メイショウ</t>
    </rPh>
    <phoneticPr fontId="5"/>
  </si>
  <si>
    <t>購入日</t>
    <rPh sb="0" eb="3">
      <t>コウニュウビ</t>
    </rPh>
    <phoneticPr fontId="5"/>
  </si>
  <si>
    <t>事業所の名称</t>
    <rPh sb="0" eb="3">
      <t>ジギョウショ</t>
    </rPh>
    <rPh sb="4" eb="6">
      <t>メイショウ</t>
    </rPh>
    <phoneticPr fontId="5"/>
  </si>
  <si>
    <t>事業所の所在地</t>
    <rPh sb="0" eb="3">
      <t>ジギョウショ</t>
    </rPh>
    <rPh sb="4" eb="7">
      <t>ショザイチ</t>
    </rPh>
    <phoneticPr fontId="5"/>
  </si>
  <si>
    <t>導入する製品名称（システム）</t>
    <rPh sb="0" eb="2">
      <t>ドウニュウ</t>
    </rPh>
    <rPh sb="4" eb="6">
      <t>セイヒン</t>
    </rPh>
    <rPh sb="6" eb="8">
      <t>メイショウ</t>
    </rPh>
    <phoneticPr fontId="5"/>
  </si>
  <si>
    <t>購入日</t>
    <rPh sb="0" eb="2">
      <t>コウニュウ</t>
    </rPh>
    <rPh sb="2" eb="3">
      <t>ビ</t>
    </rPh>
    <phoneticPr fontId="5"/>
  </si>
  <si>
    <t>導入する製品名称（端末）</t>
    <phoneticPr fontId="5"/>
  </si>
  <si>
    <t>端末購入の有無</t>
    <rPh sb="0" eb="2">
      <t>タンマツ</t>
    </rPh>
    <rPh sb="2" eb="4">
      <t>コウニュウ</t>
    </rPh>
    <rPh sb="5" eb="7">
      <t>ウム</t>
    </rPh>
    <phoneticPr fontId="5"/>
  </si>
  <si>
    <t>有</t>
    <rPh sb="0" eb="1">
      <t>ア</t>
    </rPh>
    <phoneticPr fontId="5"/>
  </si>
  <si>
    <t>無</t>
    <rPh sb="0" eb="1">
      <t>ナ</t>
    </rPh>
    <phoneticPr fontId="5"/>
  </si>
  <si>
    <t>(別紙２）事業所別個票</t>
    <rPh sb="1" eb="3">
      <t>ベッシ</t>
    </rPh>
    <rPh sb="5" eb="8">
      <t>ジギョウショ</t>
    </rPh>
    <rPh sb="8" eb="9">
      <t>ベツ</t>
    </rPh>
    <rPh sb="9" eb="11">
      <t>コヒョウ</t>
    </rPh>
    <phoneticPr fontId="5"/>
  </si>
  <si>
    <t>選定額</t>
    <rPh sb="0" eb="2">
      <t>センテイ</t>
    </rPh>
    <rPh sb="2" eb="3">
      <t>ガク</t>
    </rPh>
    <phoneticPr fontId="5"/>
  </si>
  <si>
    <t>所要額</t>
    <rPh sb="0" eb="3">
      <t>ショヨウガク</t>
    </rPh>
    <phoneticPr fontId="5"/>
  </si>
  <si>
    <t>基準額</t>
    <rPh sb="0" eb="3">
      <t>キジュンガク</t>
    </rPh>
    <phoneticPr fontId="5"/>
  </si>
  <si>
    <t>A-</t>
    <phoneticPr fontId="5"/>
  </si>
  <si>
    <t>B-</t>
    <phoneticPr fontId="5"/>
  </si>
  <si>
    <t>C-</t>
    <phoneticPr fontId="5"/>
  </si>
  <si>
    <t>001</t>
    <phoneticPr fontId="5"/>
  </si>
  <si>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</si>
  <si>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</si>
  <si>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</si>
  <si>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</si>
  <si>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</si>
  <si>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</si>
  <si>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</si>
  <si>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</si>
  <si>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</si>
  <si>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</si>
  <si>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</si>
  <si>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</si>
  <si>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</si>
  <si>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</si>
  <si>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</si>
  <si>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</si>
  <si>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</si>
  <si>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</si>
  <si>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</si>
  <si>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</si>
  <si>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</si>
  <si>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</si>
  <si>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</si>
  <si>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</si>
  <si>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</si>
  <si>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</si>
  <si>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</si>
  <si>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</si>
  <si>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</si>
  <si>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</si>
  <si>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</si>
  <si>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</si>
  <si>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</si>
  <si>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</si>
  <si>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</si>
  <si>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</si>
  <si>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</si>
  <si>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</si>
  <si>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</si>
  <si>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</si>
  <si>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</si>
  <si>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</si>
  <si>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</si>
  <si>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</si>
  <si>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</si>
  <si>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</si>
  <si>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</si>
  <si>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</si>
  <si>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</si>
  <si>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担当者連絡先</t>
    <rPh sb="0" eb="3">
      <t>タントウシャ</t>
    </rPh>
    <phoneticPr fontId="5"/>
  </si>
  <si>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</si>
  <si>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</si>
  <si>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</si>
  <si>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</si>
  <si>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</si>
  <si>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</si>
  <si>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</si>
  <si>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</si>
  <si>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</si>
  <si>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</si>
  <si>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</si>
  <si>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</si>
  <si>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</si>
  <si>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</si>
  <si>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</si>
  <si>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</si>
  <si>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</si>
  <si>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</si>
  <si>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</si>
  <si>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</si>
  <si>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</si>
  <si>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</si>
  <si>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</si>
  <si>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</si>
  <si>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</si>
  <si>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</si>
  <si>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</si>
  <si>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</si>
  <si>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</si>
  <si>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</si>
  <si>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</si>
  <si>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</si>
  <si>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</si>
  <si>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</si>
  <si>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</si>
  <si>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</si>
  <si>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</si>
  <si>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</si>
  <si>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</si>
  <si>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</si>
  <si>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 xml:space="preserve">申請額
</t>
    </r>
    <r>
      <rPr>
        <sz val="7"/>
        <color theme="1"/>
        <rFont val="ＭＳ 明朝"/>
        <family val="1"/>
        <charset val="128"/>
      </rPr>
      <t>(選定額×4/5)</t>
    </r>
    <rPh sb="0" eb="3">
      <t>シンセイガク</t>
    </rPh>
    <rPh sb="5" eb="7">
      <t>センテイ</t>
    </rPh>
    <rPh sb="7" eb="8">
      <t>ガク</t>
    </rPh>
    <phoneticPr fontId="5"/>
  </si>
  <si>
    <t>（別紙１）総括表</t>
    <rPh sb="1" eb="3">
      <t>ベッシ</t>
    </rPh>
    <rPh sb="5" eb="7">
      <t>ソウカツ</t>
    </rPh>
    <rPh sb="7" eb="8">
      <t>ヒョウ</t>
    </rPh>
    <phoneticPr fontId="5"/>
  </si>
  <si>
    <t>代表者
（職・氏名）</t>
    <rPh sb="0" eb="3">
      <t>ダイヒョウシャ</t>
    </rPh>
    <rPh sb="5" eb="6">
      <t>ショク</t>
    </rPh>
    <rPh sb="7" eb="9">
      <t>シメイ</t>
    </rPh>
    <phoneticPr fontId="5"/>
  </si>
  <si>
    <t>施設名</t>
    <phoneticPr fontId="5"/>
  </si>
  <si>
    <t>集計用データ</t>
    <rPh sb="0" eb="2">
      <t>シュウケイ</t>
    </rPh>
    <rPh sb="2" eb="3">
      <t>ヨウ</t>
    </rPh>
    <phoneticPr fontId="5"/>
  </si>
  <si>
    <t>公立・
私立の別</t>
    <phoneticPr fontId="5"/>
  </si>
  <si>
    <t>設置主体</t>
    <phoneticPr fontId="5"/>
  </si>
  <si>
    <t>集計用データ</t>
    <rPh sb="0" eb="2">
      <t>シュウケイ</t>
    </rPh>
    <rPh sb="2" eb="3">
      <t>ヨウ</t>
    </rPh>
    <phoneticPr fontId="5"/>
  </si>
  <si>
    <t>ＩＣＴを活用した子供の見守り支援事業</t>
    <phoneticPr fontId="5"/>
  </si>
  <si>
    <t>公立・
私立の別</t>
    <rPh sb="0" eb="2">
      <t>コウリツ</t>
    </rPh>
    <rPh sb="2" eb="4">
      <t>コッコウリツ</t>
    </rPh>
    <rPh sb="4" eb="6">
      <t>シリツ</t>
    </rPh>
    <rPh sb="7" eb="8">
      <t>ベツ</t>
    </rPh>
    <phoneticPr fontId="6"/>
  </si>
  <si>
    <t>設置主体</t>
    <rPh sb="0" eb="2">
      <t>セッチ</t>
    </rPh>
    <rPh sb="2" eb="4">
      <t>シュタイ</t>
    </rPh>
    <phoneticPr fontId="6"/>
  </si>
  <si>
    <t>施設名称</t>
    <rPh sb="0" eb="4">
      <t>シセツメイショウ</t>
    </rPh>
    <phoneticPr fontId="6"/>
  </si>
  <si>
    <t>対象経費支出予定額</t>
    <rPh sb="0" eb="2">
      <t>タイショウ</t>
    </rPh>
    <rPh sb="2" eb="4">
      <t>ケイヒ</t>
    </rPh>
    <rPh sb="4" eb="6">
      <t>シシュツ</t>
    </rPh>
    <rPh sb="6" eb="8">
      <t>ヨテイ</t>
    </rPh>
    <rPh sb="8" eb="9">
      <t>ガク</t>
    </rPh>
    <phoneticPr fontId="43"/>
  </si>
  <si>
    <t>国庫補助基準額</t>
    <rPh sb="0" eb="2">
      <t>コッコ</t>
    </rPh>
    <rPh sb="2" eb="4">
      <t>ホジョ</t>
    </rPh>
    <rPh sb="4" eb="7">
      <t>キジュンガク</t>
    </rPh>
    <phoneticPr fontId="5"/>
  </si>
  <si>
    <t>自治体補助額</t>
    <rPh sb="0" eb="3">
      <t>ジチタイ</t>
    </rPh>
    <rPh sb="3" eb="6">
      <t>ホジョガク</t>
    </rPh>
    <phoneticPr fontId="5"/>
  </si>
  <si>
    <t>導入備品内容</t>
  </si>
  <si>
    <t>購入日</t>
    <phoneticPr fontId="5"/>
  </si>
  <si>
    <t>登降園管理システム導入支援事業</t>
    <phoneticPr fontId="5"/>
  </si>
  <si>
    <t>導入備品内容</t>
    <phoneticPr fontId="5"/>
  </si>
  <si>
    <t>有</t>
    <rPh sb="0" eb="1">
      <t>ア</t>
    </rPh>
    <phoneticPr fontId="5"/>
  </si>
  <si>
    <t>無</t>
    <rPh sb="0" eb="1">
      <t>ナ</t>
    </rPh>
    <phoneticPr fontId="5"/>
  </si>
  <si>
    <t>事業所名</t>
    <rPh sb="0" eb="3">
      <t>ジギョウショ</t>
    </rPh>
    <rPh sb="3" eb="4">
      <t>メイ</t>
    </rPh>
    <phoneticPr fontId="5"/>
  </si>
  <si>
    <t>　  既交付決定額　</t>
    <rPh sb="3" eb="4">
      <t>キ</t>
    </rPh>
    <rPh sb="4" eb="6">
      <t>コウフ</t>
    </rPh>
    <rPh sb="6" eb="9">
      <t>ケッテイガク</t>
    </rPh>
    <phoneticPr fontId="5"/>
  </si>
  <si>
    <t>１．変更後申請額</t>
    <rPh sb="2" eb="4">
      <t>ヘンコウ</t>
    </rPh>
    <rPh sb="4" eb="5">
      <t>ゴ</t>
    </rPh>
    <rPh sb="5" eb="8">
      <t>シンセイガク</t>
    </rPh>
    <phoneticPr fontId="5"/>
  </si>
  <si>
    <t>　  今回追加申請額</t>
    <rPh sb="3" eb="5">
      <t>コンカイ</t>
    </rPh>
    <rPh sb="5" eb="7">
      <t>ツイカ</t>
    </rPh>
    <rPh sb="7" eb="9">
      <t>シンセイ</t>
    </rPh>
    <rPh sb="9" eb="10">
      <t>ガク</t>
    </rPh>
    <phoneticPr fontId="5"/>
  </si>
  <si>
    <t>２．変更を必要とする理由</t>
    <rPh sb="2" eb="4">
      <t>ヘンコウ</t>
    </rPh>
    <rPh sb="5" eb="7">
      <t>ヒツヨウ</t>
    </rPh>
    <rPh sb="10" eb="12">
      <t>リユウ</t>
    </rPh>
    <phoneticPr fontId="5"/>
  </si>
  <si>
    <t>３．添付書類</t>
    <rPh sb="2" eb="4">
      <t>テンプ</t>
    </rPh>
    <rPh sb="4" eb="6">
      <t>ショルイ</t>
    </rPh>
    <phoneticPr fontId="5"/>
  </si>
  <si>
    <t>その他知事が必要と認める書類</t>
    <phoneticPr fontId="5"/>
  </si>
  <si>
    <t>第３号様式（第９条関係）</t>
    <rPh sb="0" eb="1">
      <t>ダイ</t>
    </rPh>
    <rPh sb="2" eb="3">
      <t>ゴウ</t>
    </rPh>
    <rPh sb="3" eb="5">
      <t>ヨウシキ</t>
    </rPh>
    <rPh sb="6" eb="7">
      <t>ダイ</t>
    </rPh>
    <rPh sb="8" eb="9">
      <t>ジョウ</t>
    </rPh>
    <rPh sb="9" eb="11">
      <t>カンケイ</t>
    </rPh>
    <phoneticPr fontId="5"/>
  </si>
  <si>
    <t>こどもの安心・安全対策支援事業補助金変更交付申請書</t>
    <rPh sb="4" eb="6">
      <t>アンシン</t>
    </rPh>
    <rPh sb="7" eb="9">
      <t>アンゼン</t>
    </rPh>
    <rPh sb="9" eb="11">
      <t>タイサク</t>
    </rPh>
    <rPh sb="11" eb="13">
      <t>シエン</t>
    </rPh>
    <rPh sb="13" eb="15">
      <t>ジギョウ</t>
    </rPh>
    <rPh sb="15" eb="18">
      <t>ホジョキン</t>
    </rPh>
    <rPh sb="18" eb="20">
      <t>ヘンコウ</t>
    </rPh>
    <rPh sb="20" eb="22">
      <t>コウフ</t>
    </rPh>
    <rPh sb="22" eb="25">
      <t>シンセイショ</t>
    </rPh>
    <phoneticPr fontId="5"/>
  </si>
  <si>
    <t>１.　ICT を活用した子どもの見守り支援事業</t>
    <phoneticPr fontId="5"/>
  </si>
  <si>
    <t>２.　登降園管理システム支援事業</t>
    <phoneticPr fontId="5"/>
  </si>
  <si>
    <t>　１.　ICT を活用した子どもの見守り支援事業</t>
    <phoneticPr fontId="5"/>
  </si>
  <si>
    <t>　２.　登降園管理システム支援事業</t>
    <phoneticPr fontId="5"/>
  </si>
  <si>
    <t>児童発達支援センター</t>
    <rPh sb="0" eb="6">
      <t>ジドウハッタツシエン</t>
    </rPh>
    <phoneticPr fontId="5"/>
  </si>
  <si>
    <t>児童発達支援事業所</t>
    <rPh sb="0" eb="2">
      <t>ジドウ</t>
    </rPh>
    <rPh sb="2" eb="4">
      <t>ハッタツ</t>
    </rPh>
    <rPh sb="4" eb="6">
      <t>シエン</t>
    </rPh>
    <rPh sb="6" eb="9">
      <t>ジギョウショ</t>
    </rPh>
    <phoneticPr fontId="5"/>
  </si>
  <si>
    <t>　令和　年　月　日付け沖縄県指令生第　　号で交付決定のあったこどもの安心・安全対策支援事業補助金について、こどもの安心・安全対策支援事業補助金交付要綱第９条第１項の規定に基づき、下記のとおり補助事業の内容を変更したいので承認されたく申請します。</t>
    <rPh sb="1" eb="3">
      <t>レイワ</t>
    </rPh>
    <rPh sb="4" eb="5">
      <t>ネン</t>
    </rPh>
    <rPh sb="6" eb="7">
      <t>ガツ</t>
    </rPh>
    <rPh sb="8" eb="9">
      <t>ニチ</t>
    </rPh>
    <rPh sb="9" eb="10">
      <t>ヅ</t>
    </rPh>
    <rPh sb="11" eb="13">
      <t>オキナワ</t>
    </rPh>
    <rPh sb="13" eb="14">
      <t>ケン</t>
    </rPh>
    <rPh sb="14" eb="16">
      <t>シレイ</t>
    </rPh>
    <rPh sb="17" eb="18">
      <t>ダイ</t>
    </rPh>
    <rPh sb="20" eb="21">
      <t>ゴウ</t>
    </rPh>
    <rPh sb="116" eb="118">
      <t>シンセイ</t>
    </rPh>
    <phoneticPr fontId="5"/>
  </si>
  <si>
    <t>申請額
(選定額×4/5)</t>
    <rPh sb="0" eb="3">
      <t>シンセイガク</t>
    </rPh>
    <rPh sb="5" eb="7">
      <t>センテイ</t>
    </rPh>
    <rPh sb="7" eb="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</si>
</sst>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b/>
      <sz val="11"/>
      <color indexed="81"/>
      <name val="ＭＳ Ｐゴシック"/>
      <family val="3"/>
      <charset val="128"/>
    </font>
    <font>
      <u/>
      <sz val="11"/>
      <color theme="10"/>
      <name val="ＭＳ Ｐゴシック"/>
      <family val="3"/>
      <charset val="128"/>
    </font>
    <font>
      <sz val="9"/>
      <color indexed="81"/>
      <name val="MS P ゴシック"/>
      <family val="3"/>
      <charset val="128"/>
    </font>
    <font>
      <sz val="7"/>
      <color theme="1"/>
      <name val="ＭＳ 明朝"/>
      <family val="1"/>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1"/>
      <name val="ＭＳ Ｐゴシック"/>
      <family val="3"/>
      <charset val="128"/>
    </font>
    <font>
      <sz val="6"/>
      <name val="ＭＳ Ｐゴシック"/>
      <family val="2"/>
      <charset val="128"/>
      <scheme val="minor"/>
    </font>
    <font>
      <sz val="14"/>
      <color theme="1"/>
      <name val="ＭＳ Ｐ明朝"/>
      <family val="1"/>
      <charset val="128"/>
    </font>
    <font>
      <b/>
      <sz val="12"/>
      <name val="ＭＳ ゴシック"/>
      <family val="3"/>
      <charset val="128"/>
    </font>
    <font>
      <b/>
      <sz val="14"/>
      <name val="ＭＳ ゴシック"/>
      <family val="3"/>
      <charset val="128"/>
    </font>
    <font>
      <sz val="11"/>
      <name val="ＭＳ 明朝"/>
      <family val="1"/>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15">
    <xf numFmtId="0" fontId="0" fillId="0" borderId="0" xfId="0">
      <alignment vertical="center"/>
    </xf>
    <xf numFmtId="0" fontId="1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178" fontId="12" fillId="0" borderId="17"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1" xfId="0" applyNumberFormat="1" applyFont="1" applyBorder="1" applyAlignment="1">
      <alignment horizontal="left" vertical="center" shrinkToFit="1"/>
    </xf>
    <xf numFmtId="0" fontId="18" fillId="0" borderId="0" xfId="0" applyFont="1">
      <alignment vertical="center"/>
    </xf>
    <xf numFmtId="0" fontId="18" fillId="0" borderId="0" xfId="0" applyFont="1" applyAlignment="1">
      <alignment horizontal="left" vertical="top"/>
    </xf>
    <xf numFmtId="0" fontId="7" fillId="0" borderId="0" xfId="0" applyFont="1">
      <alignment vertical="center"/>
    </xf>
    <xf numFmtId="0" fontId="8" fillId="0" borderId="0" xfId="0" applyFont="1" applyAlignment="1">
      <alignment horizontal="left" vertical="top"/>
    </xf>
    <xf numFmtId="0" fontId="24" fillId="0" borderId="0" xfId="0" applyFont="1">
      <alignment vertical="center"/>
    </xf>
    <xf numFmtId="0" fontId="18" fillId="0" borderId="17" xfId="0" applyFont="1" applyBorder="1" applyAlignment="1">
      <alignment horizontal="center" vertical="center" shrinkToFit="1"/>
    </xf>
    <xf numFmtId="49" fontId="8" fillId="0" borderId="17" xfId="0" applyNumberFormat="1" applyFont="1" applyBorder="1" applyAlignment="1">
      <alignment horizontal="center" vertical="top"/>
    </xf>
    <xf numFmtId="0" fontId="8" fillId="0" borderId="17" xfId="0" applyFont="1" applyBorder="1" applyAlignment="1">
      <alignment horizontal="center" vertical="top"/>
    </xf>
    <xf numFmtId="0" fontId="18" fillId="0" borderId="17" xfId="0" applyFont="1" applyBorder="1" applyAlignment="1">
      <alignment horizontal="center" vertical="center"/>
    </xf>
    <xf numFmtId="49" fontId="13" fillId="0" borderId="17" xfId="0" applyNumberFormat="1" applyFont="1" applyBorder="1" applyAlignment="1">
      <alignment horizontal="left" vertical="center" wrapText="1"/>
    </xf>
    <xf numFmtId="0" fontId="13" fillId="0" borderId="17" xfId="0" applyFont="1" applyBorder="1" applyAlignment="1">
      <alignment horizontal="left" vertical="center" wrapText="1"/>
    </xf>
    <xf numFmtId="49" fontId="13" fillId="0" borderId="12" xfId="0" applyNumberFormat="1"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9" fillId="0" borderId="17" xfId="0" applyFont="1" applyBorder="1" applyAlignment="1">
      <alignment horizontal="left" vertical="center" wrapText="1"/>
    </xf>
    <xf numFmtId="0" fontId="12" fillId="0" borderId="0" xfId="0" applyFont="1" applyAlignment="1">
      <alignment horizontal="center" vertical="center"/>
    </xf>
    <xf numFmtId="0" fontId="31" fillId="0" borderId="0" xfId="0" applyFont="1">
      <alignment vertical="center"/>
    </xf>
    <xf numFmtId="0" fontId="0" fillId="0" borderId="0" xfId="0" applyAlignment="1">
      <alignment vertical="top"/>
    </xf>
    <xf numFmtId="0" fontId="12" fillId="0" borderId="0" xfId="0" applyFont="1" applyAlignment="1">
      <alignment horizontal="left" vertical="center"/>
    </xf>
    <xf numFmtId="178" fontId="12" fillId="0" borderId="1" xfId="0" applyNumberFormat="1" applyFont="1" applyBorder="1" applyAlignment="1">
      <alignment vertical="center" shrinkToFit="1"/>
    </xf>
    <xf numFmtId="0" fontId="11"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49" fontId="11" fillId="0" borderId="0" xfId="0" applyNumberFormat="1" applyFont="1" applyAlignment="1">
      <alignment horizontal="center" vertical="center" wrapText="1"/>
    </xf>
    <xf numFmtId="38" fontId="12" fillId="0" borderId="0" xfId="4" applyFont="1" applyFill="1" applyBorder="1" applyAlignment="1" applyProtection="1">
      <alignment horizontal="right" vertical="center" shrinkToFit="1"/>
    </xf>
    <xf numFmtId="0" fontId="21" fillId="4" borderId="24" xfId="0" applyFont="1" applyFill="1" applyBorder="1" applyAlignment="1">
      <alignment horizontal="center" vertical="center"/>
    </xf>
    <xf numFmtId="0" fontId="21" fillId="0" borderId="0" xfId="0" applyFont="1" applyAlignment="1">
      <alignment horizontal="center" vertical="center"/>
    </xf>
    <xf numFmtId="0" fontId="11"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30" xfId="0" applyFont="1" applyBorder="1">
      <alignment vertical="center"/>
    </xf>
    <xf numFmtId="38" fontId="10" fillId="0" borderId="0" xfId="0" applyNumberFormat="1" applyFont="1">
      <alignment vertical="center"/>
    </xf>
    <xf numFmtId="176" fontId="10" fillId="0" borderId="0" xfId="0" applyNumberFormat="1" applyFont="1">
      <alignment vertical="center"/>
    </xf>
    <xf numFmtId="0" fontId="10" fillId="0" borderId="8" xfId="0" applyFont="1" applyBorder="1">
      <alignment vertical="center"/>
    </xf>
    <xf numFmtId="38" fontId="10" fillId="0" borderId="8" xfId="0" applyNumberFormat="1" applyFont="1" applyBorder="1">
      <alignment vertical="center"/>
    </xf>
    <xf numFmtId="0" fontId="29" fillId="0" borderId="24" xfId="0" applyFont="1" applyBorder="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25" fillId="0" borderId="0" xfId="0" applyFont="1">
      <alignment vertical="center"/>
    </xf>
    <xf numFmtId="0" fontId="13" fillId="0" borderId="1" xfId="0" applyFont="1" applyBorder="1" applyAlignment="1" applyProtection="1">
      <alignment vertical="center" shrinkToFit="1"/>
      <protection locked="0"/>
    </xf>
    <xf numFmtId="0" fontId="12" fillId="3" borderId="17" xfId="0"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0" borderId="3" xfId="0" applyFont="1" applyBorder="1">
      <alignment vertical="center"/>
    </xf>
    <xf numFmtId="0" fontId="13" fillId="0" borderId="0" xfId="0" applyFont="1" applyAlignment="1">
      <alignment horizontal="center" vertical="center" textRotation="255"/>
    </xf>
    <xf numFmtId="0" fontId="13" fillId="0" borderId="0" xfId="0" applyFont="1" applyAlignment="1" applyProtection="1">
      <alignment vertical="center" shrinkToFit="1"/>
      <protection locked="0"/>
    </xf>
    <xf numFmtId="0" fontId="13" fillId="0" borderId="3"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3" xfId="0" applyFont="1" applyBorder="1">
      <alignment vertical="center"/>
    </xf>
    <xf numFmtId="0" fontId="13" fillId="3" borderId="11" xfId="0" applyFont="1" applyFill="1" applyBorder="1">
      <alignment vertical="center"/>
    </xf>
    <xf numFmtId="0" fontId="13" fillId="3" borderId="11" xfId="0" applyFont="1" applyFill="1" applyBorder="1" applyAlignment="1">
      <alignment horizontal="center" vertical="center"/>
    </xf>
    <xf numFmtId="0" fontId="13" fillId="3" borderId="36" xfId="0" applyFont="1" applyFill="1" applyBorder="1">
      <alignment vertical="center"/>
    </xf>
    <xf numFmtId="0" fontId="13" fillId="3" borderId="8" xfId="0" applyFont="1" applyFill="1" applyBorder="1">
      <alignment vertical="center"/>
    </xf>
    <xf numFmtId="0" fontId="13" fillId="3" borderId="8" xfId="0" applyFont="1" applyFill="1" applyBorder="1" applyAlignment="1">
      <alignment horizontal="center" vertical="center"/>
    </xf>
    <xf numFmtId="0" fontId="13" fillId="3" borderId="10" xfId="0" applyFont="1" applyFill="1" applyBorder="1">
      <alignment vertical="center"/>
    </xf>
    <xf numFmtId="0" fontId="13" fillId="3" borderId="2"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lignment vertical="center"/>
    </xf>
    <xf numFmtId="0" fontId="21" fillId="4" borderId="17" xfId="0" applyFont="1" applyFill="1" applyBorder="1" applyAlignment="1" applyProtection="1">
      <alignment horizontal="center" vertical="center"/>
      <protection locked="0"/>
    </xf>
    <xf numFmtId="176" fontId="0" fillId="0" borderId="0" xfId="0" applyNumberFormat="1">
      <alignment vertical="center"/>
    </xf>
    <xf numFmtId="0" fontId="16" fillId="0" borderId="0" xfId="0" applyFont="1">
      <alignment vertical="center"/>
    </xf>
    <xf numFmtId="0" fontId="13" fillId="0" borderId="0" xfId="0" applyFont="1" applyAlignment="1">
      <alignment vertical="center" textRotation="255"/>
    </xf>
    <xf numFmtId="0" fontId="0" fillId="0" borderId="0" xfId="0" quotePrefix="1">
      <alignment vertical="center"/>
    </xf>
    <xf numFmtId="0" fontId="14" fillId="0" borderId="2"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176" fontId="31" fillId="0" borderId="17" xfId="4" applyNumberFormat="1" applyFont="1" applyBorder="1" applyAlignment="1" applyProtection="1">
      <alignment vertical="center" shrinkToFit="1"/>
    </xf>
    <xf numFmtId="178" fontId="12" fillId="0" borderId="3" xfId="4" applyNumberFormat="1" applyFont="1" applyFill="1" applyBorder="1" applyAlignment="1" applyProtection="1">
      <alignment vertical="center" shrinkToFit="1"/>
      <protection locked="0"/>
    </xf>
    <xf numFmtId="0" fontId="41" fillId="0" borderId="17" xfId="0" applyFont="1" applyBorder="1">
      <alignment vertical="center"/>
    </xf>
    <xf numFmtId="0" fontId="12" fillId="0" borderId="17" xfId="0" applyFont="1" applyBorder="1" applyAlignment="1">
      <alignment vertical="center" wrapText="1"/>
    </xf>
    <xf numFmtId="0" fontId="12" fillId="0" borderId="17" xfId="0" applyFont="1" applyBorder="1">
      <alignment vertical="center"/>
    </xf>
    <xf numFmtId="0" fontId="10" fillId="0" borderId="17" xfId="0" applyFont="1" applyBorder="1">
      <alignment vertical="center"/>
    </xf>
    <xf numFmtId="38" fontId="18" fillId="0" borderId="17" xfId="4" applyFont="1" applyBorder="1" applyAlignment="1">
      <alignment horizontal="center" vertical="center" wrapText="1"/>
    </xf>
    <xf numFmtId="180" fontId="12" fillId="0" borderId="17" xfId="0" applyNumberFormat="1" applyFont="1" applyBorder="1">
      <alignment vertical="center"/>
    </xf>
    <xf numFmtId="0" fontId="47" fillId="0" borderId="0" xfId="0" applyFont="1">
      <alignment vertical="center"/>
    </xf>
    <xf numFmtId="0" fontId="47" fillId="0" borderId="8" xfId="0" applyFont="1" applyBorder="1">
      <alignment vertical="center"/>
    </xf>
    <xf numFmtId="0" fontId="47" fillId="0" borderId="2" xfId="0" applyFont="1" applyBorder="1">
      <alignment vertical="center"/>
    </xf>
    <xf numFmtId="0" fontId="31" fillId="0" borderId="5" xfId="0" applyFont="1" applyBorder="1">
      <alignment vertical="center"/>
    </xf>
    <xf numFmtId="0" fontId="0" fillId="0" borderId="5" xfId="0" applyBorder="1">
      <alignment vertical="center"/>
    </xf>
    <xf numFmtId="0" fontId="12" fillId="4" borderId="1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4" xfId="0" applyFont="1" applyFill="1" applyBorder="1">
      <alignment vertical="center"/>
    </xf>
    <xf numFmtId="0" fontId="12" fillId="4" borderId="11" xfId="0" applyFont="1" applyFill="1" applyBorder="1">
      <alignment vertical="center"/>
    </xf>
    <xf numFmtId="0" fontId="12" fillId="4" borderId="11" xfId="0" applyFont="1" applyFill="1" applyBorder="1" applyAlignment="1">
      <alignment horizontal="right" vertical="center"/>
    </xf>
    <xf numFmtId="0" fontId="13" fillId="4" borderId="5" xfId="0" applyFont="1" applyFill="1" applyBorder="1">
      <alignment vertical="center"/>
    </xf>
    <xf numFmtId="0" fontId="13" fillId="0" borderId="1" xfId="0" applyFont="1" applyBorder="1" applyAlignment="1">
      <alignment vertical="center" shrinkToFit="1"/>
    </xf>
    <xf numFmtId="0" fontId="13" fillId="0" borderId="3" xfId="0" applyFont="1" applyBorder="1" applyAlignment="1">
      <alignment vertical="center" shrinkToFit="1"/>
    </xf>
    <xf numFmtId="0" fontId="13" fillId="0" borderId="0" xfId="0" applyFont="1" applyAlignment="1">
      <alignment vertical="center" shrinkToFit="1"/>
    </xf>
    <xf numFmtId="0" fontId="14" fillId="0" borderId="3" xfId="0" applyFont="1" applyBorder="1" applyAlignment="1">
      <alignment vertical="center" shrinkToFit="1"/>
    </xf>
    <xf numFmtId="0" fontId="14" fillId="0" borderId="2" xfId="0" applyFont="1" applyBorder="1" applyAlignment="1">
      <alignment vertical="center" shrinkToFit="1"/>
    </xf>
    <xf numFmtId="0" fontId="14" fillId="0" borderId="22" xfId="0" applyFont="1" applyBorder="1" applyAlignment="1">
      <alignment vertical="center" shrinkToFit="1"/>
    </xf>
    <xf numFmtId="0" fontId="3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31" fillId="4" borderId="0" xfId="0" applyFont="1" applyFill="1" applyAlignment="1" applyProtection="1">
      <alignment horizontal="left" vertical="top"/>
      <protection locked="0"/>
    </xf>
    <xf numFmtId="0" fontId="42" fillId="0" borderId="0" xfId="0" applyFont="1" applyAlignment="1">
      <alignment horizontal="center" vertical="center"/>
    </xf>
    <xf numFmtId="0" fontId="25" fillId="0" borderId="0" xfId="0" applyFont="1" applyAlignment="1">
      <alignment horizontal="left" vertical="center" wrapText="1"/>
    </xf>
    <xf numFmtId="38" fontId="33" fillId="0" borderId="8" xfId="0" applyNumberFormat="1" applyFont="1" applyBorder="1" applyAlignment="1">
      <alignment horizontal="right" vertical="center"/>
    </xf>
    <xf numFmtId="0" fontId="33" fillId="0" borderId="8" xfId="0" applyFont="1" applyBorder="1" applyAlignment="1">
      <alignment horizontal="right" vertical="center"/>
    </xf>
    <xf numFmtId="0" fontId="13" fillId="0" borderId="0" xfId="0" applyFont="1" applyAlignment="1">
      <alignment horizontal="left" vertical="center" wrapText="1" shrinkToFit="1"/>
    </xf>
    <xf numFmtId="0" fontId="13" fillId="0" borderId="0" xfId="0" applyFont="1" applyAlignment="1">
      <alignment horizontal="left" vertical="center" shrinkToFit="1"/>
    </xf>
    <xf numFmtId="0" fontId="25" fillId="0" borderId="0" xfId="0" applyFont="1" applyAlignment="1">
      <alignment horizontal="left" vertical="center" shrinkToFit="1"/>
    </xf>
    <xf numFmtId="0" fontId="25" fillId="0" borderId="0" xfId="0" applyFont="1" applyAlignment="1">
      <alignment horizontal="left" vertical="center" wrapText="1" shrinkToFit="1"/>
    </xf>
    <xf numFmtId="0" fontId="13" fillId="4" borderId="0" xfId="0" applyFont="1" applyFill="1" applyAlignment="1" applyProtection="1">
      <alignment horizontal="center" vertical="center"/>
      <protection locked="0"/>
    </xf>
    <xf numFmtId="38" fontId="33" fillId="4" borderId="2" xfId="0" applyNumberFormat="1" applyFont="1" applyFill="1" applyBorder="1" applyAlignment="1" applyProtection="1">
      <alignment horizontal="right" vertical="center"/>
      <protection locked="0"/>
    </xf>
    <xf numFmtId="38" fontId="33" fillId="0" borderId="2" xfId="0" applyNumberFormat="1" applyFont="1" applyBorder="1" applyAlignment="1">
      <alignment horizontal="right" vertical="center"/>
    </xf>
    <xf numFmtId="0" fontId="12" fillId="3" borderId="17" xfId="0" applyFont="1" applyFill="1" applyBorder="1" applyAlignment="1">
      <alignment horizontal="center" vertical="center"/>
    </xf>
    <xf numFmtId="0" fontId="12" fillId="4" borderId="34"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36" xfId="0" applyFont="1" applyFill="1" applyBorder="1" applyAlignment="1" applyProtection="1">
      <alignment horizontal="left" vertical="center"/>
      <protection locked="0"/>
    </xf>
    <xf numFmtId="176" fontId="38" fillId="0" borderId="1" xfId="0" applyNumberFormat="1" applyFont="1" applyBorder="1">
      <alignment vertical="center"/>
    </xf>
    <xf numFmtId="176" fontId="38" fillId="0" borderId="2" xfId="0" applyNumberFormat="1" applyFont="1" applyBorder="1">
      <alignment vertical="center"/>
    </xf>
    <xf numFmtId="176" fontId="44" fillId="0" borderId="1" xfId="0" applyNumberFormat="1" applyFont="1" applyBorder="1">
      <alignment vertical="center"/>
    </xf>
    <xf numFmtId="176" fontId="44" fillId="0" borderId="2" xfId="0" applyNumberFormat="1" applyFont="1" applyBorder="1">
      <alignment vertical="center"/>
    </xf>
    <xf numFmtId="181" fontId="12" fillId="4" borderId="11" xfId="0" applyNumberFormat="1" applyFont="1" applyFill="1" applyBorder="1" applyAlignment="1" applyProtection="1">
      <alignment horizontal="center" vertical="center"/>
      <protection locked="0"/>
    </xf>
    <xf numFmtId="178" fontId="12" fillId="4" borderId="1" xfId="0" applyNumberFormat="1" applyFont="1" applyFill="1" applyBorder="1" applyAlignment="1" applyProtection="1">
      <alignment horizontal="left" vertical="center" shrinkToFit="1"/>
      <protection locked="0"/>
    </xf>
    <xf numFmtId="178" fontId="12" fillId="4" borderId="2" xfId="0" applyNumberFormat="1" applyFont="1" applyFill="1" applyBorder="1" applyAlignment="1" applyProtection="1">
      <alignment horizontal="left" vertical="center" shrinkToFit="1"/>
      <protection locked="0"/>
    </xf>
    <xf numFmtId="0" fontId="12" fillId="3" borderId="17" xfId="0" applyFont="1" applyFill="1" applyBorder="1" applyAlignment="1">
      <alignment horizontal="center" vertical="center" shrinkToFit="1"/>
    </xf>
    <xf numFmtId="0" fontId="12" fillId="0" borderId="0" xfId="0" applyFont="1" applyAlignment="1">
      <alignment horizontal="left" vertical="center"/>
    </xf>
    <xf numFmtId="0" fontId="12" fillId="3" borderId="12"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 xfId="0" applyFont="1" applyFill="1" applyBorder="1" applyAlignment="1">
      <alignment horizontal="left" vertical="center" shrinkToFit="1"/>
    </xf>
    <xf numFmtId="0" fontId="12" fillId="3" borderId="2" xfId="0" applyFont="1" applyFill="1" applyBorder="1" applyAlignment="1">
      <alignment horizontal="left" vertical="center" shrinkToFit="1"/>
    </xf>
    <xf numFmtId="0" fontId="12" fillId="3" borderId="3" xfId="0" applyFont="1" applyFill="1" applyBorder="1" applyAlignment="1">
      <alignment horizontal="left" vertical="center" shrinkToFi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46" fillId="0" borderId="0" xfId="0" applyFont="1" applyAlignment="1">
      <alignment horizontal="center" vertical="center"/>
    </xf>
    <xf numFmtId="0" fontId="12" fillId="4" borderId="1"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23" fillId="3" borderId="17" xfId="0" applyFont="1" applyFill="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4" fillId="3" borderId="1"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176" fontId="13" fillId="0" borderId="1" xfId="0" applyNumberFormat="1" applyFont="1" applyBorder="1" applyAlignment="1" applyProtection="1">
      <alignment horizontal="right" vertical="center" shrinkToFit="1"/>
      <protection locked="0"/>
    </xf>
    <xf numFmtId="176" fontId="13" fillId="0" borderId="2" xfId="0" applyNumberFormat="1" applyFont="1" applyBorder="1" applyAlignment="1" applyProtection="1">
      <alignment horizontal="right" vertical="center" shrinkToFit="1"/>
      <protection locked="0"/>
    </xf>
    <xf numFmtId="0" fontId="11" fillId="3" borderId="17" xfId="0" applyFont="1" applyFill="1" applyBorder="1" applyAlignment="1">
      <alignment horizontal="left" vertical="center"/>
    </xf>
    <xf numFmtId="177" fontId="11" fillId="4" borderId="34" xfId="4" applyNumberFormat="1" applyFont="1" applyFill="1" applyBorder="1" applyAlignment="1" applyProtection="1">
      <alignment horizontal="right" vertical="center"/>
      <protection locked="0"/>
    </xf>
    <xf numFmtId="177" fontId="11" fillId="4" borderId="11" xfId="4" applyNumberFormat="1" applyFont="1" applyFill="1" applyBorder="1" applyAlignment="1" applyProtection="1">
      <alignment horizontal="right" vertical="center"/>
      <protection locked="0"/>
    </xf>
    <xf numFmtId="0" fontId="11" fillId="4" borderId="35"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177" fontId="11" fillId="4" borderId="14" xfId="4" applyNumberFormat="1" applyFont="1" applyFill="1" applyBorder="1" applyAlignment="1" applyProtection="1">
      <alignment horizontal="right" vertical="center"/>
      <protection locked="0"/>
    </xf>
    <xf numFmtId="177" fontId="11" fillId="4" borderId="15" xfId="4" applyNumberFormat="1" applyFont="1" applyFill="1" applyBorder="1" applyAlignment="1" applyProtection="1">
      <alignment horizontal="right" vertical="center"/>
      <protection locked="0"/>
    </xf>
    <xf numFmtId="0" fontId="11" fillId="4" borderId="38" xfId="0" applyFont="1" applyFill="1" applyBorder="1" applyAlignment="1" applyProtection="1">
      <alignment horizontal="left" vertical="center" shrinkToFit="1"/>
      <protection locked="0"/>
    </xf>
    <xf numFmtId="0" fontId="11" fillId="0" borderId="17" xfId="0" applyFont="1" applyBorder="1" applyAlignment="1">
      <alignment horizontal="center" vertical="center" wrapText="1"/>
    </xf>
    <xf numFmtId="0" fontId="11" fillId="4" borderId="39" xfId="0" applyFont="1" applyFill="1" applyBorder="1" applyAlignment="1" applyProtection="1">
      <alignment horizontal="left" vertical="center" shrinkToFit="1"/>
      <protection locked="0"/>
    </xf>
    <xf numFmtId="0" fontId="9" fillId="3" borderId="17"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45" fillId="0" borderId="8" xfId="0" applyFont="1" applyBorder="1" applyAlignment="1">
      <alignment horizontal="center" vertical="center"/>
    </xf>
    <xf numFmtId="0" fontId="11" fillId="4" borderId="17" xfId="0" applyFont="1" applyFill="1" applyBorder="1" applyAlignment="1" applyProtection="1">
      <alignment horizontal="left" vertical="center"/>
      <protection locked="0"/>
    </xf>
    <xf numFmtId="180" fontId="11" fillId="4" borderId="17" xfId="0" applyNumberFormat="1" applyFont="1" applyFill="1" applyBorder="1" applyAlignment="1" applyProtection="1">
      <alignment horizontal="left" vertical="center"/>
      <protection locked="0"/>
    </xf>
    <xf numFmtId="0" fontId="14" fillId="3" borderId="17" xfId="0" applyFont="1" applyFill="1" applyBorder="1" applyAlignment="1">
      <alignment horizontal="center" vertical="center"/>
    </xf>
    <xf numFmtId="177" fontId="13" fillId="0" borderId="17" xfId="0" applyNumberFormat="1"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right" vertical="center"/>
    </xf>
    <xf numFmtId="0" fontId="13" fillId="3" borderId="12" xfId="0" applyFont="1" applyFill="1" applyBorder="1" applyAlignment="1">
      <alignment horizontal="center" vertical="center" textRotation="255"/>
    </xf>
    <xf numFmtId="0" fontId="13" fillId="3" borderId="37" xfId="0" applyFont="1" applyFill="1" applyBorder="1" applyAlignment="1">
      <alignment horizontal="center" vertical="center" textRotation="255"/>
    </xf>
    <xf numFmtId="0" fontId="13" fillId="3" borderId="13" xfId="0" applyFont="1" applyFill="1" applyBorder="1" applyAlignment="1">
      <alignment horizontal="center" vertical="center" textRotation="255"/>
    </xf>
    <xf numFmtId="0" fontId="13" fillId="4" borderId="11" xfId="0" applyFont="1" applyFill="1" applyBorder="1" applyAlignment="1" applyProtection="1">
      <alignment horizontal="left" vertical="center" shrinkToFit="1"/>
      <protection locked="0"/>
    </xf>
    <xf numFmtId="0" fontId="13" fillId="4" borderId="36" xfId="0" applyFont="1" applyFill="1" applyBorder="1" applyAlignment="1" applyProtection="1">
      <alignment horizontal="left" vertical="center" shrinkToFi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6" fontId="13" fillId="0" borderId="21" xfId="0" applyNumberFormat="1" applyFont="1" applyBorder="1" applyAlignment="1" applyProtection="1">
      <alignment horizontal="right" vertical="center" shrinkToFit="1"/>
      <protection locked="0"/>
    </xf>
    <xf numFmtId="176" fontId="13" fillId="0" borderId="19" xfId="0" applyNumberFormat="1" applyFont="1" applyBorder="1" applyAlignment="1" applyProtection="1">
      <alignment horizontal="right" vertical="center" shrinkToFit="1"/>
      <protection locked="0"/>
    </xf>
    <xf numFmtId="0" fontId="48" fillId="3" borderId="18" xfId="0" applyFont="1" applyFill="1" applyBorder="1" applyAlignment="1" applyProtection="1">
      <alignment horizontal="center" vertical="center" wrapText="1" shrinkToFit="1"/>
      <protection locked="0"/>
    </xf>
    <xf numFmtId="0" fontId="48" fillId="3" borderId="19" xfId="0" applyFont="1" applyFill="1" applyBorder="1" applyAlignment="1" applyProtection="1">
      <alignment horizontal="center" vertical="center" shrinkToFit="1"/>
      <protection locked="0"/>
    </xf>
    <xf numFmtId="0" fontId="48" fillId="3" borderId="20" xfId="0" applyFont="1" applyFill="1" applyBorder="1" applyAlignment="1" applyProtection="1">
      <alignment horizontal="center" vertical="center" shrinkToFit="1"/>
      <protection locked="0"/>
    </xf>
    <xf numFmtId="0" fontId="20" fillId="0" borderId="25" xfId="0" applyFont="1" applyBorder="1" applyAlignment="1">
      <alignment horizontal="left" vertical="center"/>
    </xf>
    <xf numFmtId="0" fontId="20" fillId="0" borderId="31" xfId="0" applyFont="1" applyBorder="1" applyAlignment="1">
      <alignment horizontal="left" vertical="center"/>
    </xf>
    <xf numFmtId="0" fontId="20" fillId="0" borderId="27" xfId="0" applyFont="1" applyBorder="1" applyAlignment="1">
      <alignment horizontal="left" vertical="center"/>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7" xfId="0" applyFont="1" applyBorder="1" applyAlignment="1">
      <alignment horizontal="left" vertical="center"/>
    </xf>
    <xf numFmtId="0" fontId="23" fillId="4" borderId="26"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2"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2" fillId="2" borderId="13"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10" fillId="0" borderId="0" xfId="0" applyFont="1" applyAlignment="1">
      <alignment horizontal="center"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4" borderId="1"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49" fontId="25" fillId="4" borderId="1" xfId="7" applyNumberFormat="1" applyFont="1" applyFill="1" applyBorder="1" applyAlignment="1" applyProtection="1">
      <alignment horizontal="left" vertical="center" shrinkToFit="1"/>
      <protection locked="0"/>
    </xf>
    <xf numFmtId="49" fontId="25" fillId="4" borderId="2" xfId="0" applyNumberFormat="1" applyFont="1" applyFill="1" applyBorder="1" applyAlignment="1" applyProtection="1">
      <alignment horizontal="left" vertical="center" shrinkToFit="1"/>
      <protection locked="0"/>
    </xf>
    <xf numFmtId="49" fontId="25" fillId="4" borderId="3" xfId="0" applyNumberFormat="1" applyFont="1" applyFill="1" applyBorder="1" applyAlignment="1" applyProtection="1">
      <alignment horizontal="left" vertical="center" shrinkToFit="1"/>
      <protection locked="0"/>
    </xf>
    <xf numFmtId="0" fontId="13" fillId="3" borderId="5" xfId="0" applyFont="1" applyFill="1" applyBorder="1">
      <alignment vertical="center"/>
    </xf>
    <xf numFmtId="0" fontId="13" fillId="3" borderId="6" xfId="0" applyFont="1" applyFill="1" applyBorder="1">
      <alignment vertical="center"/>
    </xf>
    <xf numFmtId="0" fontId="13" fillId="3" borderId="8" xfId="0" applyFont="1" applyFill="1" applyBorder="1">
      <alignment vertical="center"/>
    </xf>
    <xf numFmtId="0" fontId="13" fillId="3" borderId="10" xfId="0" applyFont="1" applyFill="1" applyBorder="1">
      <alignment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9" fillId="0" borderId="0" xfId="0" applyFont="1" applyAlignment="1">
      <alignment horizontal="center" vertical="center"/>
    </xf>
    <xf numFmtId="0" fontId="13" fillId="4" borderId="9"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0" xfId="0" applyFont="1" applyFill="1" applyBorder="1" applyAlignment="1" applyProtection="1">
      <alignment horizontal="left" vertical="center" shrinkToFi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4" borderId="9" xfId="0" applyFont="1" applyFill="1" applyBorder="1" applyAlignment="1" applyProtection="1">
      <alignment horizontal="center" vertical="center" shrinkToFit="1"/>
      <protection locked="0"/>
    </xf>
    <xf numFmtId="179" fontId="13" fillId="4" borderId="8" xfId="0" applyNumberFormat="1" applyFont="1" applyFill="1" applyBorder="1" applyAlignment="1" applyProtection="1">
      <alignment horizontal="center" vertical="center" shrinkToFit="1"/>
      <protection locked="0"/>
    </xf>
    <xf numFmtId="179" fontId="13" fillId="4" borderId="10" xfId="0" applyNumberFormat="1" applyFont="1" applyFill="1" applyBorder="1" applyAlignment="1" applyProtection="1">
      <alignment horizontal="center" vertical="center" shrinkToFit="1"/>
      <protection locked="0"/>
    </xf>
    <xf numFmtId="181" fontId="13" fillId="4" borderId="5" xfId="0" applyNumberFormat="1" applyFont="1" applyFill="1" applyBorder="1" applyAlignment="1" applyProtection="1">
      <alignment horizontal="center" vertical="center"/>
      <protection locked="0"/>
    </xf>
    <xf numFmtId="0" fontId="11" fillId="4" borderId="32"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34"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11" fillId="4" borderId="36" xfId="0" applyFont="1" applyFill="1" applyBorder="1" applyAlignment="1" applyProtection="1">
      <alignment horizontal="left" vertical="center"/>
      <protection locked="0"/>
    </xf>
    <xf numFmtId="177" fontId="11" fillId="4" borderId="32" xfId="4" applyNumberFormat="1" applyFont="1" applyFill="1" applyBorder="1" applyAlignment="1" applyProtection="1">
      <alignment horizontal="right" vertical="center"/>
      <protection locked="0"/>
    </xf>
    <xf numFmtId="177" fontId="11" fillId="4" borderId="7" xfId="4" applyNumberFormat="1" applyFont="1" applyFill="1" applyBorder="1" applyAlignment="1" applyProtection="1">
      <alignment horizontal="right" vertical="center"/>
      <protection locked="0"/>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7" fontId="11" fillId="0" borderId="1" xfId="4" applyNumberFormat="1" applyFont="1" applyFill="1" applyBorder="1" applyAlignment="1" applyProtection="1">
      <alignment horizontal="right" vertical="center"/>
    </xf>
    <xf numFmtId="177" fontId="11" fillId="0" borderId="2" xfId="4" applyNumberFormat="1" applyFont="1" applyFill="1" applyBorder="1" applyAlignment="1" applyProtection="1">
      <alignment horizontal="righ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180" fontId="11" fillId="4" borderId="1" xfId="0" applyNumberFormat="1" applyFont="1" applyFill="1" applyBorder="1" applyAlignment="1" applyProtection="1">
      <alignment horizontal="left" vertical="center"/>
      <protection locked="0"/>
    </xf>
    <xf numFmtId="180" fontId="11" fillId="4" borderId="2" xfId="0" applyNumberFormat="1" applyFont="1" applyFill="1" applyBorder="1" applyAlignment="1" applyProtection="1">
      <alignment horizontal="left" vertical="center"/>
      <protection locked="0"/>
    </xf>
    <xf numFmtId="180" fontId="11" fillId="4" borderId="3" xfId="0" applyNumberFormat="1"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wrapText="1" shrinkToFit="1"/>
      <protection locked="0"/>
    </xf>
    <xf numFmtId="0" fontId="14" fillId="3" borderId="19"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1" fillId="4" borderId="1" xfId="0" applyFont="1" applyFill="1" applyBorder="1" applyAlignment="1">
      <alignment horizontal="left" vertic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3" fillId="4" borderId="1" xfId="0" applyFont="1" applyFill="1" applyBorder="1" applyAlignment="1">
      <alignment horizontal="left" vertical="center" shrinkToFit="1"/>
    </xf>
    <xf numFmtId="0" fontId="13" fillId="4" borderId="2" xfId="0" applyFont="1" applyFill="1" applyBorder="1" applyAlignment="1">
      <alignment horizontal="left" vertical="center" shrinkToFit="1"/>
    </xf>
    <xf numFmtId="0" fontId="13" fillId="4" borderId="3" xfId="0" applyFont="1" applyFill="1" applyBorder="1" applyAlignment="1">
      <alignment horizontal="left" vertical="center" shrinkToFit="1"/>
    </xf>
    <xf numFmtId="0" fontId="11" fillId="4" borderId="17" xfId="0" applyFont="1" applyFill="1" applyBorder="1" applyAlignment="1">
      <alignment horizontal="left" vertical="center"/>
    </xf>
    <xf numFmtId="180" fontId="11" fillId="4" borderId="17"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36" xfId="0" applyFont="1" applyFill="1" applyBorder="1" applyAlignment="1">
      <alignment horizontal="left" vertical="center"/>
    </xf>
    <xf numFmtId="177" fontId="11" fillId="4" borderId="34" xfId="4" applyNumberFormat="1" applyFont="1" applyFill="1" applyBorder="1" applyAlignment="1" applyProtection="1">
      <alignment horizontal="right" vertical="center"/>
    </xf>
    <xf numFmtId="177" fontId="11" fillId="4" borderId="11" xfId="4" applyNumberFormat="1" applyFont="1" applyFill="1" applyBorder="1" applyAlignment="1" applyProtection="1">
      <alignment horizontal="right" vertical="center"/>
    </xf>
    <xf numFmtId="0" fontId="11" fillId="4" borderId="35" xfId="0" applyFont="1" applyFill="1" applyBorder="1" applyAlignment="1">
      <alignment horizontal="left" vertical="center" shrinkToFit="1"/>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xf numFmtId="177" fontId="11" fillId="4" borderId="14" xfId="4" applyNumberFormat="1" applyFont="1" applyFill="1" applyBorder="1" applyAlignment="1" applyProtection="1">
      <alignment horizontal="right" vertical="center"/>
    </xf>
    <xf numFmtId="177" fontId="11" fillId="4" borderId="15" xfId="4" applyNumberFormat="1" applyFont="1" applyFill="1" applyBorder="1" applyAlignment="1" applyProtection="1">
      <alignment horizontal="right" vertical="center"/>
    </xf>
    <xf numFmtId="0" fontId="11" fillId="4" borderId="38" xfId="0" applyFont="1" applyFill="1" applyBorder="1" applyAlignment="1">
      <alignment horizontal="left" vertical="center" shrinkToFit="1"/>
    </xf>
    <xf numFmtId="0" fontId="11" fillId="4" borderId="32" xfId="0" applyFont="1" applyFill="1" applyBorder="1" applyAlignment="1">
      <alignment horizontal="left" vertical="center"/>
    </xf>
    <xf numFmtId="0" fontId="11" fillId="4" borderId="7" xfId="0" applyFont="1" applyFill="1" applyBorder="1" applyAlignment="1">
      <alignment horizontal="left" vertical="center"/>
    </xf>
    <xf numFmtId="0" fontId="11" fillId="4" borderId="33" xfId="0" applyFont="1" applyFill="1" applyBorder="1" applyAlignment="1">
      <alignment horizontal="left" vertical="center"/>
    </xf>
    <xf numFmtId="177" fontId="11" fillId="4" borderId="32" xfId="4" applyNumberFormat="1" applyFont="1" applyFill="1" applyBorder="1" applyAlignment="1" applyProtection="1">
      <alignment horizontal="right" vertical="center"/>
    </xf>
    <xf numFmtId="177" fontId="11" fillId="4" borderId="7" xfId="4" applyNumberFormat="1" applyFont="1" applyFill="1" applyBorder="1" applyAlignment="1" applyProtection="1">
      <alignment horizontal="right" vertical="center"/>
    </xf>
    <xf numFmtId="0" fontId="11" fillId="4" borderId="39" xfId="0" applyFont="1" applyFill="1" applyBorder="1" applyAlignment="1">
      <alignment horizontal="left" vertical="center" shrinkToFit="1"/>
    </xf>
    <xf numFmtId="180" fontId="11" fillId="4" borderId="1" xfId="0" applyNumberFormat="1" applyFont="1" applyFill="1" applyBorder="1" applyAlignment="1">
      <alignment horizontal="left" vertical="center"/>
    </xf>
    <xf numFmtId="180" fontId="11" fillId="4" borderId="2" xfId="0" applyNumberFormat="1" applyFont="1" applyFill="1" applyBorder="1" applyAlignment="1">
      <alignment horizontal="left" vertical="center"/>
    </xf>
    <xf numFmtId="180" fontId="11" fillId="4" borderId="3" xfId="0" applyNumberFormat="1" applyFont="1" applyFill="1" applyBorder="1" applyAlignment="1">
      <alignment horizontal="left" vertical="center"/>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0" fontId="48" fillId="3" borderId="18" xfId="0" applyFont="1" applyFill="1" applyBorder="1" applyAlignment="1">
      <alignment horizontal="center" vertical="center" wrapText="1" shrinkToFit="1"/>
    </xf>
    <xf numFmtId="0" fontId="48" fillId="3" borderId="19" xfId="0" applyFont="1" applyFill="1" applyBorder="1" applyAlignment="1">
      <alignment horizontal="center" vertical="center" shrinkToFit="1"/>
    </xf>
    <xf numFmtId="0" fontId="48" fillId="3" borderId="20" xfId="0" applyFont="1" applyFill="1" applyBorder="1" applyAlignment="1">
      <alignment horizontal="center" vertical="center" shrinkToFit="1"/>
    </xf>
    <xf numFmtId="176" fontId="13" fillId="0" borderId="21"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8">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171450</xdr:colOff>
      <xdr:row>0</xdr:row>
      <xdr:rowOff>161922</xdr:rowOff>
    </xdr:from>
    <xdr:ext cx="5010150" cy="4048127"/>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58000" y="161922"/>
          <a:ext cx="5010150" cy="404812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pPr algn="l"/>
          <a:r>
            <a:rPr kumimoji="1" lang="ja-JP" altLang="en-US" sz="1100" b="0"/>
            <a:t>①　提出は、電子申請のみでの受付とします（郵送や県庁までご持参された場合受付いたしません）。</a:t>
          </a:r>
          <a:endParaRPr kumimoji="1" lang="en-US" altLang="ja-JP" sz="1100" b="0"/>
        </a:p>
        <a:p>
          <a:pPr algn="l"/>
          <a:r>
            <a:rPr kumimoji="1" lang="ja-JP" altLang="en-US" sz="1100" b="0"/>
            <a:t>②　電子申請で送る際には、ファイル名を 「日付＋法人名」</a:t>
          </a:r>
          <a:r>
            <a:rPr kumimoji="1" lang="en-US" altLang="ja-JP" sz="1100" b="0"/>
            <a:t>.xlsx</a:t>
          </a:r>
          <a:r>
            <a:rPr kumimoji="1" lang="ja-JP" altLang="en-US" sz="1100" b="0"/>
            <a:t>　としてください。</a:t>
          </a:r>
          <a:endParaRPr kumimoji="1" lang="en-US" altLang="ja-JP" sz="1100" b="0"/>
        </a:p>
        <a:p>
          <a:pPr algn="l"/>
          <a:r>
            <a:rPr kumimoji="1" lang="ja-JP" altLang="en-US" sz="1100" b="0"/>
            <a:t>「日付＋法人名」の部分が全角</a:t>
          </a:r>
          <a:r>
            <a:rPr kumimoji="1" lang="en-US" altLang="ja-JP" sz="1100" b="0"/>
            <a:t>25</a:t>
          </a:r>
          <a:r>
            <a:rPr kumimoji="1" lang="ja-JP" altLang="en-US" sz="1100" b="0"/>
            <a:t>文字までしか入らないため、必要に応じて法人名を省略してください。</a:t>
          </a:r>
        </a:p>
        <a:p>
          <a:pPr algn="l"/>
          <a:r>
            <a:rPr kumimoji="1" lang="ja-JP" altLang="en-US" sz="1100" b="0"/>
            <a:t>　例）</a:t>
          </a:r>
          <a:r>
            <a:rPr kumimoji="1" lang="en-US" altLang="ja-JP" sz="1100" b="0"/>
            <a:t>0410(</a:t>
          </a:r>
          <a:r>
            <a:rPr kumimoji="1" lang="ja-JP" altLang="en-US" sz="1100" b="0"/>
            <a:t>株</a:t>
          </a:r>
          <a:r>
            <a:rPr kumimoji="1" lang="en-US" altLang="ja-JP" sz="1100" b="0"/>
            <a:t>)</a:t>
          </a:r>
          <a:r>
            <a:rPr kumimoji="1" lang="ja-JP" altLang="en-US" sz="1100" b="0"/>
            <a:t>おきなわのみんなの会</a:t>
          </a:r>
          <a:r>
            <a:rPr kumimoji="1" lang="en-US" altLang="ja-JP" sz="1100" b="0"/>
            <a:t>.xlsx</a:t>
          </a:r>
          <a:r>
            <a:rPr kumimoji="1" lang="ja-JP" altLang="en-US" sz="1100" b="0"/>
            <a:t>　　等</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11</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7945DE86-60BF-44FE-9FB0-901838CB348F}"/>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8CC815E0-825D-4975-AC50-2469C1AA4404}"/>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F98E9240-D15C-4F34-B412-02752674770F}"/>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A0FB35FC-5239-442C-BD83-D1F29714F056}"/>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584C8187-402A-4697-A1BD-7718C7D9A7A4}"/>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1C48685F-33E8-4479-9816-70454C659EAD}"/>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7CE6072B-E771-4021-B533-644450EF0A52}"/>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9BBAF952-0879-4231-A856-EF05ACAAE0C0}"/>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6D1FC672-AC16-4903-A51F-E92842F99B2C}"/>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728ECE46-5034-4A9A-8F15-DA8836764ECA}"/>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EA6FED22-DA8F-4762-BADB-79E85CAD29D6}"/>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6D60BA78-B6E9-47ED-AD59-133A81D70230}"/>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659CB86C-F21D-4A6C-8DAF-1D947E699F58}"/>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81972AEB-CAA5-4F40-9FCE-8AC8EE1E43D4}"/>
            </a:ext>
          </a:extLst>
        </xdr:cNvPr>
        <xdr:cNvSpPr/>
      </xdr:nvSpPr>
      <xdr:spPr>
        <a:xfrm>
          <a:off x="701040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
  <cols>
    <col min="1" max="1" width="1.6328125" style="10" customWidth="1"/>
    <col min="2" max="2" width="5.453125" style="10" customWidth="1"/>
    <col min="3" max="3" width="34" style="11" customWidth="1"/>
    <col min="4" max="5" width="37.7265625" style="11" customWidth="1"/>
    <col min="6" max="6" width="4.26953125" style="10" customWidth="1"/>
    <col min="7" max="16384" width="9" style="10"/>
  </cols>
  <sheetData>
    <row r="2" spans="2:5" ht="16.5">
      <c r="B2" s="12" t="s">
        <v>35</v>
      </c>
      <c r="D2" s="13"/>
    </row>
    <row r="3" spans="2:5" ht="16.5">
      <c r="B3" s="12"/>
      <c r="D3" s="13"/>
    </row>
    <row r="4" spans="2:5" ht="14">
      <c r="B4" s="14" t="s">
        <v>46</v>
      </c>
      <c r="D4" s="13"/>
    </row>
    <row r="5" spans="2:5" ht="14">
      <c r="B5" s="14" t="s">
        <v>94</v>
      </c>
      <c r="D5" s="13"/>
    </row>
    <row r="6" spans="2:5" ht="14">
      <c r="C6" s="13"/>
      <c r="D6" s="13"/>
    </row>
    <row r="7" spans="2:5" ht="14">
      <c r="B7" s="15" t="s">
        <v>30</v>
      </c>
      <c r="C7" s="16" t="s">
        <v>36</v>
      </c>
      <c r="D7" s="17" t="s">
        <v>32</v>
      </c>
      <c r="E7" s="17" t="s">
        <v>29</v>
      </c>
    </row>
    <row r="8" spans="2:5" ht="42" customHeight="1">
      <c r="B8" s="18">
        <v>1</v>
      </c>
      <c r="C8" s="19" t="s">
        <v>31</v>
      </c>
      <c r="D8" s="20"/>
      <c r="E8" s="20"/>
    </row>
    <row r="9" spans="2:5" ht="36" customHeight="1">
      <c r="B9" s="18">
        <v>2</v>
      </c>
      <c r="C9" s="19"/>
      <c r="D9" s="20" t="s">
        <v>88</v>
      </c>
      <c r="E9" s="20"/>
    </row>
    <row r="10" spans="2:5" ht="48" customHeight="1">
      <c r="B10" s="18">
        <v>3</v>
      </c>
      <c r="C10" s="19"/>
      <c r="D10" s="20"/>
      <c r="E10" s="20" t="s">
        <v>89</v>
      </c>
    </row>
    <row r="11" spans="2:5" ht="44.25" customHeight="1">
      <c r="B11" s="18">
        <v>4</v>
      </c>
      <c r="C11" s="19"/>
      <c r="D11" s="20" t="s">
        <v>97</v>
      </c>
      <c r="E11" s="20"/>
    </row>
    <row r="12" spans="2:5" ht="34.5" customHeight="1">
      <c r="B12" s="18">
        <v>5</v>
      </c>
      <c r="C12" s="19"/>
      <c r="D12" s="20" t="s">
        <v>33</v>
      </c>
      <c r="E12" s="20"/>
    </row>
    <row r="13" spans="2:5" ht="34.5" customHeight="1">
      <c r="B13" s="18">
        <v>6</v>
      </c>
      <c r="C13" s="19"/>
      <c r="D13" s="20" t="s">
        <v>34</v>
      </c>
      <c r="E13" s="20"/>
    </row>
    <row r="14" spans="2:5" ht="70.5" customHeight="1">
      <c r="B14" s="18">
        <v>7</v>
      </c>
      <c r="C14" s="21"/>
      <c r="D14" s="22" t="s">
        <v>100</v>
      </c>
      <c r="E14" s="23"/>
    </row>
    <row r="15" spans="2:5" ht="61.5" customHeight="1">
      <c r="B15" s="18">
        <v>8</v>
      </c>
      <c r="C15" s="19"/>
      <c r="D15" s="20" t="s">
        <v>90</v>
      </c>
      <c r="E15" s="20"/>
    </row>
    <row r="16" spans="2:5" ht="141" customHeight="1">
      <c r="B16" s="18">
        <v>9</v>
      </c>
      <c r="C16" s="19"/>
      <c r="D16" s="20" t="s">
        <v>93</v>
      </c>
      <c r="E16" s="20"/>
    </row>
    <row r="17" spans="2:5" ht="221.25" customHeight="1">
      <c r="B17" s="18">
        <v>10</v>
      </c>
      <c r="C17" s="19"/>
      <c r="D17" s="20" t="s">
        <v>99</v>
      </c>
      <c r="E17" s="24"/>
    </row>
    <row r="18" spans="2:5" ht="60">
      <c r="B18" s="18">
        <v>11</v>
      </c>
      <c r="C18" s="19" t="s">
        <v>98</v>
      </c>
      <c r="D18" s="20"/>
      <c r="E18" s="20"/>
    </row>
    <row r="19" spans="2:5" ht="120">
      <c r="B19" s="18">
        <v>12</v>
      </c>
      <c r="C19" s="19" t="s">
        <v>101</v>
      </c>
      <c r="D19" s="20"/>
      <c r="E19" s="20"/>
    </row>
    <row r="20" spans="2:5" ht="54" customHeight="1"/>
  </sheetData>
  <sheetProtection password="F248" sheet="1" objects="1" scenarios="1"/>
  <phoneticPr fontId="5"/>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5"/>
  <sheetViews>
    <sheetView showGridLines="0" view="pageBreakPreview" zoomScaleNormal="100" zoomScaleSheetLayoutView="100" workbookViewId="0">
      <selection activeCell="L27" sqref="L27:T27"/>
    </sheetView>
  </sheetViews>
  <sheetFormatPr defaultColWidth="3" defaultRowHeight="13"/>
  <cols>
    <col min="1" max="28" width="3.36328125" customWidth="1"/>
  </cols>
  <sheetData>
    <row r="1" spans="1:28">
      <c r="A1" s="1" t="s">
        <v>286</v>
      </c>
    </row>
    <row r="2" spans="1:28" ht="14.25" customHeight="1">
      <c r="A2" s="109" t="str">
        <f ca="1">IF(L26&lt;&gt;"",IF(OR(U3="",X3=""),"エラー：未入力の項目がありますので、黄色の色つきセルを全て入力してください。",""),"")</f>
        <v/>
      </c>
      <c r="B2" s="109"/>
      <c r="C2" s="109"/>
      <c r="D2" s="109"/>
      <c r="E2" s="109"/>
      <c r="F2" s="109"/>
      <c r="G2" s="109"/>
      <c r="H2" s="109"/>
      <c r="I2" s="109"/>
      <c r="J2" s="109"/>
      <c r="K2" s="109"/>
      <c r="L2" s="109"/>
      <c r="M2" s="109"/>
      <c r="N2" s="109"/>
      <c r="O2" s="109"/>
      <c r="P2" s="109"/>
      <c r="Q2" s="109"/>
      <c r="R2" s="109"/>
      <c r="S2" s="109"/>
      <c r="T2" s="109"/>
      <c r="U2" s="109"/>
      <c r="V2" s="109"/>
      <c r="W2" s="109"/>
      <c r="X2" s="109"/>
      <c r="Y2" s="109"/>
      <c r="Z2" s="109"/>
    </row>
    <row r="3" spans="1:28">
      <c r="A3" s="1"/>
      <c r="B3" s="2"/>
      <c r="C3" s="3"/>
      <c r="D3" s="3"/>
      <c r="E3" s="2"/>
      <c r="F3" s="2"/>
      <c r="G3" s="2"/>
      <c r="H3" s="2"/>
      <c r="I3" s="2"/>
      <c r="J3" s="2"/>
      <c r="K3" s="2"/>
      <c r="L3" s="2"/>
      <c r="M3" s="2"/>
      <c r="N3" s="2"/>
      <c r="O3" s="2"/>
      <c r="Q3" s="4" t="s">
        <v>28</v>
      </c>
      <c r="R3" s="117"/>
      <c r="S3" s="117"/>
      <c r="T3" s="3" t="s">
        <v>4</v>
      </c>
      <c r="U3" s="117"/>
      <c r="V3" s="117"/>
      <c r="W3" s="3" t="s">
        <v>3</v>
      </c>
      <c r="X3" s="117"/>
      <c r="Y3" s="117"/>
      <c r="Z3" s="3" t="s">
        <v>2</v>
      </c>
      <c r="AB3" s="2"/>
    </row>
    <row r="4" spans="1:28">
      <c r="Q4" s="2"/>
    </row>
    <row r="6" spans="1:28">
      <c r="B6" s="2"/>
      <c r="C6" s="3"/>
      <c r="D6" s="3" t="s">
        <v>104</v>
      </c>
      <c r="E6" s="2"/>
      <c r="F6" s="2"/>
      <c r="G6" s="2"/>
      <c r="H6" s="2" t="s">
        <v>1</v>
      </c>
      <c r="J6" s="3"/>
      <c r="K6" s="3"/>
      <c r="L6" s="3"/>
      <c r="M6" s="3"/>
      <c r="N6" s="3"/>
      <c r="O6" s="3"/>
      <c r="P6" s="3"/>
      <c r="Q6" s="3"/>
      <c r="R6" s="3"/>
      <c r="S6" s="3"/>
      <c r="T6" s="3"/>
      <c r="U6" s="3"/>
      <c r="V6" s="3"/>
      <c r="W6" s="3"/>
      <c r="X6" s="3"/>
      <c r="Y6" s="3"/>
      <c r="Z6" s="3"/>
      <c r="AA6" s="3"/>
      <c r="AB6" s="3"/>
    </row>
    <row r="7" spans="1:28">
      <c r="A7" s="2"/>
      <c r="B7" s="2"/>
      <c r="C7" s="3"/>
      <c r="D7" s="3"/>
      <c r="E7" s="2"/>
      <c r="F7" s="2"/>
      <c r="G7" s="2"/>
      <c r="H7" s="2"/>
      <c r="I7" s="2"/>
      <c r="J7" s="2"/>
      <c r="K7" s="2"/>
      <c r="L7" s="2"/>
      <c r="M7" s="2"/>
      <c r="N7" s="2"/>
      <c r="O7" s="2"/>
      <c r="P7" s="2"/>
    </row>
    <row r="8" spans="1:28">
      <c r="I8" s="113" t="s">
        <v>23</v>
      </c>
      <c r="J8" s="114"/>
      <c r="K8" s="114"/>
      <c r="L8" s="114"/>
      <c r="M8" s="113" t="str">
        <f>IF(総括表!D7="","",総括表!D7)</f>
        <v/>
      </c>
      <c r="N8" s="113"/>
      <c r="O8" s="113"/>
      <c r="P8" s="113"/>
      <c r="Q8" s="113"/>
      <c r="R8" s="113"/>
      <c r="S8" s="113"/>
      <c r="T8" s="113"/>
      <c r="U8" s="113"/>
      <c r="V8" s="113"/>
      <c r="W8" s="113"/>
      <c r="X8" s="113"/>
      <c r="Y8" s="113"/>
      <c r="AB8" s="2"/>
    </row>
    <row r="9" spans="1:28">
      <c r="A9" s="2"/>
      <c r="B9" s="2"/>
      <c r="C9" s="3"/>
      <c r="D9" s="3"/>
      <c r="E9" s="2"/>
      <c r="F9" s="2"/>
      <c r="G9" s="2"/>
      <c r="H9" s="2"/>
      <c r="I9" s="114"/>
      <c r="J9" s="114"/>
      <c r="K9" s="114"/>
      <c r="L9" s="114"/>
      <c r="M9" s="113"/>
      <c r="N9" s="113"/>
      <c r="O9" s="113"/>
      <c r="P9" s="113"/>
      <c r="Q9" s="113"/>
      <c r="R9" s="113"/>
      <c r="S9" s="113"/>
      <c r="T9" s="113"/>
      <c r="U9" s="113"/>
      <c r="V9" s="113"/>
      <c r="W9" s="113"/>
      <c r="X9" s="113"/>
      <c r="Y9" s="113"/>
      <c r="AB9" s="2"/>
    </row>
    <row r="10" spans="1:28" ht="13.5" customHeight="1">
      <c r="A10" s="2"/>
      <c r="B10" s="2"/>
      <c r="C10" s="3"/>
      <c r="D10" s="3"/>
      <c r="E10" s="2"/>
      <c r="F10" s="2"/>
      <c r="G10" s="2"/>
      <c r="H10" s="2"/>
      <c r="I10" s="116" t="s">
        <v>105</v>
      </c>
      <c r="J10" s="115"/>
      <c r="K10" s="115"/>
      <c r="L10" s="115"/>
      <c r="M10" s="115" t="str">
        <f>IF(総括表!D5="","",総括表!D5)</f>
        <v/>
      </c>
      <c r="N10" s="115"/>
      <c r="O10" s="115"/>
      <c r="P10" s="115"/>
      <c r="Q10" s="115"/>
      <c r="R10" s="115"/>
      <c r="S10" s="115"/>
      <c r="T10" s="115"/>
      <c r="U10" s="115"/>
      <c r="V10" s="115"/>
      <c r="W10" s="115"/>
      <c r="X10" s="115"/>
      <c r="Y10" s="115"/>
    </row>
    <row r="11" spans="1:28">
      <c r="I11" s="115"/>
      <c r="J11" s="115"/>
      <c r="K11" s="115"/>
      <c r="L11" s="115"/>
      <c r="M11" s="115"/>
      <c r="N11" s="115"/>
      <c r="O11" s="115"/>
      <c r="P11" s="115"/>
      <c r="Q11" s="115"/>
      <c r="R11" s="115"/>
      <c r="S11" s="115"/>
      <c r="T11" s="115"/>
      <c r="U11" s="115"/>
      <c r="V11" s="115"/>
      <c r="W11" s="115"/>
      <c r="X11" s="115"/>
      <c r="Y11" s="115"/>
    </row>
    <row r="12" spans="1:28" ht="13.5" customHeight="1">
      <c r="I12" s="116" t="s">
        <v>260</v>
      </c>
      <c r="J12" s="115"/>
      <c r="K12" s="115"/>
      <c r="L12" s="115"/>
      <c r="M12" s="115" t="str">
        <f>IF(総括表!E8="","",総括表!E8)</f>
        <v/>
      </c>
      <c r="N12" s="115"/>
      <c r="O12" s="115"/>
      <c r="P12" s="115"/>
      <c r="Q12" s="115" t="str">
        <f>IF(総括表!J8="","",総括表!J8)</f>
        <v/>
      </c>
      <c r="R12" s="115"/>
      <c r="S12" s="115"/>
      <c r="T12" s="115"/>
      <c r="U12" s="115"/>
      <c r="V12" s="115"/>
      <c r="W12" s="115"/>
      <c r="X12" s="115"/>
      <c r="Y12" s="107"/>
    </row>
    <row r="13" spans="1:28" ht="14.25" customHeight="1">
      <c r="I13" s="115"/>
      <c r="J13" s="115"/>
      <c r="K13" s="115"/>
      <c r="L13" s="115"/>
      <c r="M13" s="115"/>
      <c r="N13" s="115"/>
      <c r="O13" s="115"/>
      <c r="P13" s="115"/>
      <c r="Q13" s="115"/>
      <c r="R13" s="115"/>
      <c r="S13" s="115"/>
      <c r="T13" s="115"/>
      <c r="U13" s="115"/>
      <c r="V13" s="115"/>
      <c r="W13" s="115"/>
      <c r="X13" s="115"/>
      <c r="Y13" s="107"/>
    </row>
    <row r="15" spans="1:28">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8" ht="19.5" customHeight="1">
      <c r="A16" s="106" t="s">
        <v>287</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row>
    <row r="17" spans="1:3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1:34">
      <c r="A18" s="110" t="s">
        <v>294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52"/>
      <c r="AB18" s="52"/>
      <c r="AH18" s="27"/>
    </row>
    <row r="19" spans="1:34" ht="30" customHeight="1">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51"/>
      <c r="AB19" s="51"/>
      <c r="AH19" s="27"/>
    </row>
    <row r="21" spans="1:34">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row>
    <row r="22" spans="1:34">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row>
    <row r="24" spans="1:34">
      <c r="N24" s="88" t="s">
        <v>103</v>
      </c>
    </row>
    <row r="25" spans="1:34" ht="18" customHeight="1"/>
    <row r="26" spans="1:34" ht="23.5">
      <c r="E26" s="26" t="s">
        <v>281</v>
      </c>
      <c r="F26" s="26"/>
      <c r="G26" s="26"/>
      <c r="H26" s="26"/>
      <c r="I26" s="26"/>
      <c r="J26" s="26"/>
      <c r="K26" s="26"/>
      <c r="L26" s="111" t="str">
        <f ca="1">IF(総括表!H13=0,"",総括表!H13)</f>
        <v/>
      </c>
      <c r="M26" s="112"/>
      <c r="N26" s="112"/>
      <c r="O26" s="112"/>
      <c r="P26" s="112"/>
      <c r="Q26" s="112"/>
      <c r="R26" s="112"/>
      <c r="S26" s="112"/>
      <c r="T26" s="112"/>
      <c r="U26" s="89" t="s">
        <v>118</v>
      </c>
    </row>
    <row r="27" spans="1:34" ht="23.5">
      <c r="E27" s="26" t="s">
        <v>280</v>
      </c>
      <c r="F27" s="26"/>
      <c r="G27" s="26"/>
      <c r="H27" s="26"/>
      <c r="I27" s="26"/>
      <c r="J27" s="26"/>
      <c r="K27" s="26"/>
      <c r="L27" s="118"/>
      <c r="M27" s="118"/>
      <c r="N27" s="118"/>
      <c r="O27" s="118"/>
      <c r="P27" s="118"/>
      <c r="Q27" s="118"/>
      <c r="R27" s="118"/>
      <c r="S27" s="118"/>
      <c r="T27" s="118"/>
      <c r="U27" s="90" t="s">
        <v>118</v>
      </c>
    </row>
    <row r="28" spans="1:34" ht="23.5">
      <c r="E28" s="26" t="s">
        <v>282</v>
      </c>
      <c r="F28" s="26"/>
      <c r="G28" s="26"/>
      <c r="H28" s="26"/>
      <c r="I28" s="26"/>
      <c r="J28" s="26"/>
      <c r="K28" s="26"/>
      <c r="L28" s="119" t="str">
        <f ca="1">IFERROR(L26-L27,"")</f>
        <v/>
      </c>
      <c r="M28" s="119"/>
      <c r="N28" s="119"/>
      <c r="O28" s="119"/>
      <c r="P28" s="119"/>
      <c r="Q28" s="119"/>
      <c r="R28" s="119"/>
      <c r="S28" s="119"/>
      <c r="T28" s="119"/>
      <c r="U28" s="89" t="s">
        <v>118</v>
      </c>
    </row>
    <row r="29" spans="1:34">
      <c r="E29" s="26"/>
      <c r="F29" s="26"/>
      <c r="G29" s="26"/>
      <c r="H29" s="26"/>
      <c r="I29" s="26"/>
      <c r="J29" s="26"/>
      <c r="K29" s="26"/>
      <c r="L29" s="26"/>
      <c r="M29" s="26"/>
      <c r="N29" s="26"/>
      <c r="O29" s="26"/>
      <c r="P29" s="26"/>
      <c r="Q29" s="26"/>
      <c r="R29" s="91"/>
      <c r="S29" s="91"/>
      <c r="T29" s="91"/>
      <c r="U29" s="92"/>
    </row>
    <row r="30" spans="1:34" ht="17.25" customHeight="1">
      <c r="E30" s="26" t="s">
        <v>283</v>
      </c>
      <c r="F30" s="26"/>
      <c r="G30" s="26"/>
      <c r="H30" s="26"/>
      <c r="I30" s="26"/>
      <c r="J30" s="26"/>
      <c r="K30" s="26"/>
      <c r="L30" s="26"/>
      <c r="M30" s="26"/>
      <c r="N30" s="26"/>
      <c r="O30" s="26"/>
      <c r="P30" s="26"/>
      <c r="Q30" s="26"/>
      <c r="R30" s="26"/>
      <c r="S30" s="26"/>
      <c r="T30" s="26"/>
    </row>
    <row r="31" spans="1:34" ht="55.5" customHeight="1">
      <c r="E31" s="26"/>
      <c r="F31" s="108"/>
      <c r="G31" s="108"/>
      <c r="H31" s="108"/>
      <c r="I31" s="108"/>
      <c r="J31" s="108"/>
      <c r="K31" s="108"/>
      <c r="L31" s="108"/>
      <c r="M31" s="108"/>
      <c r="N31" s="108"/>
      <c r="O31" s="108"/>
      <c r="P31" s="108"/>
      <c r="Q31" s="108"/>
      <c r="R31" s="108"/>
      <c r="S31" s="108"/>
      <c r="T31" s="108"/>
      <c r="U31" s="108"/>
      <c r="V31" s="108"/>
      <c r="W31" s="108"/>
      <c r="X31" s="108"/>
      <c r="Y31" s="108"/>
    </row>
    <row r="32" spans="1:34" ht="23.25" customHeight="1">
      <c r="E32" s="26" t="s">
        <v>284</v>
      </c>
      <c r="F32" s="26"/>
      <c r="G32" s="26"/>
      <c r="H32" s="26"/>
      <c r="J32" s="26" t="s">
        <v>128</v>
      </c>
      <c r="K32" s="26"/>
      <c r="L32" s="26"/>
      <c r="M32" s="26"/>
      <c r="N32" s="26"/>
      <c r="O32" s="26"/>
      <c r="P32" s="26"/>
      <c r="Q32" s="26"/>
      <c r="R32" s="26"/>
      <c r="S32" s="26"/>
      <c r="T32" s="26"/>
    </row>
    <row r="33" spans="5:20" ht="23.25" customHeight="1">
      <c r="E33" s="26"/>
      <c r="F33" s="26"/>
      <c r="G33" s="26"/>
      <c r="H33" s="26"/>
      <c r="J33" s="26" t="s">
        <v>123</v>
      </c>
      <c r="K33" s="26"/>
      <c r="L33" s="26"/>
      <c r="M33" s="26"/>
      <c r="N33" s="26"/>
      <c r="O33" s="26"/>
      <c r="P33" s="26"/>
      <c r="Q33" s="26"/>
      <c r="R33" s="26"/>
      <c r="S33" s="26"/>
      <c r="T33" s="26"/>
    </row>
    <row r="34" spans="5:20" ht="23.25" customHeight="1">
      <c r="E34" s="26"/>
      <c r="F34" s="26"/>
      <c r="G34" s="26"/>
      <c r="H34" s="26"/>
      <c r="J34" s="26" t="s">
        <v>285</v>
      </c>
      <c r="K34" s="26"/>
      <c r="L34" s="26"/>
      <c r="M34" s="26"/>
      <c r="N34" s="26"/>
      <c r="O34" s="26"/>
      <c r="P34" s="26"/>
      <c r="Q34" s="26"/>
      <c r="R34" s="26"/>
      <c r="S34" s="26"/>
      <c r="T34" s="26"/>
    </row>
    <row r="35" spans="5:20">
      <c r="E35" s="26"/>
      <c r="F35" s="26"/>
      <c r="G35" s="26"/>
      <c r="H35" s="26"/>
      <c r="I35" s="26"/>
      <c r="J35" s="26"/>
      <c r="K35" s="26"/>
      <c r="L35" s="26"/>
      <c r="M35" s="26"/>
      <c r="N35" s="26"/>
      <c r="O35" s="26"/>
      <c r="P35" s="26"/>
      <c r="Q35" s="26"/>
      <c r="R35" s="26"/>
      <c r="S35" s="26"/>
      <c r="T35" s="26"/>
    </row>
  </sheetData>
  <sheetProtection algorithmName="SHA-512" hashValue="sU78xldQu0BuREM+O/KS9dNvSaxPPKkxu1kkYVKzI10gQbntYHPQHqQqxtwSu4ZhHp5M7R8MJkn7sqK2IUxMeQ==" saltValue="Xsy6/pqKHKVx9gBvsMZNVA==" spinCount="100000" sheet="1" objects="1" scenarios="1" selectLockedCells="1"/>
  <mergeCells count="19">
    <mergeCell ref="M10:Y11"/>
    <mergeCell ref="L27:T27"/>
    <mergeCell ref="L28:T28"/>
    <mergeCell ref="A15:Z15"/>
    <mergeCell ref="A16:Z16"/>
    <mergeCell ref="Y12:Y13"/>
    <mergeCell ref="F31:Y31"/>
    <mergeCell ref="A2:Z2"/>
    <mergeCell ref="A18:Z19"/>
    <mergeCell ref="L26:T26"/>
    <mergeCell ref="I8:L9"/>
    <mergeCell ref="M12:P13"/>
    <mergeCell ref="Q12:X13"/>
    <mergeCell ref="I10:L11"/>
    <mergeCell ref="I12:L13"/>
    <mergeCell ref="R3:S3"/>
    <mergeCell ref="U3:V3"/>
    <mergeCell ref="X3:Y3"/>
    <mergeCell ref="M8:Y9"/>
  </mergeCells>
  <phoneticPr fontId="5"/>
  <conditionalFormatting sqref="A2:Z2">
    <cfRule type="containsText" dxfId="17" priority="1" operator="containsText" text="エラー">
      <formula>NOT(ISERROR(SEARCH("エラー",A2)))</formula>
    </cfRule>
  </conditionalFormatting>
  <dataValidations count="1">
    <dataValidation imeMode="disabled" allowBlank="1" showInputMessage="1" showErrorMessage="1" sqref="R3:S3 U3:V3 X3:Y3" xr:uid="{00000000-0002-0000-0100-000000000000}"/>
  </dataValidations>
  <pageMargins left="0.7" right="0.7" top="0.75" bottom="0.75" header="0.3" footer="0.3"/>
  <pageSetup paperSize="9" fitToWidth="0" orientation="portrait" r:id="rId1"/>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34"/>
  <sheetViews>
    <sheetView showGridLines="0" tabSelected="1" view="pageBreakPreview" topLeftCell="A2" zoomScale="85" zoomScaleNormal="140" zoomScaleSheetLayoutView="85" workbookViewId="0">
      <selection activeCell="E25" sqref="E25:G25"/>
    </sheetView>
  </sheetViews>
  <sheetFormatPr defaultColWidth="2.26953125" defaultRowHeight="13"/>
  <cols>
    <col min="1" max="1" width="2.26953125" style="5"/>
    <col min="2" max="2" width="3.08984375" style="5" customWidth="1"/>
    <col min="3" max="3" width="28" style="5" customWidth="1"/>
    <col min="4" max="4" width="10.26953125" style="5" customWidth="1"/>
    <col min="5" max="5" width="5.7265625" style="5" customWidth="1"/>
    <col min="6" max="6" width="2.7265625" style="5" customWidth="1"/>
    <col min="7" max="7" width="8.6328125" style="5" customWidth="1"/>
    <col min="8" max="8" width="19.08984375" style="5" customWidth="1"/>
    <col min="9" max="10" width="12" style="5" customWidth="1"/>
    <col min="11" max="11" width="13.7265625" style="5" bestFit="1" customWidth="1"/>
    <col min="12" max="12" width="19.26953125" style="5" bestFit="1" customWidth="1"/>
    <col min="13" max="27" width="2.26953125" style="5"/>
    <col min="28" max="28" width="13.90625" style="5" customWidth="1"/>
    <col min="29" max="30" width="10.7265625" style="5" customWidth="1"/>
    <col min="31" max="33" width="9.08984375" style="5" customWidth="1"/>
    <col min="34" max="34" width="9.90625" style="5" customWidth="1"/>
    <col min="35" max="35" width="15.36328125" style="5" customWidth="1"/>
    <col min="36" max="36" width="3.7265625" style="5" customWidth="1"/>
    <col min="37" max="43" width="10.26953125" style="5" customWidth="1"/>
    <col min="44" max="44" width="13.7265625" style="5" customWidth="1"/>
    <col min="45" max="16384" width="2.26953125" style="5"/>
  </cols>
  <sheetData>
    <row r="1" spans="1:11" ht="24.75" customHeight="1">
      <c r="A1" s="5" t="s">
        <v>259</v>
      </c>
      <c r="I1" s="6"/>
      <c r="J1" s="132"/>
      <c r="K1" s="132"/>
    </row>
    <row r="2" spans="1:11" ht="16.5" customHeight="1">
      <c r="A2" s="156" t="str">
        <f ca="1">IF(H13&lt;&gt;0,IF(OR(E9="",J9="",E10="",J10=""),"エラー：未入力の項目がありますので、黄色の色つきセルを全て入力してください。",""),"")</f>
        <v/>
      </c>
      <c r="B2" s="156"/>
      <c r="C2" s="156"/>
      <c r="D2" s="156"/>
      <c r="E2" s="156"/>
      <c r="F2" s="156"/>
      <c r="G2" s="156"/>
      <c r="H2" s="156"/>
      <c r="I2" s="156"/>
      <c r="J2" s="156"/>
      <c r="K2" s="156"/>
    </row>
    <row r="3" spans="1:11" ht="22.5" customHeight="1">
      <c r="B3" s="132" t="s">
        <v>129</v>
      </c>
      <c r="C3" s="132"/>
      <c r="I3" s="6"/>
      <c r="J3" s="28"/>
      <c r="K3" s="28"/>
    </row>
    <row r="4" spans="1:11" ht="15" customHeight="1">
      <c r="B4" s="133" t="s">
        <v>131</v>
      </c>
      <c r="C4" s="133"/>
      <c r="D4" s="121"/>
      <c r="E4" s="122"/>
      <c r="F4" s="122"/>
      <c r="G4" s="122"/>
      <c r="H4" s="122"/>
      <c r="I4" s="122"/>
      <c r="J4" s="122"/>
      <c r="K4" s="123"/>
    </row>
    <row r="5" spans="1:11" ht="22.5" customHeight="1">
      <c r="B5" s="134" t="s">
        <v>130</v>
      </c>
      <c r="C5" s="135"/>
      <c r="D5" s="153"/>
      <c r="E5" s="154"/>
      <c r="F5" s="154"/>
      <c r="G5" s="154"/>
      <c r="H5" s="154"/>
      <c r="I5" s="154"/>
      <c r="J5" s="154"/>
      <c r="K5" s="155"/>
    </row>
    <row r="6" spans="1:11" ht="15" customHeight="1">
      <c r="B6" s="136" t="s">
        <v>132</v>
      </c>
      <c r="C6" s="137"/>
      <c r="D6" s="95" t="s">
        <v>135</v>
      </c>
      <c r="E6" s="128"/>
      <c r="F6" s="128"/>
      <c r="G6" s="128"/>
      <c r="H6" s="96" t="s">
        <v>136</v>
      </c>
      <c r="I6" s="97"/>
      <c r="J6" s="93"/>
      <c r="K6" s="94"/>
    </row>
    <row r="7" spans="1:11" ht="22.5" customHeight="1">
      <c r="B7" s="138"/>
      <c r="C7" s="139"/>
      <c r="D7" s="153"/>
      <c r="E7" s="154"/>
      <c r="F7" s="154"/>
      <c r="G7" s="154"/>
      <c r="H7" s="154"/>
      <c r="I7" s="154"/>
      <c r="J7" s="154"/>
      <c r="K7" s="155"/>
    </row>
    <row r="8" spans="1:11" ht="22.5" customHeight="1">
      <c r="B8" s="120" t="s">
        <v>133</v>
      </c>
      <c r="C8" s="120"/>
      <c r="D8" s="55" t="s">
        <v>9</v>
      </c>
      <c r="E8" s="150"/>
      <c r="F8" s="151"/>
      <c r="G8" s="151"/>
      <c r="H8" s="152"/>
      <c r="I8" s="55" t="s">
        <v>10</v>
      </c>
      <c r="J8" s="157"/>
      <c r="K8" s="158"/>
    </row>
    <row r="9" spans="1:11" ht="22.5" customHeight="1">
      <c r="B9" s="120" t="s">
        <v>134</v>
      </c>
      <c r="C9" s="120"/>
      <c r="D9" s="55" t="s">
        <v>9</v>
      </c>
      <c r="E9" s="150"/>
      <c r="F9" s="151"/>
      <c r="G9" s="151"/>
      <c r="H9" s="152"/>
      <c r="I9" s="55" t="s">
        <v>10</v>
      </c>
      <c r="J9" s="157"/>
      <c r="K9" s="158"/>
    </row>
    <row r="10" spans="1:11" ht="22.5" customHeight="1">
      <c r="B10" s="120" t="s">
        <v>217</v>
      </c>
      <c r="C10" s="120"/>
      <c r="D10" s="55" t="s">
        <v>8</v>
      </c>
      <c r="E10" s="150"/>
      <c r="F10" s="151"/>
      <c r="G10" s="151"/>
      <c r="H10" s="152"/>
      <c r="I10" s="55" t="s">
        <v>138</v>
      </c>
      <c r="J10" s="157"/>
      <c r="K10" s="158"/>
    </row>
    <row r="11" spans="1:11" ht="16.5" customHeight="1">
      <c r="I11" s="6"/>
      <c r="J11" s="28"/>
      <c r="K11" s="28"/>
    </row>
    <row r="12" spans="1:11" ht="18.75" customHeight="1">
      <c r="B12" s="5" t="s">
        <v>127</v>
      </c>
      <c r="I12" s="6"/>
      <c r="J12" s="28"/>
      <c r="K12" s="28"/>
    </row>
    <row r="13" spans="1:11" ht="24.75" customHeight="1">
      <c r="B13" s="140" t="s">
        <v>141</v>
      </c>
      <c r="C13" s="141"/>
      <c r="D13" s="141"/>
      <c r="E13" s="141"/>
      <c r="F13" s="141"/>
      <c r="G13" s="141"/>
      <c r="H13" s="124">
        <f ca="1">SUM(H14:J15)</f>
        <v>0</v>
      </c>
      <c r="I13" s="125"/>
      <c r="J13" s="125"/>
      <c r="K13" s="58" t="s">
        <v>140</v>
      </c>
    </row>
    <row r="14" spans="1:11" ht="24.75" customHeight="1">
      <c r="B14" s="142" t="s">
        <v>290</v>
      </c>
      <c r="C14" s="143"/>
      <c r="D14" s="143"/>
      <c r="E14" s="143"/>
      <c r="F14" s="143"/>
      <c r="G14" s="144"/>
      <c r="H14" s="126">
        <f ca="1">SUM(I20:I34)</f>
        <v>0</v>
      </c>
      <c r="I14" s="127"/>
      <c r="J14" s="127"/>
      <c r="K14" s="58" t="s">
        <v>140</v>
      </c>
    </row>
    <row r="15" spans="1:11" ht="24.75" customHeight="1">
      <c r="B15" s="142" t="s">
        <v>291</v>
      </c>
      <c r="C15" s="143"/>
      <c r="D15" s="143"/>
      <c r="E15" s="143"/>
      <c r="F15" s="143"/>
      <c r="G15" s="144"/>
      <c r="H15" s="126">
        <f ca="1">SUM(J20:J34)</f>
        <v>0</v>
      </c>
      <c r="I15" s="127"/>
      <c r="J15" s="127"/>
      <c r="K15" s="58" t="s">
        <v>140</v>
      </c>
    </row>
    <row r="16" spans="1:11" ht="16.5" customHeight="1">
      <c r="C16" s="28"/>
      <c r="D16" s="28"/>
      <c r="H16" s="28"/>
      <c r="I16" s="6"/>
      <c r="J16" s="28"/>
      <c r="K16" s="28"/>
    </row>
    <row r="17" spans="2:44" ht="16.5" customHeight="1">
      <c r="B17" s="5" t="s">
        <v>126</v>
      </c>
      <c r="C17" s="28"/>
      <c r="D17" s="28"/>
      <c r="H17" s="28"/>
      <c r="I17" s="6"/>
      <c r="J17" s="28"/>
      <c r="K17" s="28"/>
      <c r="AB17" s="5" t="s">
        <v>262</v>
      </c>
    </row>
    <row r="18" spans="2:44" ht="16.5" customHeight="1">
      <c r="B18" s="131" t="s">
        <v>26</v>
      </c>
      <c r="C18" s="120" t="s">
        <v>279</v>
      </c>
      <c r="D18" s="149" t="s">
        <v>119</v>
      </c>
      <c r="E18" s="145" t="s">
        <v>137</v>
      </c>
      <c r="F18" s="146"/>
      <c r="G18" s="146"/>
      <c r="H18" s="120" t="s">
        <v>25</v>
      </c>
      <c r="I18" s="120"/>
      <c r="J18" s="120"/>
      <c r="K18" s="120"/>
      <c r="AB18" s="5" t="s">
        <v>266</v>
      </c>
      <c r="AK18" s="5" t="s">
        <v>275</v>
      </c>
    </row>
    <row r="19" spans="2:44" ht="48" customHeight="1">
      <c r="B19" s="131"/>
      <c r="C19" s="120"/>
      <c r="D19" s="149"/>
      <c r="E19" s="147"/>
      <c r="F19" s="148"/>
      <c r="G19" s="148"/>
      <c r="H19" s="120"/>
      <c r="I19" s="56" t="s">
        <v>124</v>
      </c>
      <c r="J19" s="56" t="s">
        <v>125</v>
      </c>
      <c r="K19" s="57" t="s">
        <v>27</v>
      </c>
      <c r="L19" s="25" t="s">
        <v>117</v>
      </c>
      <c r="AB19" s="83" t="s">
        <v>261</v>
      </c>
      <c r="AC19" s="83" t="s">
        <v>263</v>
      </c>
      <c r="AD19" s="83" t="s">
        <v>264</v>
      </c>
      <c r="AE19" s="86" t="s">
        <v>270</v>
      </c>
      <c r="AF19" s="86" t="s">
        <v>271</v>
      </c>
      <c r="AG19" s="86" t="s">
        <v>272</v>
      </c>
      <c r="AH19" s="83" t="s">
        <v>273</v>
      </c>
      <c r="AI19" s="84" t="s">
        <v>274</v>
      </c>
      <c r="AK19" s="83" t="s">
        <v>267</v>
      </c>
      <c r="AL19" s="83" t="s">
        <v>268</v>
      </c>
      <c r="AM19" s="83" t="s">
        <v>269</v>
      </c>
      <c r="AN19" s="86" t="s">
        <v>270</v>
      </c>
      <c r="AO19" s="86" t="s">
        <v>271</v>
      </c>
      <c r="AP19" s="86" t="s">
        <v>272</v>
      </c>
      <c r="AQ19" s="83" t="s">
        <v>273</v>
      </c>
      <c r="AR19" s="84" t="s">
        <v>274</v>
      </c>
    </row>
    <row r="20" spans="2:44" ht="22.5" customHeight="1">
      <c r="B20" s="7">
        <f>ROW()-19</f>
        <v>1</v>
      </c>
      <c r="C20" s="9" t="str">
        <f t="shared" ref="C20:C34" ca="1" si="0">IF(OR($L20="OK"),IFERROR(INDIRECT("個票"&amp;$B20&amp;"！$L$4"),""),"")</f>
        <v/>
      </c>
      <c r="D20" s="8" t="str">
        <f t="shared" ref="D20:D34" ca="1" si="1">IF(OR($L20="OK"),IFERROR(ASC(INDIRECT("個票"&amp;$B20&amp;"！$AG$4")),""),"")</f>
        <v/>
      </c>
      <c r="E20" s="129"/>
      <c r="F20" s="130"/>
      <c r="G20" s="130"/>
      <c r="H20" s="29" t="str">
        <f t="shared" ref="H20:H34" ca="1" si="2">IF(OR($L20="OK"),IFERROR(INDIRECT("個票"&amp;$B20&amp;"！$L$5"),""),"")</f>
        <v/>
      </c>
      <c r="I20" s="80" t="str">
        <f ca="1">IF(OR($L20="OK"),IFERROR(INDIRECT("個票"&amp;$B20&amp;"！$AH$15"),""),"")</f>
        <v/>
      </c>
      <c r="J20" s="80" t="str">
        <f ca="1">IF(OR($L20="OK"),IFERROR(INDIRECT("個票"&amp;$B20&amp;"！$AH$29"),""),"")</f>
        <v/>
      </c>
      <c r="K20" s="81">
        <f t="shared" ref="K20:K34" ca="1" si="3">SUM(I20:J20)</f>
        <v>0</v>
      </c>
      <c r="L20" s="25" t="str">
        <f ca="1">IFERROR(IF(INDIRECT("個票"&amp;$B20&amp;"！$AP$38")="NG","",INDIRECT("個票"&amp;$B20&amp;"！$AP$38")),"")</f>
        <v/>
      </c>
      <c r="AB20" s="84" t="str">
        <f t="shared" ref="AB20:AB34" ca="1" si="4">IF(OR($L20="OK"),IFERROR(INDIRECT("個票"&amp;$B20&amp;"！$L$4"),""),"")</f>
        <v/>
      </c>
      <c r="AC20" s="84" t="str">
        <f ca="1">IF($AD20&lt;&gt;"",(IF(AD$20="地方公共団体（市町村）","公立","私立")),"")</f>
        <v/>
      </c>
      <c r="AD20" s="84" t="str">
        <f t="shared" ref="AD20:AD34" ca="1" si="5">IF(OR($L20="OK"),IFERROR(INDIRECT("個票"&amp;$B20&amp;"！$AO$8"),""),"")</f>
        <v/>
      </c>
      <c r="AE20" s="84" t="str">
        <f t="shared" ref="AE20:AE34" ca="1" si="6">IF(OR($L20="OK"),IFERROR(INDIRECT("個票"&amp;$B20&amp;"！$E$31"),""),"")</f>
        <v/>
      </c>
      <c r="AF20" s="84" t="str">
        <f t="shared" ref="AF20:AF34" ca="1" si="7">IF(OR($L20="OK"),IFERROR(INDIRECT("個票"&amp;$B20&amp;"！$N$31"),""),"")</f>
        <v/>
      </c>
      <c r="AG20" s="84" t="str">
        <f t="shared" ref="AG20:AG34" ca="1" si="8">IF(OR($L20="OK"),IFERROR(INDIRECT("個票"&amp;$B20&amp;"！$AH$31"),""),"")</f>
        <v/>
      </c>
      <c r="AH20" s="84" t="str">
        <f t="shared" ref="AH20:AH34" ca="1" si="9">IF(OR($L20="OK"),IFERROR(INDIRECT("個票"&amp;$B20&amp;"！$E$28"),""),"")</f>
        <v/>
      </c>
      <c r="AI20" s="87" t="str">
        <f t="shared" ref="AI20:AI34" ca="1" si="10">IF(OR($L20="OK"),IFERROR(INDIRECT("個票"&amp;$B20&amp;"！$E$29"),""),"")</f>
        <v/>
      </c>
      <c r="AK20" s="84" t="str">
        <f ca="1">IF($AD20&lt;&gt;"",(IF(#REF!="地方公共団体（市町村）","公立","私立")),"")</f>
        <v/>
      </c>
      <c r="AL20" s="84" t="str">
        <f t="shared" ref="AL20:AL34" ca="1" si="11">IF(OR($L20="OK"),IFERROR(INDIRECT("個票"&amp;$B20&amp;"！$AO$8"),""),"")</f>
        <v/>
      </c>
      <c r="AM20" s="84" t="str">
        <f t="shared" ref="AM20:AM34" ca="1" si="12">IF(OR($L20="OK"),IFERROR(INDIRECT("個票"&amp;$B20&amp;"！$L$4"),""),"")</f>
        <v/>
      </c>
      <c r="AN20" s="84" t="str">
        <f t="shared" ref="AN20:AN34" ca="1" si="13">IF(OR($L20="OK"),IFERROR(INDIRECT("個票"&amp;$B20&amp;"！$E$45"),""),"")</f>
        <v/>
      </c>
      <c r="AO20" s="84" t="str">
        <f t="shared" ref="AO20:AO34" ca="1" si="14">IF(OR($L20="OK"),IFERROR(INDIRECT("個票"&amp;$B20&amp;"！$N$45"),""),"")</f>
        <v/>
      </c>
      <c r="AP20" s="84" t="str">
        <f t="shared" ref="AP20:AP34" ca="1" si="15">IF(OR($L20="OK"),IFERROR(INDIRECT("個票"&amp;$B20&amp;"！$AH$45"),""),"")</f>
        <v/>
      </c>
      <c r="AQ20" s="84" t="str">
        <f t="shared" ref="AQ20:AQ34" ca="1" si="16">IF(OR($L20="OK"),IFERROR(INDIRECT("個票"&amp;$B20&amp;"！$AV$43"),""),"")</f>
        <v/>
      </c>
      <c r="AR20" s="87" t="str">
        <f t="shared" ref="AR20:AR34" ca="1" si="17">IF(OR($L20="OK"),IFERROR(INDIRECT("個票"&amp;$B20&amp;"！$G$43"),""),"")</f>
        <v/>
      </c>
    </row>
    <row r="21" spans="2:44" ht="22.5" customHeight="1">
      <c r="B21" s="7">
        <f t="shared" ref="B21:B34" si="18">ROW()-19</f>
        <v>2</v>
      </c>
      <c r="C21" s="9" t="str">
        <f t="shared" ca="1" si="0"/>
        <v/>
      </c>
      <c r="D21" s="8" t="str">
        <f t="shared" ca="1" si="1"/>
        <v/>
      </c>
      <c r="E21" s="129"/>
      <c r="F21" s="130"/>
      <c r="G21" s="130"/>
      <c r="H21" s="29" t="str">
        <f t="shared" ca="1" si="2"/>
        <v/>
      </c>
      <c r="I21" s="80" t="str">
        <f t="shared" ref="I21:I34" ca="1" si="19">IF(OR($L21="OK"),IFERROR(INDIRECT("個票"&amp;$B21&amp;"！$AH$15"),""),"")</f>
        <v/>
      </c>
      <c r="J21" s="80" t="str">
        <f t="shared" ref="J21:J34" ca="1" si="20">IF(OR($L21="OK"),IFERROR(INDIRECT("個票"&amp;$B21&amp;"！$AH$29"),""),"")</f>
        <v/>
      </c>
      <c r="K21" s="81">
        <f t="shared" ca="1" si="3"/>
        <v>0</v>
      </c>
      <c r="L21" s="25" t="str">
        <f ca="1">IFERROR(IF(INDIRECT("個票"&amp;$B21&amp;"！$AP$38")="NG","",INDIRECT("個票"&amp;$B21&amp;"！$AP$38")),"")</f>
        <v/>
      </c>
      <c r="AB21" s="84" t="str">
        <f t="shared" ca="1" si="4"/>
        <v/>
      </c>
      <c r="AC21" s="84" t="str">
        <f ca="1">IF($AD21&lt;&gt;"",(IF(AD$20="地方公共団体（市町村）","公立","私立")),"")</f>
        <v/>
      </c>
      <c r="AD21" s="84" t="str">
        <f t="shared" ca="1" si="5"/>
        <v/>
      </c>
      <c r="AE21" s="84" t="str">
        <f t="shared" ca="1" si="6"/>
        <v/>
      </c>
      <c r="AF21" s="84" t="str">
        <f t="shared" ca="1" si="7"/>
        <v/>
      </c>
      <c r="AG21" s="84" t="str">
        <f t="shared" ca="1" si="8"/>
        <v/>
      </c>
      <c r="AH21" s="84" t="str">
        <f t="shared" ca="1" si="9"/>
        <v/>
      </c>
      <c r="AI21" s="87" t="str">
        <f t="shared" ca="1" si="10"/>
        <v/>
      </c>
      <c r="AK21" s="84" t="str">
        <f ca="1">IF($AD21&lt;&gt;"",(IF(#REF!="地方公共団体（市町村）","公立","私立")),"")</f>
        <v/>
      </c>
      <c r="AL21" s="84" t="str">
        <f t="shared" ca="1" si="11"/>
        <v/>
      </c>
      <c r="AM21" s="84" t="str">
        <f t="shared" ca="1" si="12"/>
        <v/>
      </c>
      <c r="AN21" s="84" t="str">
        <f t="shared" ca="1" si="13"/>
        <v/>
      </c>
      <c r="AO21" s="84" t="str">
        <f t="shared" ca="1" si="14"/>
        <v/>
      </c>
      <c r="AP21" s="84" t="str">
        <f t="shared" ca="1" si="15"/>
        <v/>
      </c>
      <c r="AQ21" s="84" t="str">
        <f t="shared" ca="1" si="16"/>
        <v/>
      </c>
      <c r="AR21" s="87" t="str">
        <f t="shared" ca="1" si="17"/>
        <v/>
      </c>
    </row>
    <row r="22" spans="2:44" ht="22.5" customHeight="1">
      <c r="B22" s="7">
        <f t="shared" si="18"/>
        <v>3</v>
      </c>
      <c r="C22" s="9" t="str">
        <f t="shared" ca="1" si="0"/>
        <v/>
      </c>
      <c r="D22" s="8" t="str">
        <f t="shared" ca="1" si="1"/>
        <v/>
      </c>
      <c r="E22" s="129"/>
      <c r="F22" s="130"/>
      <c r="G22" s="130"/>
      <c r="H22" s="29" t="str">
        <f t="shared" ca="1" si="2"/>
        <v/>
      </c>
      <c r="I22" s="80" t="str">
        <f t="shared" ca="1" si="19"/>
        <v/>
      </c>
      <c r="J22" s="80" t="str">
        <f t="shared" ca="1" si="20"/>
        <v/>
      </c>
      <c r="K22" s="81">
        <f t="shared" ca="1" si="3"/>
        <v>0</v>
      </c>
      <c r="L22" s="25" t="str">
        <f t="shared" ref="L22:L34" ca="1" si="21">IFERROR(IF(INDIRECT("個票"&amp;$B22&amp;"！$AP$38")="NG","",INDIRECT("個票"&amp;$B22&amp;"！$AP$38")),"")</f>
        <v/>
      </c>
      <c r="AB22" s="84" t="str">
        <f t="shared" ca="1" si="4"/>
        <v/>
      </c>
      <c r="AC22" s="84" t="str">
        <f t="shared" ref="AC22:AC34" ca="1" si="22">IF($AD22&lt;&gt;"",(IF(AD$20="地方公共団体（市町村）","公立","私立")),"")</f>
        <v/>
      </c>
      <c r="AD22" s="84" t="str">
        <f t="shared" ca="1" si="5"/>
        <v/>
      </c>
      <c r="AE22" s="84" t="str">
        <f t="shared" ca="1" si="6"/>
        <v/>
      </c>
      <c r="AF22" s="84" t="str">
        <f t="shared" ca="1" si="7"/>
        <v/>
      </c>
      <c r="AG22" s="84" t="str">
        <f t="shared" ca="1" si="8"/>
        <v/>
      </c>
      <c r="AH22" s="84" t="str">
        <f t="shared" ca="1" si="9"/>
        <v/>
      </c>
      <c r="AI22" s="87" t="str">
        <f t="shared" ca="1" si="10"/>
        <v/>
      </c>
      <c r="AK22" s="84" t="str">
        <f ca="1">IF($AD22&lt;&gt;"",(IF(#REF!="地方公共団体（市町村）","公立","私立")),"")</f>
        <v/>
      </c>
      <c r="AL22" s="84" t="str">
        <f t="shared" ca="1" si="11"/>
        <v/>
      </c>
      <c r="AM22" s="84" t="str">
        <f t="shared" ca="1" si="12"/>
        <v/>
      </c>
      <c r="AN22" s="84" t="str">
        <f t="shared" ca="1" si="13"/>
        <v/>
      </c>
      <c r="AO22" s="84" t="str">
        <f t="shared" ca="1" si="14"/>
        <v/>
      </c>
      <c r="AP22" s="84" t="str">
        <f t="shared" ca="1" si="15"/>
        <v/>
      </c>
      <c r="AQ22" s="84" t="str">
        <f t="shared" ca="1" si="16"/>
        <v/>
      </c>
      <c r="AR22" s="87" t="str">
        <f t="shared" ca="1" si="17"/>
        <v/>
      </c>
    </row>
    <row r="23" spans="2:44" ht="22.5" customHeight="1">
      <c r="B23" s="7">
        <f t="shared" si="18"/>
        <v>4</v>
      </c>
      <c r="C23" s="9" t="str">
        <f t="shared" ca="1" si="0"/>
        <v/>
      </c>
      <c r="D23" s="8" t="str">
        <f t="shared" ca="1" si="1"/>
        <v/>
      </c>
      <c r="E23" s="129"/>
      <c r="F23" s="130"/>
      <c r="G23" s="130"/>
      <c r="H23" s="29" t="str">
        <f t="shared" ca="1" si="2"/>
        <v/>
      </c>
      <c r="I23" s="80" t="str">
        <f t="shared" ca="1" si="19"/>
        <v/>
      </c>
      <c r="J23" s="80" t="str">
        <f t="shared" ca="1" si="20"/>
        <v/>
      </c>
      <c r="K23" s="81">
        <f t="shared" ca="1" si="3"/>
        <v>0</v>
      </c>
      <c r="L23" s="25" t="str">
        <f t="shared" ca="1" si="21"/>
        <v/>
      </c>
      <c r="AB23" s="84" t="str">
        <f t="shared" ca="1" si="4"/>
        <v/>
      </c>
      <c r="AC23" s="84" t="str">
        <f t="shared" ca="1" si="22"/>
        <v/>
      </c>
      <c r="AD23" s="84" t="str">
        <f t="shared" ca="1" si="5"/>
        <v/>
      </c>
      <c r="AE23" s="84" t="str">
        <f t="shared" ca="1" si="6"/>
        <v/>
      </c>
      <c r="AF23" s="84" t="str">
        <f t="shared" ca="1" si="7"/>
        <v/>
      </c>
      <c r="AG23" s="84" t="str">
        <f t="shared" ca="1" si="8"/>
        <v/>
      </c>
      <c r="AH23" s="84" t="str">
        <f t="shared" ca="1" si="9"/>
        <v/>
      </c>
      <c r="AI23" s="87" t="str">
        <f t="shared" ca="1" si="10"/>
        <v/>
      </c>
      <c r="AK23" s="84" t="str">
        <f ca="1">IF($AD23&lt;&gt;"",(IF(#REF!="地方公共団体（市町村）","公立","私立")),"")</f>
        <v/>
      </c>
      <c r="AL23" s="84" t="str">
        <f t="shared" ca="1" si="11"/>
        <v/>
      </c>
      <c r="AM23" s="84" t="str">
        <f t="shared" ca="1" si="12"/>
        <v/>
      </c>
      <c r="AN23" s="84" t="str">
        <f t="shared" ca="1" si="13"/>
        <v/>
      </c>
      <c r="AO23" s="84" t="str">
        <f t="shared" ca="1" si="14"/>
        <v/>
      </c>
      <c r="AP23" s="84" t="str">
        <f t="shared" ca="1" si="15"/>
        <v/>
      </c>
      <c r="AQ23" s="84" t="str">
        <f t="shared" ca="1" si="16"/>
        <v/>
      </c>
      <c r="AR23" s="87" t="str">
        <f t="shared" ca="1" si="17"/>
        <v/>
      </c>
    </row>
    <row r="24" spans="2:44" ht="22.5" customHeight="1">
      <c r="B24" s="7">
        <f t="shared" si="18"/>
        <v>5</v>
      </c>
      <c r="C24" s="9" t="str">
        <f t="shared" ca="1" si="0"/>
        <v/>
      </c>
      <c r="D24" s="8" t="str">
        <f t="shared" ca="1" si="1"/>
        <v/>
      </c>
      <c r="E24" s="129"/>
      <c r="F24" s="130"/>
      <c r="G24" s="130"/>
      <c r="H24" s="29" t="str">
        <f t="shared" ca="1" si="2"/>
        <v/>
      </c>
      <c r="I24" s="80" t="str">
        <f t="shared" ca="1" si="19"/>
        <v/>
      </c>
      <c r="J24" s="80" t="str">
        <f t="shared" ca="1" si="20"/>
        <v/>
      </c>
      <c r="K24" s="81">
        <f t="shared" ca="1" si="3"/>
        <v>0</v>
      </c>
      <c r="L24" s="25" t="str">
        <f t="shared" ca="1" si="21"/>
        <v/>
      </c>
      <c r="AB24" s="84" t="str">
        <f t="shared" ca="1" si="4"/>
        <v/>
      </c>
      <c r="AC24" s="84" t="str">
        <f t="shared" ca="1" si="22"/>
        <v/>
      </c>
      <c r="AD24" s="84" t="str">
        <f t="shared" ca="1" si="5"/>
        <v/>
      </c>
      <c r="AE24" s="84" t="str">
        <f t="shared" ca="1" si="6"/>
        <v/>
      </c>
      <c r="AF24" s="84" t="str">
        <f t="shared" ca="1" si="7"/>
        <v/>
      </c>
      <c r="AG24" s="84" t="str">
        <f t="shared" ca="1" si="8"/>
        <v/>
      </c>
      <c r="AH24" s="84" t="str">
        <f t="shared" ca="1" si="9"/>
        <v/>
      </c>
      <c r="AI24" s="87" t="str">
        <f t="shared" ca="1" si="10"/>
        <v/>
      </c>
      <c r="AK24" s="84" t="str">
        <f ca="1">IF($AD24&lt;&gt;"",(IF(#REF!="地方公共団体（市町村）","公立","私立")),"")</f>
        <v/>
      </c>
      <c r="AL24" s="84" t="str">
        <f t="shared" ca="1" si="11"/>
        <v/>
      </c>
      <c r="AM24" s="84" t="str">
        <f t="shared" ca="1" si="12"/>
        <v/>
      </c>
      <c r="AN24" s="84" t="str">
        <f t="shared" ca="1" si="13"/>
        <v/>
      </c>
      <c r="AO24" s="84" t="str">
        <f t="shared" ca="1" si="14"/>
        <v/>
      </c>
      <c r="AP24" s="84" t="str">
        <f t="shared" ca="1" si="15"/>
        <v/>
      </c>
      <c r="AQ24" s="84" t="str">
        <f t="shared" ca="1" si="16"/>
        <v/>
      </c>
      <c r="AR24" s="87" t="str">
        <f t="shared" ca="1" si="17"/>
        <v/>
      </c>
    </row>
    <row r="25" spans="2:44" ht="22.5" customHeight="1">
      <c r="B25" s="7">
        <f t="shared" si="18"/>
        <v>6</v>
      </c>
      <c r="C25" s="9" t="str">
        <f t="shared" ca="1" si="0"/>
        <v/>
      </c>
      <c r="D25" s="8" t="str">
        <f t="shared" ca="1" si="1"/>
        <v/>
      </c>
      <c r="E25" s="129"/>
      <c r="F25" s="130"/>
      <c r="G25" s="130"/>
      <c r="H25" s="29" t="str">
        <f t="shared" ca="1" si="2"/>
        <v/>
      </c>
      <c r="I25" s="80" t="str">
        <f t="shared" ca="1" si="19"/>
        <v/>
      </c>
      <c r="J25" s="80" t="str">
        <f t="shared" ca="1" si="20"/>
        <v/>
      </c>
      <c r="K25" s="81">
        <f t="shared" ca="1" si="3"/>
        <v>0</v>
      </c>
      <c r="L25" s="25" t="str">
        <f t="shared" ca="1" si="21"/>
        <v/>
      </c>
      <c r="AB25" s="84" t="str">
        <f t="shared" ca="1" si="4"/>
        <v/>
      </c>
      <c r="AC25" s="84" t="str">
        <f t="shared" ca="1" si="22"/>
        <v/>
      </c>
      <c r="AD25" s="84" t="str">
        <f t="shared" ca="1" si="5"/>
        <v/>
      </c>
      <c r="AE25" s="84" t="str">
        <f t="shared" ca="1" si="6"/>
        <v/>
      </c>
      <c r="AF25" s="84" t="str">
        <f t="shared" ca="1" si="7"/>
        <v/>
      </c>
      <c r="AG25" s="84" t="str">
        <f t="shared" ca="1" si="8"/>
        <v/>
      </c>
      <c r="AH25" s="84" t="str">
        <f t="shared" ca="1" si="9"/>
        <v/>
      </c>
      <c r="AI25" s="87" t="str">
        <f t="shared" ca="1" si="10"/>
        <v/>
      </c>
      <c r="AK25" s="84" t="str">
        <f ca="1">IF($AD25&lt;&gt;"",(IF(#REF!="地方公共団体（市町村）","公立","私立")),"")</f>
        <v/>
      </c>
      <c r="AL25" s="84" t="str">
        <f t="shared" ca="1" si="11"/>
        <v/>
      </c>
      <c r="AM25" s="84" t="str">
        <f t="shared" ca="1" si="12"/>
        <v/>
      </c>
      <c r="AN25" s="84" t="str">
        <f t="shared" ca="1" si="13"/>
        <v/>
      </c>
      <c r="AO25" s="84" t="str">
        <f t="shared" ca="1" si="14"/>
        <v/>
      </c>
      <c r="AP25" s="84" t="str">
        <f t="shared" ca="1" si="15"/>
        <v/>
      </c>
      <c r="AQ25" s="84" t="str">
        <f t="shared" ca="1" si="16"/>
        <v/>
      </c>
      <c r="AR25" s="87" t="str">
        <f t="shared" ca="1" si="17"/>
        <v/>
      </c>
    </row>
    <row r="26" spans="2:44" ht="22.5" customHeight="1">
      <c r="B26" s="7">
        <f t="shared" si="18"/>
        <v>7</v>
      </c>
      <c r="C26" s="9" t="str">
        <f t="shared" ca="1" si="0"/>
        <v/>
      </c>
      <c r="D26" s="8" t="str">
        <f t="shared" ca="1" si="1"/>
        <v/>
      </c>
      <c r="E26" s="129"/>
      <c r="F26" s="130"/>
      <c r="G26" s="130"/>
      <c r="H26" s="29" t="str">
        <f t="shared" ca="1" si="2"/>
        <v/>
      </c>
      <c r="I26" s="80" t="str">
        <f t="shared" ca="1" si="19"/>
        <v/>
      </c>
      <c r="J26" s="80" t="str">
        <f t="shared" ca="1" si="20"/>
        <v/>
      </c>
      <c r="K26" s="81">
        <f t="shared" ca="1" si="3"/>
        <v>0</v>
      </c>
      <c r="L26" s="25" t="str">
        <f t="shared" ca="1" si="21"/>
        <v/>
      </c>
      <c r="AB26" s="84" t="str">
        <f t="shared" ca="1" si="4"/>
        <v/>
      </c>
      <c r="AC26" s="84" t="str">
        <f t="shared" ca="1" si="22"/>
        <v/>
      </c>
      <c r="AD26" s="84" t="str">
        <f t="shared" ca="1" si="5"/>
        <v/>
      </c>
      <c r="AE26" s="84" t="str">
        <f t="shared" ca="1" si="6"/>
        <v/>
      </c>
      <c r="AF26" s="84" t="str">
        <f t="shared" ca="1" si="7"/>
        <v/>
      </c>
      <c r="AG26" s="84" t="str">
        <f t="shared" ca="1" si="8"/>
        <v/>
      </c>
      <c r="AH26" s="84" t="str">
        <f t="shared" ca="1" si="9"/>
        <v/>
      </c>
      <c r="AI26" s="87" t="str">
        <f t="shared" ca="1" si="10"/>
        <v/>
      </c>
      <c r="AK26" s="84" t="str">
        <f ca="1">IF($AD26&lt;&gt;"",(IF(#REF!="地方公共団体（市町村）","公立","私立")),"")</f>
        <v/>
      </c>
      <c r="AL26" s="84" t="str">
        <f t="shared" ca="1" si="11"/>
        <v/>
      </c>
      <c r="AM26" s="84" t="str">
        <f t="shared" ca="1" si="12"/>
        <v/>
      </c>
      <c r="AN26" s="84" t="str">
        <f t="shared" ca="1" si="13"/>
        <v/>
      </c>
      <c r="AO26" s="84" t="str">
        <f t="shared" ca="1" si="14"/>
        <v/>
      </c>
      <c r="AP26" s="84" t="str">
        <f t="shared" ca="1" si="15"/>
        <v/>
      </c>
      <c r="AQ26" s="84" t="str">
        <f t="shared" ca="1" si="16"/>
        <v/>
      </c>
      <c r="AR26" s="87" t="str">
        <f t="shared" ca="1" si="17"/>
        <v/>
      </c>
    </row>
    <row r="27" spans="2:44" ht="22.5" customHeight="1">
      <c r="B27" s="7">
        <f t="shared" si="18"/>
        <v>8</v>
      </c>
      <c r="C27" s="9" t="str">
        <f t="shared" ca="1" si="0"/>
        <v/>
      </c>
      <c r="D27" s="8" t="str">
        <f t="shared" ca="1" si="1"/>
        <v/>
      </c>
      <c r="E27" s="129"/>
      <c r="F27" s="130"/>
      <c r="G27" s="130"/>
      <c r="H27" s="29" t="str">
        <f t="shared" ca="1" si="2"/>
        <v/>
      </c>
      <c r="I27" s="80" t="str">
        <f t="shared" ca="1" si="19"/>
        <v/>
      </c>
      <c r="J27" s="80" t="str">
        <f t="shared" ca="1" si="20"/>
        <v/>
      </c>
      <c r="K27" s="81">
        <f t="shared" ca="1" si="3"/>
        <v>0</v>
      </c>
      <c r="L27" s="25" t="str">
        <f t="shared" ca="1" si="21"/>
        <v/>
      </c>
      <c r="AB27" s="84" t="str">
        <f t="shared" ca="1" si="4"/>
        <v/>
      </c>
      <c r="AC27" s="84" t="str">
        <f t="shared" ca="1" si="22"/>
        <v/>
      </c>
      <c r="AD27" s="84" t="str">
        <f t="shared" ca="1" si="5"/>
        <v/>
      </c>
      <c r="AE27" s="84" t="str">
        <f t="shared" ca="1" si="6"/>
        <v/>
      </c>
      <c r="AF27" s="84" t="str">
        <f t="shared" ca="1" si="7"/>
        <v/>
      </c>
      <c r="AG27" s="84" t="str">
        <f t="shared" ca="1" si="8"/>
        <v/>
      </c>
      <c r="AH27" s="84" t="str">
        <f t="shared" ca="1" si="9"/>
        <v/>
      </c>
      <c r="AI27" s="87" t="str">
        <f t="shared" ca="1" si="10"/>
        <v/>
      </c>
      <c r="AK27" s="84" t="str">
        <f ca="1">IF($AD27&lt;&gt;"",(IF(#REF!="地方公共団体（市町村）","公立","私立")),"")</f>
        <v/>
      </c>
      <c r="AL27" s="84" t="str">
        <f t="shared" ca="1" si="11"/>
        <v/>
      </c>
      <c r="AM27" s="84" t="str">
        <f t="shared" ca="1" si="12"/>
        <v/>
      </c>
      <c r="AN27" s="84" t="str">
        <f t="shared" ca="1" si="13"/>
        <v/>
      </c>
      <c r="AO27" s="84" t="str">
        <f t="shared" ca="1" si="14"/>
        <v/>
      </c>
      <c r="AP27" s="84" t="str">
        <f t="shared" ca="1" si="15"/>
        <v/>
      </c>
      <c r="AQ27" s="84" t="str">
        <f t="shared" ca="1" si="16"/>
        <v/>
      </c>
      <c r="AR27" s="87" t="str">
        <f t="shared" ca="1" si="17"/>
        <v/>
      </c>
    </row>
    <row r="28" spans="2:44" ht="22.5" customHeight="1">
      <c r="B28" s="7">
        <f t="shared" si="18"/>
        <v>9</v>
      </c>
      <c r="C28" s="9" t="str">
        <f t="shared" ca="1" si="0"/>
        <v/>
      </c>
      <c r="D28" s="8" t="str">
        <f t="shared" ca="1" si="1"/>
        <v/>
      </c>
      <c r="E28" s="129"/>
      <c r="F28" s="130"/>
      <c r="G28" s="130"/>
      <c r="H28" s="29" t="str">
        <f t="shared" ca="1" si="2"/>
        <v/>
      </c>
      <c r="I28" s="80" t="str">
        <f t="shared" ca="1" si="19"/>
        <v/>
      </c>
      <c r="J28" s="80" t="str">
        <f t="shared" ca="1" si="20"/>
        <v/>
      </c>
      <c r="K28" s="81">
        <f t="shared" ca="1" si="3"/>
        <v>0</v>
      </c>
      <c r="L28" s="25" t="str">
        <f t="shared" ca="1" si="21"/>
        <v/>
      </c>
      <c r="AB28" s="84" t="str">
        <f t="shared" ca="1" si="4"/>
        <v/>
      </c>
      <c r="AC28" s="84" t="str">
        <f t="shared" ca="1" si="22"/>
        <v/>
      </c>
      <c r="AD28" s="84" t="str">
        <f t="shared" ca="1" si="5"/>
        <v/>
      </c>
      <c r="AE28" s="84" t="str">
        <f t="shared" ca="1" si="6"/>
        <v/>
      </c>
      <c r="AF28" s="84" t="str">
        <f t="shared" ca="1" si="7"/>
        <v/>
      </c>
      <c r="AG28" s="84" t="str">
        <f t="shared" ca="1" si="8"/>
        <v/>
      </c>
      <c r="AH28" s="84" t="str">
        <f t="shared" ca="1" si="9"/>
        <v/>
      </c>
      <c r="AI28" s="87" t="str">
        <f t="shared" ca="1" si="10"/>
        <v/>
      </c>
      <c r="AK28" s="84" t="str">
        <f ca="1">IF($AD28&lt;&gt;"",(IF(#REF!="地方公共団体（市町村）","公立","私立")),"")</f>
        <v/>
      </c>
      <c r="AL28" s="84" t="str">
        <f t="shared" ca="1" si="11"/>
        <v/>
      </c>
      <c r="AM28" s="84" t="str">
        <f t="shared" ca="1" si="12"/>
        <v/>
      </c>
      <c r="AN28" s="84" t="str">
        <f t="shared" ca="1" si="13"/>
        <v/>
      </c>
      <c r="AO28" s="84" t="str">
        <f t="shared" ca="1" si="14"/>
        <v/>
      </c>
      <c r="AP28" s="84" t="str">
        <f t="shared" ca="1" si="15"/>
        <v/>
      </c>
      <c r="AQ28" s="84" t="str">
        <f t="shared" ca="1" si="16"/>
        <v/>
      </c>
      <c r="AR28" s="87" t="str">
        <f t="shared" ca="1" si="17"/>
        <v/>
      </c>
    </row>
    <row r="29" spans="2:44" ht="22.5" customHeight="1">
      <c r="B29" s="7">
        <f t="shared" si="18"/>
        <v>10</v>
      </c>
      <c r="C29" s="9" t="str">
        <f t="shared" ca="1" si="0"/>
        <v/>
      </c>
      <c r="D29" s="8" t="str">
        <f t="shared" ca="1" si="1"/>
        <v/>
      </c>
      <c r="E29" s="129"/>
      <c r="F29" s="130"/>
      <c r="G29" s="130"/>
      <c r="H29" s="29" t="str">
        <f t="shared" ca="1" si="2"/>
        <v/>
      </c>
      <c r="I29" s="80" t="str">
        <f t="shared" ca="1" si="19"/>
        <v/>
      </c>
      <c r="J29" s="80" t="str">
        <f t="shared" ca="1" si="20"/>
        <v/>
      </c>
      <c r="K29" s="81">
        <f t="shared" ca="1" si="3"/>
        <v>0</v>
      </c>
      <c r="L29" s="25" t="str">
        <f t="shared" ca="1" si="21"/>
        <v/>
      </c>
      <c r="AB29" s="84" t="str">
        <f t="shared" ca="1" si="4"/>
        <v/>
      </c>
      <c r="AC29" s="84" t="str">
        <f t="shared" ca="1" si="22"/>
        <v/>
      </c>
      <c r="AD29" s="84" t="str">
        <f t="shared" ca="1" si="5"/>
        <v/>
      </c>
      <c r="AE29" s="84" t="str">
        <f t="shared" ca="1" si="6"/>
        <v/>
      </c>
      <c r="AF29" s="84" t="str">
        <f t="shared" ca="1" si="7"/>
        <v/>
      </c>
      <c r="AG29" s="84" t="str">
        <f t="shared" ca="1" si="8"/>
        <v/>
      </c>
      <c r="AH29" s="84" t="str">
        <f t="shared" ca="1" si="9"/>
        <v/>
      </c>
      <c r="AI29" s="87" t="str">
        <f t="shared" ca="1" si="10"/>
        <v/>
      </c>
      <c r="AK29" s="84" t="str">
        <f ca="1">IF($AD29&lt;&gt;"",(IF(#REF!="地方公共団体（市町村）","公立","私立")),"")</f>
        <v/>
      </c>
      <c r="AL29" s="84" t="str">
        <f t="shared" ca="1" si="11"/>
        <v/>
      </c>
      <c r="AM29" s="84" t="str">
        <f t="shared" ca="1" si="12"/>
        <v/>
      </c>
      <c r="AN29" s="84" t="str">
        <f t="shared" ca="1" si="13"/>
        <v/>
      </c>
      <c r="AO29" s="84" t="str">
        <f t="shared" ca="1" si="14"/>
        <v/>
      </c>
      <c r="AP29" s="84" t="str">
        <f t="shared" ca="1" si="15"/>
        <v/>
      </c>
      <c r="AQ29" s="84" t="str">
        <f t="shared" ca="1" si="16"/>
        <v/>
      </c>
      <c r="AR29" s="87" t="str">
        <f t="shared" ca="1" si="17"/>
        <v/>
      </c>
    </row>
    <row r="30" spans="2:44" ht="22.5" customHeight="1">
      <c r="B30" s="7">
        <f t="shared" si="18"/>
        <v>11</v>
      </c>
      <c r="C30" s="9" t="str">
        <f t="shared" ca="1" si="0"/>
        <v/>
      </c>
      <c r="D30" s="8" t="str">
        <f t="shared" ca="1" si="1"/>
        <v/>
      </c>
      <c r="E30" s="129"/>
      <c r="F30" s="130"/>
      <c r="G30" s="130"/>
      <c r="H30" s="29" t="str">
        <f t="shared" ca="1" si="2"/>
        <v/>
      </c>
      <c r="I30" s="80" t="str">
        <f t="shared" ca="1" si="19"/>
        <v/>
      </c>
      <c r="J30" s="80" t="str">
        <f t="shared" ca="1" si="20"/>
        <v/>
      </c>
      <c r="K30" s="81">
        <f t="shared" ca="1" si="3"/>
        <v>0</v>
      </c>
      <c r="L30" s="25" t="str">
        <f t="shared" ca="1" si="21"/>
        <v/>
      </c>
      <c r="AB30" s="84" t="str">
        <f t="shared" ca="1" si="4"/>
        <v/>
      </c>
      <c r="AC30" s="84" t="str">
        <f t="shared" ca="1" si="22"/>
        <v/>
      </c>
      <c r="AD30" s="84" t="str">
        <f t="shared" ca="1" si="5"/>
        <v/>
      </c>
      <c r="AE30" s="84" t="str">
        <f t="shared" ca="1" si="6"/>
        <v/>
      </c>
      <c r="AF30" s="84" t="str">
        <f t="shared" ca="1" si="7"/>
        <v/>
      </c>
      <c r="AG30" s="84" t="str">
        <f t="shared" ca="1" si="8"/>
        <v/>
      </c>
      <c r="AH30" s="84" t="str">
        <f t="shared" ca="1" si="9"/>
        <v/>
      </c>
      <c r="AI30" s="87" t="str">
        <f t="shared" ca="1" si="10"/>
        <v/>
      </c>
      <c r="AK30" s="84" t="str">
        <f ca="1">IF($AD30&lt;&gt;"",(IF(#REF!="地方公共団体（市町村）","公立","私立")),"")</f>
        <v/>
      </c>
      <c r="AL30" s="84" t="str">
        <f t="shared" ca="1" si="11"/>
        <v/>
      </c>
      <c r="AM30" s="84" t="str">
        <f t="shared" ca="1" si="12"/>
        <v/>
      </c>
      <c r="AN30" s="84" t="str">
        <f t="shared" ca="1" si="13"/>
        <v/>
      </c>
      <c r="AO30" s="84" t="str">
        <f t="shared" ca="1" si="14"/>
        <v/>
      </c>
      <c r="AP30" s="84" t="str">
        <f t="shared" ca="1" si="15"/>
        <v/>
      </c>
      <c r="AQ30" s="84" t="str">
        <f t="shared" ca="1" si="16"/>
        <v/>
      </c>
      <c r="AR30" s="87" t="str">
        <f t="shared" ca="1" si="17"/>
        <v/>
      </c>
    </row>
    <row r="31" spans="2:44" ht="22.5" customHeight="1">
      <c r="B31" s="7">
        <f t="shared" si="18"/>
        <v>12</v>
      </c>
      <c r="C31" s="9" t="str">
        <f t="shared" ca="1" si="0"/>
        <v/>
      </c>
      <c r="D31" s="8" t="str">
        <f t="shared" ca="1" si="1"/>
        <v/>
      </c>
      <c r="E31" s="129"/>
      <c r="F31" s="130"/>
      <c r="G31" s="130"/>
      <c r="H31" s="29" t="str">
        <f t="shared" ca="1" si="2"/>
        <v/>
      </c>
      <c r="I31" s="80" t="str">
        <f t="shared" ca="1" si="19"/>
        <v/>
      </c>
      <c r="J31" s="80" t="str">
        <f t="shared" ca="1" si="20"/>
        <v/>
      </c>
      <c r="K31" s="81">
        <f t="shared" ca="1" si="3"/>
        <v>0</v>
      </c>
      <c r="L31" s="25" t="str">
        <f t="shared" ca="1" si="21"/>
        <v/>
      </c>
      <c r="AB31" s="84" t="str">
        <f t="shared" ca="1" si="4"/>
        <v/>
      </c>
      <c r="AC31" s="84" t="str">
        <f t="shared" ca="1" si="22"/>
        <v/>
      </c>
      <c r="AD31" s="84" t="str">
        <f t="shared" ca="1" si="5"/>
        <v/>
      </c>
      <c r="AE31" s="84" t="str">
        <f t="shared" ca="1" si="6"/>
        <v/>
      </c>
      <c r="AF31" s="84" t="str">
        <f t="shared" ca="1" si="7"/>
        <v/>
      </c>
      <c r="AG31" s="84" t="str">
        <f t="shared" ca="1" si="8"/>
        <v/>
      </c>
      <c r="AH31" s="84" t="str">
        <f t="shared" ca="1" si="9"/>
        <v/>
      </c>
      <c r="AI31" s="87" t="str">
        <f t="shared" ca="1" si="10"/>
        <v/>
      </c>
      <c r="AK31" s="84" t="str">
        <f ca="1">IF($AD31&lt;&gt;"",(IF(#REF!="地方公共団体（市町村）","公立","私立")),"")</f>
        <v/>
      </c>
      <c r="AL31" s="84" t="str">
        <f t="shared" ca="1" si="11"/>
        <v/>
      </c>
      <c r="AM31" s="84" t="str">
        <f t="shared" ca="1" si="12"/>
        <v/>
      </c>
      <c r="AN31" s="84" t="str">
        <f t="shared" ca="1" si="13"/>
        <v/>
      </c>
      <c r="AO31" s="84" t="str">
        <f t="shared" ca="1" si="14"/>
        <v/>
      </c>
      <c r="AP31" s="84" t="str">
        <f t="shared" ca="1" si="15"/>
        <v/>
      </c>
      <c r="AQ31" s="84" t="str">
        <f t="shared" ca="1" si="16"/>
        <v/>
      </c>
      <c r="AR31" s="87" t="str">
        <f t="shared" ca="1" si="17"/>
        <v/>
      </c>
    </row>
    <row r="32" spans="2:44" ht="22.5" customHeight="1">
      <c r="B32" s="7">
        <f t="shared" si="18"/>
        <v>13</v>
      </c>
      <c r="C32" s="9" t="str">
        <f t="shared" ca="1" si="0"/>
        <v/>
      </c>
      <c r="D32" s="8" t="str">
        <f t="shared" ca="1" si="1"/>
        <v/>
      </c>
      <c r="E32" s="129"/>
      <c r="F32" s="130"/>
      <c r="G32" s="130"/>
      <c r="H32" s="29" t="str">
        <f t="shared" ca="1" si="2"/>
        <v/>
      </c>
      <c r="I32" s="80" t="str">
        <f t="shared" ca="1" si="19"/>
        <v/>
      </c>
      <c r="J32" s="80" t="str">
        <f t="shared" ca="1" si="20"/>
        <v/>
      </c>
      <c r="K32" s="81">
        <f t="shared" ca="1" si="3"/>
        <v>0</v>
      </c>
      <c r="L32" s="25" t="str">
        <f t="shared" ca="1" si="21"/>
        <v/>
      </c>
      <c r="AB32" s="84" t="str">
        <f t="shared" ca="1" si="4"/>
        <v/>
      </c>
      <c r="AC32" s="84" t="str">
        <f t="shared" ca="1" si="22"/>
        <v/>
      </c>
      <c r="AD32" s="84" t="str">
        <f t="shared" ca="1" si="5"/>
        <v/>
      </c>
      <c r="AE32" s="84" t="str">
        <f t="shared" ca="1" si="6"/>
        <v/>
      </c>
      <c r="AF32" s="84" t="str">
        <f t="shared" ca="1" si="7"/>
        <v/>
      </c>
      <c r="AG32" s="84" t="str">
        <f t="shared" ca="1" si="8"/>
        <v/>
      </c>
      <c r="AH32" s="84" t="str">
        <f t="shared" ca="1" si="9"/>
        <v/>
      </c>
      <c r="AI32" s="87" t="str">
        <f t="shared" ca="1" si="10"/>
        <v/>
      </c>
      <c r="AK32" s="84" t="str">
        <f ca="1">IF($AD32&lt;&gt;"",(IF(#REF!="地方公共団体（市町村）","公立","私立")),"")</f>
        <v/>
      </c>
      <c r="AL32" s="84" t="str">
        <f t="shared" ca="1" si="11"/>
        <v/>
      </c>
      <c r="AM32" s="84" t="str">
        <f t="shared" ca="1" si="12"/>
        <v/>
      </c>
      <c r="AN32" s="84" t="str">
        <f t="shared" ca="1" si="13"/>
        <v/>
      </c>
      <c r="AO32" s="84" t="str">
        <f t="shared" ca="1" si="14"/>
        <v/>
      </c>
      <c r="AP32" s="84" t="str">
        <f t="shared" ca="1" si="15"/>
        <v/>
      </c>
      <c r="AQ32" s="84" t="str">
        <f t="shared" ca="1" si="16"/>
        <v/>
      </c>
      <c r="AR32" s="87" t="str">
        <f t="shared" ca="1" si="17"/>
        <v/>
      </c>
    </row>
    <row r="33" spans="2:44" ht="22.5" customHeight="1">
      <c r="B33" s="7">
        <f t="shared" si="18"/>
        <v>14</v>
      </c>
      <c r="C33" s="9" t="str">
        <f t="shared" ca="1" si="0"/>
        <v/>
      </c>
      <c r="D33" s="8" t="str">
        <f t="shared" ca="1" si="1"/>
        <v/>
      </c>
      <c r="E33" s="129"/>
      <c r="F33" s="130"/>
      <c r="G33" s="130"/>
      <c r="H33" s="29" t="str">
        <f t="shared" ca="1" si="2"/>
        <v/>
      </c>
      <c r="I33" s="80" t="str">
        <f t="shared" ca="1" si="19"/>
        <v/>
      </c>
      <c r="J33" s="80" t="str">
        <f t="shared" ca="1" si="20"/>
        <v/>
      </c>
      <c r="K33" s="81">
        <f t="shared" ca="1" si="3"/>
        <v>0</v>
      </c>
      <c r="L33" s="25" t="str">
        <f t="shared" ca="1" si="21"/>
        <v/>
      </c>
      <c r="AB33" s="84" t="str">
        <f t="shared" ca="1" si="4"/>
        <v/>
      </c>
      <c r="AC33" s="84" t="str">
        <f t="shared" ca="1" si="22"/>
        <v/>
      </c>
      <c r="AD33" s="84" t="str">
        <f t="shared" ca="1" si="5"/>
        <v/>
      </c>
      <c r="AE33" s="84" t="str">
        <f t="shared" ca="1" si="6"/>
        <v/>
      </c>
      <c r="AF33" s="84" t="str">
        <f t="shared" ca="1" si="7"/>
        <v/>
      </c>
      <c r="AG33" s="84" t="str">
        <f t="shared" ca="1" si="8"/>
        <v/>
      </c>
      <c r="AH33" s="84" t="str">
        <f t="shared" ca="1" si="9"/>
        <v/>
      </c>
      <c r="AI33" s="87" t="str">
        <f t="shared" ca="1" si="10"/>
        <v/>
      </c>
      <c r="AK33" s="84" t="str">
        <f ca="1">IF($AD33&lt;&gt;"",(IF(#REF!="地方公共団体（市町村）","公立","私立")),"")</f>
        <v/>
      </c>
      <c r="AL33" s="84" t="str">
        <f t="shared" ca="1" si="11"/>
        <v/>
      </c>
      <c r="AM33" s="84" t="str">
        <f t="shared" ca="1" si="12"/>
        <v/>
      </c>
      <c r="AN33" s="84" t="str">
        <f t="shared" ca="1" si="13"/>
        <v/>
      </c>
      <c r="AO33" s="84" t="str">
        <f t="shared" ca="1" si="14"/>
        <v/>
      </c>
      <c r="AP33" s="84" t="str">
        <f t="shared" ca="1" si="15"/>
        <v/>
      </c>
      <c r="AQ33" s="84" t="str">
        <f t="shared" ca="1" si="16"/>
        <v/>
      </c>
      <c r="AR33" s="87" t="str">
        <f t="shared" ca="1" si="17"/>
        <v/>
      </c>
    </row>
    <row r="34" spans="2:44" ht="22.5" customHeight="1">
      <c r="B34" s="7">
        <f t="shared" si="18"/>
        <v>15</v>
      </c>
      <c r="C34" s="9" t="str">
        <f t="shared" ca="1" si="0"/>
        <v/>
      </c>
      <c r="D34" s="8" t="str">
        <f t="shared" ca="1" si="1"/>
        <v/>
      </c>
      <c r="E34" s="129"/>
      <c r="F34" s="130"/>
      <c r="G34" s="130"/>
      <c r="H34" s="29" t="str">
        <f t="shared" ca="1" si="2"/>
        <v/>
      </c>
      <c r="I34" s="80" t="str">
        <f t="shared" ca="1" si="19"/>
        <v/>
      </c>
      <c r="J34" s="80" t="str">
        <f t="shared" ca="1" si="20"/>
        <v/>
      </c>
      <c r="K34" s="81">
        <f t="shared" ca="1" si="3"/>
        <v>0</v>
      </c>
      <c r="L34" s="25" t="str">
        <f t="shared" ca="1" si="21"/>
        <v/>
      </c>
      <c r="AB34" s="84" t="str">
        <f t="shared" ca="1" si="4"/>
        <v/>
      </c>
      <c r="AC34" s="84" t="str">
        <f t="shared" ca="1" si="22"/>
        <v/>
      </c>
      <c r="AD34" s="84" t="str">
        <f t="shared" ca="1" si="5"/>
        <v/>
      </c>
      <c r="AE34" s="84" t="str">
        <f t="shared" ca="1" si="6"/>
        <v/>
      </c>
      <c r="AF34" s="84" t="str">
        <f t="shared" ca="1" si="7"/>
        <v/>
      </c>
      <c r="AG34" s="84" t="str">
        <f t="shared" ca="1" si="8"/>
        <v/>
      </c>
      <c r="AH34" s="84" t="str">
        <f t="shared" ca="1" si="9"/>
        <v/>
      </c>
      <c r="AI34" s="87" t="str">
        <f t="shared" ca="1" si="10"/>
        <v/>
      </c>
      <c r="AK34" s="84" t="str">
        <f ca="1">IF($AD34&lt;&gt;"",(IF(#REF!="地方公共団体（市町村）","公立","私立")),"")</f>
        <v/>
      </c>
      <c r="AL34" s="84" t="str">
        <f t="shared" ca="1" si="11"/>
        <v/>
      </c>
      <c r="AM34" s="84" t="str">
        <f t="shared" ca="1" si="12"/>
        <v/>
      </c>
      <c r="AN34" s="84" t="str">
        <f t="shared" ca="1" si="13"/>
        <v/>
      </c>
      <c r="AO34" s="84" t="str">
        <f t="shared" ca="1" si="14"/>
        <v/>
      </c>
      <c r="AP34" s="84" t="str">
        <f t="shared" ca="1" si="15"/>
        <v/>
      </c>
      <c r="AQ34" s="84" t="str">
        <f t="shared" ca="1" si="16"/>
        <v/>
      </c>
      <c r="AR34" s="87" t="str">
        <f t="shared" ca="1" si="17"/>
        <v/>
      </c>
    </row>
  </sheetData>
  <sheetProtection algorithmName="SHA-512" hashValue="qS3YwBigoqQOYmUc7qd7Vg7NwK2zqmG4Egvoz6rt9AdImyGx60WJ0MagAIrBY/YDygjxL7ipQjFwFXilD9AhUw==" saltValue="gBzZwXbn0nZQOPOOkZsUzg==" spinCount="100000" sheet="1" selectLockedCells="1"/>
  <mergeCells count="46">
    <mergeCell ref="J1:K1"/>
    <mergeCell ref="E10:H10"/>
    <mergeCell ref="E8:H8"/>
    <mergeCell ref="E9:H9"/>
    <mergeCell ref="D7:K7"/>
    <mergeCell ref="D5:K5"/>
    <mergeCell ref="A2:K2"/>
    <mergeCell ref="J8:K8"/>
    <mergeCell ref="J9:K9"/>
    <mergeCell ref="J10:K10"/>
    <mergeCell ref="B18:B19"/>
    <mergeCell ref="C18:C19"/>
    <mergeCell ref="B10:C10"/>
    <mergeCell ref="B3:C3"/>
    <mergeCell ref="B4:C4"/>
    <mergeCell ref="B5:C5"/>
    <mergeCell ref="B6:C7"/>
    <mergeCell ref="B13:G13"/>
    <mergeCell ref="B14:G14"/>
    <mergeCell ref="B15:G15"/>
    <mergeCell ref="B9:C9"/>
    <mergeCell ref="B8:C8"/>
    <mergeCell ref="E18:G19"/>
    <mergeCell ref="D18:D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H18:H19"/>
    <mergeCell ref="I18:K18"/>
    <mergeCell ref="D4:K4"/>
    <mergeCell ref="H13:J13"/>
    <mergeCell ref="H14:J14"/>
    <mergeCell ref="H15:J15"/>
    <mergeCell ref="E6:G6"/>
  </mergeCells>
  <phoneticPr fontId="5"/>
  <conditionalFormatting sqref="A2:K2">
    <cfRule type="containsText" dxfId="16" priority="1" operator="containsText" text="エラー">
      <formula>NOT(ISERROR(SEARCH("エラー",A2)))</formula>
    </cfRule>
  </conditionalFormatting>
  <conditionalFormatting sqref="J1:K1 J3:K3 J6:K6 J11:K12 J16:K17">
    <cfRule type="cellIs" dxfId="15" priority="2" operator="equal">
      <formula>0</formula>
    </cfRule>
  </conditionalFormatting>
  <pageMargins left="0.55118110236220474" right="0.19685039370078741" top="0.39370078740157483" bottom="0.39370078740157483" header="0" footer="0"/>
  <pageSetup paperSize="9" scale="83"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177"/>
  <sheetViews>
    <sheetView showGridLines="0" view="pageBreakPreview" topLeftCell="A16" zoomScaleNormal="120" zoomScaleSheetLayoutView="100" workbookViewId="0">
      <selection activeCell="A39" sqref="A3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139</v>
      </c>
      <c r="J15" s="187" t="s">
        <v>163</v>
      </c>
      <c r="K15" s="187"/>
      <c r="L15" s="187"/>
      <c r="M15" s="187"/>
      <c r="N15" s="166">
        <v>200000</v>
      </c>
      <c r="O15" s="167"/>
      <c r="P15" s="167"/>
      <c r="Q15" s="167"/>
      <c r="R15" s="167"/>
      <c r="S15" s="62" t="s">
        <v>139</v>
      </c>
      <c r="T15" s="163" t="s">
        <v>161</v>
      </c>
      <c r="U15" s="164"/>
      <c r="V15" s="164"/>
      <c r="W15" s="165"/>
      <c r="X15" s="166">
        <f>MIN(E15,N15)</f>
        <v>0</v>
      </c>
      <c r="Y15" s="167"/>
      <c r="Z15" s="167"/>
      <c r="AA15" s="167"/>
      <c r="AB15" s="167"/>
      <c r="AC15" s="78" t="s">
        <v>139</v>
      </c>
      <c r="AD15" s="201" t="s">
        <v>295</v>
      </c>
      <c r="AE15" s="202"/>
      <c r="AF15" s="202"/>
      <c r="AG15" s="203"/>
      <c r="AH15" s="199">
        <f>ROUNDDOWN(X15*4/5,-3)</f>
        <v>0</v>
      </c>
      <c r="AI15" s="200"/>
      <c r="AJ15" s="200"/>
      <c r="AK15" s="200"/>
      <c r="AL15" s="200"/>
      <c r="AM15" s="79" t="s">
        <v>139</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148</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265</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277</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278</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148</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S/ouU79WkvdEe5Qj6y4HLefZkSi9JICrOrMSQbvviI4m/ITbcfL/UEBC9eIjuKWDAUciV0j95HVEwqDhRBK8zA==" saltValue="9/AdUt9zwBUgKp4rRg6dOg==" spinCount="100000" sheet="1" selectLockedCells="1" autoFilter="0"/>
  <mergeCells count="97">
    <mergeCell ref="X29:AB29"/>
    <mergeCell ref="AD29:AG29"/>
    <mergeCell ref="AH29:AL29"/>
    <mergeCell ref="B29:D29"/>
    <mergeCell ref="E29:H29"/>
    <mergeCell ref="J29:M29"/>
    <mergeCell ref="N29:R29"/>
    <mergeCell ref="T29:W29"/>
    <mergeCell ref="A22:D22"/>
    <mergeCell ref="E18:I18"/>
    <mergeCell ref="E19:I19"/>
    <mergeCell ref="E20:I20"/>
    <mergeCell ref="E21:I21"/>
    <mergeCell ref="E22:I22"/>
    <mergeCell ref="A36:D36"/>
    <mergeCell ref="E36:I36"/>
    <mergeCell ref="J36:AM36"/>
    <mergeCell ref="A25:F25"/>
    <mergeCell ref="G25:AM25"/>
    <mergeCell ref="A26:F26"/>
    <mergeCell ref="A27:F27"/>
    <mergeCell ref="G27:AM27"/>
    <mergeCell ref="K26:S26"/>
    <mergeCell ref="T26:AM26"/>
    <mergeCell ref="G26:J26"/>
    <mergeCell ref="A33:D33"/>
    <mergeCell ref="E33:I33"/>
    <mergeCell ref="J33:AM33"/>
    <mergeCell ref="A34:D34"/>
    <mergeCell ref="E34:I34"/>
    <mergeCell ref="J34:AM34"/>
    <mergeCell ref="A35:D35"/>
    <mergeCell ref="E35:I35"/>
    <mergeCell ref="J35:AM35"/>
    <mergeCell ref="A30:D30"/>
    <mergeCell ref="E30:I30"/>
    <mergeCell ref="J30:AM30"/>
    <mergeCell ref="A31:D31"/>
    <mergeCell ref="J17:AM17"/>
    <mergeCell ref="J18:AM18"/>
    <mergeCell ref="J19:AM19"/>
    <mergeCell ref="A20:D20"/>
    <mergeCell ref="A21:D21"/>
    <mergeCell ref="J20:AM20"/>
    <mergeCell ref="A17:D17"/>
    <mergeCell ref="A18:D18"/>
    <mergeCell ref="A19:D19"/>
    <mergeCell ref="AP4:AT4"/>
    <mergeCell ref="B5:K5"/>
    <mergeCell ref="L5:AK5"/>
    <mergeCell ref="P8:Y8"/>
    <mergeCell ref="AC8:AM8"/>
    <mergeCell ref="B6:K7"/>
    <mergeCell ref="AC6:AM6"/>
    <mergeCell ref="AT6:AT7"/>
    <mergeCell ref="L7:AM7"/>
    <mergeCell ref="Z8:AB8"/>
    <mergeCell ref="L8:O8"/>
    <mergeCell ref="L4:AF4"/>
    <mergeCell ref="AG4:AM4"/>
    <mergeCell ref="Q6:V6"/>
    <mergeCell ref="B110:W110"/>
    <mergeCell ref="X110:AM110"/>
    <mergeCell ref="B39:AM39"/>
    <mergeCell ref="B40:AM40"/>
    <mergeCell ref="A108:AM108"/>
    <mergeCell ref="B109:W109"/>
    <mergeCell ref="X109:AM109"/>
    <mergeCell ref="A2:AM2"/>
    <mergeCell ref="E12:AM12"/>
    <mergeCell ref="E13:AM13"/>
    <mergeCell ref="J15:M15"/>
    <mergeCell ref="E15:H15"/>
    <mergeCell ref="B15:D15"/>
    <mergeCell ref="A3:A9"/>
    <mergeCell ref="L3:AF3"/>
    <mergeCell ref="AG3:AM3"/>
    <mergeCell ref="A12:D12"/>
    <mergeCell ref="AH15:AL15"/>
    <mergeCell ref="AD15:AG15"/>
    <mergeCell ref="X15:AB15"/>
    <mergeCell ref="A38:AM38"/>
    <mergeCell ref="L9:AM9"/>
    <mergeCell ref="T15:W15"/>
    <mergeCell ref="N15:R15"/>
    <mergeCell ref="A13:D13"/>
    <mergeCell ref="E31:I31"/>
    <mergeCell ref="J31:AM31"/>
    <mergeCell ref="A32:D32"/>
    <mergeCell ref="E32:I32"/>
    <mergeCell ref="J32:AM32"/>
    <mergeCell ref="J22:AM22"/>
    <mergeCell ref="J21:AM21"/>
    <mergeCell ref="A16:D16"/>
    <mergeCell ref="J16:AM16"/>
    <mergeCell ref="E16:I16"/>
    <mergeCell ref="E17:I17"/>
  </mergeCells>
  <phoneticPr fontId="5"/>
  <conditionalFormatting sqref="A2:AM2">
    <cfRule type="containsText" dxfId="14" priority="1" operator="containsText" text="エラー">
      <formula>NOT(ISERROR(SEARCH("エラー",A2)))</formula>
    </cfRule>
  </conditionalFormatting>
  <dataValidations count="5">
    <dataValidation type="list" allowBlank="1" showInputMessage="1" showErrorMessage="1" sqref="A109:A110" xr:uid="{00000000-0002-0000-0300-000000000000}">
      <formula1>"○"</formula1>
    </dataValidation>
    <dataValidation type="textLength" imeMode="disabled" operator="equal" allowBlank="1" showInputMessage="1" showErrorMessage="1" errorTitle="事業所番号" error="10桁で入力してください。" sqref="AG4:AM4" xr:uid="{00000000-0002-0000-0300-000001000000}">
      <formula1>10</formula1>
    </dataValidation>
    <dataValidation imeMode="off" allowBlank="1" showInputMessage="1" showErrorMessage="1" sqref="P8:Y8 AC8:AM8" xr:uid="{00000000-0002-0000-0300-000002000000}"/>
    <dataValidation imeMode="fullKatakana" allowBlank="1" showInputMessage="1" showErrorMessage="1" sqref="L3:AF3" xr:uid="{00000000-0002-0000-0300-000003000000}"/>
    <dataValidation type="list" imeMode="disabled" allowBlank="1" showInputMessage="1" showErrorMessage="1" sqref="A39:A104" xr:uid="{00000000-0002-0000-03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81C6D3D-47FC-4C10-BDE8-E79021BB2B59}">
          <x14:formula1>
            <xm:f>プルダウン!$B$1:$B$3</xm:f>
          </x14:formula1>
          <xm:sqref>L5:AK5</xm:sqref>
        </x14:dataValidation>
        <x14:dataValidation type="list" allowBlank="1" showInputMessage="1" showErrorMessage="1" xr:uid="{00000000-0002-0000-0300-000006000000}">
          <x14:formula1>
            <xm:f>プルダウン!$H$1:$H$3</xm:f>
          </x14:formula1>
          <xm:sqref>A17:D21 A31:D35</xm:sqref>
        </x14:dataValidation>
        <x14:dataValidation type="list" allowBlank="1" showInputMessage="1" showErrorMessage="1" xr:uid="{00000000-0002-0000-0300-000007000000}">
          <x14:formula1>
            <xm:f>プルダウン!$I$1:$I$2</xm:f>
          </x14:formula1>
          <xm:sqref>G26:J26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EC4B-1DA8-495E-8FA6-17CA790E61AD}">
  <sheetPr>
    <pageSetUpPr fitToPage="1"/>
  </sheetPr>
  <dimension ref="A1:AV177"/>
  <sheetViews>
    <sheetView showGridLines="0" view="pageBreakPreview" topLeftCell="A16" zoomScaleNormal="120" zoomScaleSheetLayoutView="100" workbookViewId="0">
      <selection activeCell="J32" sqref="J32:AM32"/>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fva19yMdwT5fR3BvKV4fZq3lwjswLhTQYExFLkmHlv/rLCuL5E4bcWG5CuNcvzlfbjXnX0wkTyT0T4WzNanIiA==" saltValue="AUco6dwNK1XPrLArq6GB4w=="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3" priority="1" operator="containsText" text="エラー">
      <formula>NOT(ISERROR(SEARCH("エラー",A2)))</formula>
    </cfRule>
  </conditionalFormatting>
  <dataValidations count="5">
    <dataValidation type="list" imeMode="disabled" allowBlank="1" showInputMessage="1" showErrorMessage="1" sqref="A39:A104" xr:uid="{B712B0D6-C7B2-4C29-82B6-2276E56A171A}">
      <formula1>"○"</formula1>
    </dataValidation>
    <dataValidation imeMode="fullKatakana" allowBlank="1" showInputMessage="1" showErrorMessage="1" sqref="L3:AF3" xr:uid="{13FABBFE-95DA-4E00-8136-F62A739C8818}"/>
    <dataValidation imeMode="off" allowBlank="1" showInputMessage="1" showErrorMessage="1" sqref="P8:Y8 AC8:AM8" xr:uid="{46F36DA9-75CC-44D1-8A7B-D184E351F687}"/>
    <dataValidation type="textLength" imeMode="disabled" operator="equal" allowBlank="1" showInputMessage="1" showErrorMessage="1" errorTitle="事業所番号" error="10桁で入力してください。" sqref="AG4:AM4" xr:uid="{7EB31D07-55EE-4FF8-82A9-1FF6A4BA52DC}">
      <formula1>10</formula1>
    </dataValidation>
    <dataValidation type="list" allowBlank="1" showInputMessage="1" showErrorMessage="1" sqref="A109:A110" xr:uid="{528E52E1-8F51-4AE2-859B-7923BDD236B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1A89247-4542-4129-BDB3-C6CD03690A44}">
          <x14:formula1>
            <xm:f>プルダウン!$I$1:$I$2</xm:f>
          </x14:formula1>
          <xm:sqref>G26:J26</xm:sqref>
        </x14:dataValidation>
        <x14:dataValidation type="list" allowBlank="1" showInputMessage="1" showErrorMessage="1" xr:uid="{451F12A5-45EA-4720-879B-833B232EA32B}">
          <x14:formula1>
            <xm:f>プルダウン!$H$1:$H$3</xm:f>
          </x14:formula1>
          <xm:sqref>A17:D21 A31:D35</xm:sqref>
        </x14:dataValidation>
        <x14:dataValidation type="list" allowBlank="1" showInputMessage="1" showErrorMessage="1" xr:uid="{A15D2630-0590-48AC-B6F9-982D658D90D9}">
          <x14:formula1>
            <xm:f>プルダウン!$B$1:$B$3</xm:f>
          </x14:formula1>
          <xm:sqref>L5:AK5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E864-4108-4CB7-BF80-172A0A9188E4}">
  <sheetPr>
    <pageSetUpPr fitToPage="1"/>
  </sheetPr>
  <dimension ref="A1:AV177"/>
  <sheetViews>
    <sheetView showGridLines="0" view="pageBreakPreview" topLeftCell="A13" zoomScaleNormal="120" zoomScaleSheetLayoutView="100" workbookViewId="0">
      <selection activeCell="J17" sqref="J17:AM1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aOmm5SXUl8e6LCgw7wvNycfPayFJBkawvVtCkwmLtATlwG8w96pGP7dWdrLMFFV4FaC/il9PZBtkxkWqKECqkg==" saltValue="hAhs6lP2CxRVAW61ZEeqxA=="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2" priority="1" operator="containsText" text="エラー">
      <formula>NOT(ISERROR(SEARCH("エラー",A2)))</formula>
    </cfRule>
  </conditionalFormatting>
  <dataValidations count="5">
    <dataValidation type="list" allowBlank="1" showInputMessage="1" showErrorMessage="1" sqref="A109:A110" xr:uid="{AAE243CC-CC77-4D51-9BBF-131AF7D7566E}">
      <formula1>"○"</formula1>
    </dataValidation>
    <dataValidation type="textLength" imeMode="disabled" operator="equal" allowBlank="1" showInputMessage="1" showErrorMessage="1" errorTitle="事業所番号" error="10桁で入力してください。" sqref="AG4:AM4" xr:uid="{A950E859-877D-4CD8-9E96-D638DE8163BF}">
      <formula1>10</formula1>
    </dataValidation>
    <dataValidation imeMode="off" allowBlank="1" showInputMessage="1" showErrorMessage="1" sqref="P8:Y8 AC8:AM8" xr:uid="{B8997D9F-666F-483E-9547-5CE73C9E56B5}"/>
    <dataValidation imeMode="fullKatakana" allowBlank="1" showInputMessage="1" showErrorMessage="1" sqref="L3:AF3" xr:uid="{37109912-321E-4F74-8D67-3D433DC7274E}"/>
    <dataValidation type="list" imeMode="disabled" allowBlank="1" showInputMessage="1" showErrorMessage="1" sqref="A39:A104" xr:uid="{D990B35A-D435-4EB5-856F-B9107435CAC4}">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7347745-2EB6-4116-9035-9ECC0E9A7500}">
          <x14:formula1>
            <xm:f>プルダウン!$B$1:$B$3</xm:f>
          </x14:formula1>
          <xm:sqref>L5:AK5</xm:sqref>
        </x14:dataValidation>
        <x14:dataValidation type="list" allowBlank="1" showInputMessage="1" showErrorMessage="1" xr:uid="{63C29746-C124-4B2E-92EE-41DD0A5F145D}">
          <x14:formula1>
            <xm:f>プルダウン!$H$1:$H$3</xm:f>
          </x14:formula1>
          <xm:sqref>A17:D21 A31:D35</xm:sqref>
        </x14:dataValidation>
        <x14:dataValidation type="list" allowBlank="1" showInputMessage="1" showErrorMessage="1" xr:uid="{D5751AEC-5354-45EE-BDAC-F8E8D2280EF3}">
          <x14:formula1>
            <xm:f>プルダウン!$I$1:$I$2</xm:f>
          </x14:formula1>
          <xm:sqref>G26:J26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2376-4BDA-4849-8092-FD64A277E5F7}">
  <sheetPr>
    <pageSetUpPr fitToPage="1"/>
  </sheetPr>
  <dimension ref="A1:AV177"/>
  <sheetViews>
    <sheetView showGridLines="0" view="pageBreakPreview" zoomScaleNormal="120" zoomScaleSheetLayoutView="100" workbookViewId="0">
      <selection activeCell="J17" sqref="J17:AM1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ceHAHHBGOLH7iG4yYoEuUd9yiKtxiJaVMzm4Ln/6RLbLaII0FUZV3VZZfFFTnNAzy5z9fz6cJSzZy2ZK40ehaA==" saltValue="a6nknDKg6qjzoTAk4z3N/Q=="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1" priority="1" operator="containsText" text="エラー">
      <formula>NOT(ISERROR(SEARCH("エラー",A2)))</formula>
    </cfRule>
  </conditionalFormatting>
  <dataValidations count="5">
    <dataValidation type="list" imeMode="disabled" allowBlank="1" showInputMessage="1" showErrorMessage="1" sqref="A39:A104" xr:uid="{62020976-FE04-4FCD-88CB-7C2ECFF74CFE}">
      <formula1>"○"</formula1>
    </dataValidation>
    <dataValidation imeMode="fullKatakana" allowBlank="1" showInputMessage="1" showErrorMessage="1" sqref="L3:AF3" xr:uid="{5F5487D1-69CC-40E6-A152-59E6CF307D8E}"/>
    <dataValidation imeMode="off" allowBlank="1" showInputMessage="1" showErrorMessage="1" sqref="P8:Y8 AC8:AM8" xr:uid="{421D2BEF-185E-444A-B561-55AC2265EA94}"/>
    <dataValidation type="textLength" imeMode="disabled" operator="equal" allowBlank="1" showInputMessage="1" showErrorMessage="1" errorTitle="事業所番号" error="10桁で入力してください。" sqref="AG4:AM4" xr:uid="{B7546A01-BA11-49A2-AAA0-DB5FB007B72F}">
      <formula1>10</formula1>
    </dataValidation>
    <dataValidation type="list" allowBlank="1" showInputMessage="1" showErrorMessage="1" sqref="A109:A110" xr:uid="{20BE8EA3-B7E5-4E37-BE39-4DF083E78319}">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97A8F73-BD9A-4756-AB62-29F197B1DFFD}">
          <x14:formula1>
            <xm:f>プルダウン!$I$1:$I$2</xm:f>
          </x14:formula1>
          <xm:sqref>G26:J26</xm:sqref>
        </x14:dataValidation>
        <x14:dataValidation type="list" allowBlank="1" showInputMessage="1" showErrorMessage="1" xr:uid="{1E78BA6D-A6DC-4718-B627-70D360185FBE}">
          <x14:formula1>
            <xm:f>プルダウン!$H$1:$H$3</xm:f>
          </x14:formula1>
          <xm:sqref>A31:D35 A17:D21</xm:sqref>
        </x14:dataValidation>
        <x14:dataValidation type="list" allowBlank="1" showInputMessage="1" showErrorMessage="1" xr:uid="{61BB9B7E-4E3D-4F38-B322-1AD0EFE7FC39}">
          <x14:formula1>
            <xm:f>プルダウン!$B$1:$B$3</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C62E-003A-4683-BE24-87183E73BBD4}">
  <sheetPr>
    <pageSetUpPr fitToPage="1"/>
  </sheetPr>
  <dimension ref="A1:AV177"/>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Uul70op2W1u0NmhaEVuN5gQxcRkyQ834YDRy1ACV6u9aL1d9826/ScKcYhteUSAd/Xlt0l7MhKD5Z5i2xfM0tg==" saltValue="fs0KjeHMDU2SKFZxpkzYAw=="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0" priority="1" operator="containsText" text="エラー">
      <formula>NOT(ISERROR(SEARCH("エラー",A2)))</formula>
    </cfRule>
  </conditionalFormatting>
  <dataValidations count="5">
    <dataValidation type="list" allowBlank="1" showInputMessage="1" showErrorMessage="1" sqref="A109:A110" xr:uid="{8F0408CC-6CAC-4F62-B094-420FA719A406}">
      <formula1>"○"</formula1>
    </dataValidation>
    <dataValidation type="textLength" imeMode="disabled" operator="equal" allowBlank="1" showInputMessage="1" showErrorMessage="1" errorTitle="事業所番号" error="10桁で入力してください。" sqref="AG4:AM4" xr:uid="{3682045C-07DB-44E2-B22C-298C97DA1E59}">
      <formula1>10</formula1>
    </dataValidation>
    <dataValidation imeMode="off" allowBlank="1" showInputMessage="1" showErrorMessage="1" sqref="P8:Y8 AC8:AM8" xr:uid="{D292D3EB-F1EC-4FCD-8FE8-07719279AA80}"/>
    <dataValidation imeMode="fullKatakana" allowBlank="1" showInputMessage="1" showErrorMessage="1" sqref="L3:AF3" xr:uid="{EEB7A6E5-2D84-4820-BEBD-D0602BD4E9BC}"/>
    <dataValidation type="list" imeMode="disabled" allowBlank="1" showInputMessage="1" showErrorMessage="1" sqref="A39:A104" xr:uid="{EC88074D-5EA3-4E00-997A-89D4D0EFA9A3}">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6738813-8302-44D5-A329-1BFA98207420}">
          <x14:formula1>
            <xm:f>プルダウン!$B$1:$B$3</xm:f>
          </x14:formula1>
          <xm:sqref>L5:AK5</xm:sqref>
        </x14:dataValidation>
        <x14:dataValidation type="list" allowBlank="1" showInputMessage="1" showErrorMessage="1" xr:uid="{29EBBF8F-3ED9-4F05-96AB-A8FEE385CDC2}">
          <x14:formula1>
            <xm:f>プルダウン!$H$1:$H$3</xm:f>
          </x14:formula1>
          <xm:sqref>A31:D35 A17:D21</xm:sqref>
        </x14:dataValidation>
        <x14:dataValidation type="list" allowBlank="1" showInputMessage="1" showErrorMessage="1" xr:uid="{565A0182-E858-46F3-B44A-AF4A3B11A4CA}">
          <x14:formula1>
            <xm:f>プルダウン!$I$1:$I$2</xm:f>
          </x14:formula1>
          <xm:sqref>G26:J26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06E9-D2ED-45E4-836F-99EB1D28895A}">
  <sheetPr>
    <pageSetUpPr fitToPage="1"/>
  </sheetPr>
  <dimension ref="A1:AV177"/>
  <sheetViews>
    <sheetView showGridLines="0" view="pageBreakPreview" zoomScaleNormal="120" zoomScaleSheetLayoutView="100" workbookViewId="0">
      <selection activeCell="J17" sqref="J17:AM1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aJKBssZA2Z9AkalPcsX7TpROU5cYnYmYqg13KBb/hKKy3V65foruyzTsrD8FOpbe20ztWaFSmsrNr4IApIrOw==" saltValue="m0xOHIXr9xS+QfOUc1Ryow=="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9" priority="1" operator="containsText" text="エラー">
      <formula>NOT(ISERROR(SEARCH("エラー",A2)))</formula>
    </cfRule>
  </conditionalFormatting>
  <dataValidations count="5">
    <dataValidation type="list" imeMode="disabled" allowBlank="1" showInputMessage="1" showErrorMessage="1" sqref="A39:A104" xr:uid="{EEE31D31-D388-4776-9015-6BD69ACC0403}">
      <formula1>"○"</formula1>
    </dataValidation>
    <dataValidation imeMode="fullKatakana" allowBlank="1" showInputMessage="1" showErrorMessage="1" sqref="L3:AF3" xr:uid="{55B68381-44C8-4981-A030-65523F37DABC}"/>
    <dataValidation imeMode="off" allowBlank="1" showInputMessage="1" showErrorMessage="1" sqref="P8:Y8 AC8:AM8" xr:uid="{86DB2919-9873-4DB4-8A1C-CFEBC581C91B}"/>
    <dataValidation type="textLength" imeMode="disabled" operator="equal" allowBlank="1" showInputMessage="1" showErrorMessage="1" errorTitle="事業所番号" error="10桁で入力してください。" sqref="AG4:AM4" xr:uid="{A289BDA2-EEF4-4D3B-AE22-C848F19934A3}">
      <formula1>10</formula1>
    </dataValidation>
    <dataValidation type="list" allowBlank="1" showInputMessage="1" showErrorMessage="1" sqref="A109:A110" xr:uid="{07DD2218-BB26-4055-B0C7-3C122D338899}">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E1E4E39-FDE2-4E5F-A2EC-8878347AB81A}">
          <x14:formula1>
            <xm:f>プルダウン!$I$1:$I$2</xm:f>
          </x14:formula1>
          <xm:sqref>G26:J26</xm:sqref>
        </x14:dataValidation>
        <x14:dataValidation type="list" allowBlank="1" showInputMessage="1" showErrorMessage="1" xr:uid="{DC83D712-1C43-4B25-90A2-75D235900FA3}">
          <x14:formula1>
            <xm:f>プルダウン!$H$1:$H$3</xm:f>
          </x14:formula1>
          <xm:sqref>A31:D35 A17:D21</xm:sqref>
        </x14:dataValidation>
        <x14:dataValidation type="list" allowBlank="1" showInputMessage="1" showErrorMessage="1" xr:uid="{5830DDDB-2B87-4C9A-9DAE-FE3FAB695BC7}">
          <x14:formula1>
            <xm:f>プルダウン!$B$1:$B$3</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2CFB-1512-4688-851F-5003D28B125E}">
  <sheetPr>
    <pageSetUpPr fitToPage="1"/>
  </sheetPr>
  <dimension ref="A1:AV177"/>
  <sheetViews>
    <sheetView showGridLines="0" view="pageBreakPreview" zoomScaleNormal="120" zoomScaleSheetLayoutView="100" workbookViewId="0">
      <selection activeCell="J19" sqref="J19:AM1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UwswU+6hvAyFi+nw5zAlHFD39mIS5sVZTFsUvk21B0p8R0YwGqvpfhoGs3dIJDM9ioHirg2LK62IdU2TlnXLSw==" saltValue="t6+LIugVhimtKf7wB08SMA=="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8" priority="1" operator="containsText" text="エラー">
      <formula>NOT(ISERROR(SEARCH("エラー",A2)))</formula>
    </cfRule>
  </conditionalFormatting>
  <dataValidations count="5">
    <dataValidation type="list" allowBlank="1" showInputMessage="1" showErrorMessage="1" sqref="A109:A110" xr:uid="{E3BB7B9B-81D1-46E2-9214-F5BE1C9643E6}">
      <formula1>"○"</formula1>
    </dataValidation>
    <dataValidation type="textLength" imeMode="disabled" operator="equal" allowBlank="1" showInputMessage="1" showErrorMessage="1" errorTitle="事業所番号" error="10桁で入力してください。" sqref="AG4:AM4" xr:uid="{7E96D057-D6C3-422A-AD4E-F512C38DB879}">
      <formula1>10</formula1>
    </dataValidation>
    <dataValidation imeMode="off" allowBlank="1" showInputMessage="1" showErrorMessage="1" sqref="P8:Y8 AC8:AM8" xr:uid="{F650C743-8523-4063-B365-C6C0430CC781}"/>
    <dataValidation imeMode="fullKatakana" allowBlank="1" showInputMessage="1" showErrorMessage="1" sqref="L3:AF3" xr:uid="{4C308EB4-1F46-4F48-983D-A49E62169338}"/>
    <dataValidation type="list" imeMode="disabled" allowBlank="1" showInputMessage="1" showErrorMessage="1" sqref="A39:A104" xr:uid="{83D1CA85-44EE-4525-9281-E6D9FBF06683}">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16D49E6-5BD3-4031-9269-5AF49B457325}">
          <x14:formula1>
            <xm:f>プルダウン!$B$1:$B$3</xm:f>
          </x14:formula1>
          <xm:sqref>L5:AK5</xm:sqref>
        </x14:dataValidation>
        <x14:dataValidation type="list" allowBlank="1" showInputMessage="1" showErrorMessage="1" xr:uid="{0567D3DE-B56E-4C00-8232-DF86689351AA}">
          <x14:formula1>
            <xm:f>プルダウン!$H$1:$H$3</xm:f>
          </x14:formula1>
          <xm:sqref>A31:D35 A17:D21</xm:sqref>
        </x14:dataValidation>
        <x14:dataValidation type="list" allowBlank="1" showInputMessage="1" showErrorMessage="1" xr:uid="{F7A45CAF-0F6B-48E8-840F-5E43C52E3E04}">
          <x14:formula1>
            <xm:f>プルダウン!$I$1:$I$2</xm:f>
          </x14:formula1>
          <xm:sqref>G26:J26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278C-39B9-40B2-9516-A22728590CD5}">
  <sheetPr>
    <pageSetUpPr fitToPage="1"/>
  </sheetPr>
  <dimension ref="A1:AV177"/>
  <sheetViews>
    <sheetView showGridLines="0" view="pageBreakPreview" zoomScaleNormal="120" zoomScaleSheetLayoutView="100" workbookViewId="0">
      <selection activeCell="L7" sqref="L7:AM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E6G4wtxMxBo2n+aamsxLsoQAwpH3LQuCO7p/QepQ+rD4m+JeGyf9I74PhbwRwfQ8NO9lVD6Pjidr7Zg2/FJReA==" saltValue="EfVaHrqdGFLg+f+Eo/tnpg=="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7" priority="1" operator="containsText" text="エラー">
      <formula>NOT(ISERROR(SEARCH("エラー",A2)))</formula>
    </cfRule>
  </conditionalFormatting>
  <dataValidations count="5">
    <dataValidation type="list" imeMode="disabled" allowBlank="1" showInputMessage="1" showErrorMessage="1" sqref="A39:A104" xr:uid="{02736025-AE64-41C6-B30D-03EADDDD2528}">
      <formula1>"○"</formula1>
    </dataValidation>
    <dataValidation imeMode="fullKatakana" allowBlank="1" showInputMessage="1" showErrorMessage="1" sqref="L3:AF3" xr:uid="{153F1071-38B1-47C6-82BD-DB2127121F0D}"/>
    <dataValidation imeMode="off" allowBlank="1" showInputMessage="1" showErrorMessage="1" sqref="P8:Y8 AC8:AM8" xr:uid="{5BBE1C6E-A306-4608-93CF-C19AE9C7CCF8}"/>
    <dataValidation type="textLength" imeMode="disabled" operator="equal" allowBlank="1" showInputMessage="1" showErrorMessage="1" errorTitle="事業所番号" error="10桁で入力してください。" sqref="AG4:AM4" xr:uid="{658A2028-8AC0-4245-83ED-AE0F282F57EF}">
      <formula1>10</formula1>
    </dataValidation>
    <dataValidation type="list" allowBlank="1" showInputMessage="1" showErrorMessage="1" sqref="A109:A110" xr:uid="{3CDD999F-E129-4465-92DB-A71AF8EA2D72}">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9FD8C89-13C1-4B1B-8E10-AC06C4047EEE}">
          <x14:formula1>
            <xm:f>プルダウン!$I$1:$I$2</xm:f>
          </x14:formula1>
          <xm:sqref>G26:J26</xm:sqref>
        </x14:dataValidation>
        <x14:dataValidation type="list" allowBlank="1" showInputMessage="1" showErrorMessage="1" xr:uid="{D177F597-2AFB-4842-98DB-9D499124FFA2}">
          <x14:formula1>
            <xm:f>プルダウン!$H$1:$H$3</xm:f>
          </x14:formula1>
          <xm:sqref>A17:D21 A31:D35</xm:sqref>
        </x14:dataValidation>
        <x14:dataValidation type="list" allowBlank="1" showInputMessage="1" showErrorMessage="1" xr:uid="{DE60CDA9-B1EA-4106-8E23-3CF5D4ADB91C}">
          <x14:formula1>
            <xm:f>プルダウン!$B$1:$B$3</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6607-7B1F-4258-B71F-2D0F8744415B}">
  <sheetPr>
    <pageSetUpPr fitToPage="1"/>
  </sheetPr>
  <dimension ref="A1:AV177"/>
  <sheetViews>
    <sheetView showGridLines="0" view="pageBreakPreview" topLeftCell="A5" zoomScaleNormal="120" zoomScaleSheetLayoutView="100" workbookViewId="0">
      <selection activeCell="J19" sqref="J19:AM1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idk99DXiUXFFsdjgM5FGcxlXS+Hu9AAEqkC1ftTqkaJ2XohBPvgh9VFcbCwh0LhkpFDjAxofolyHWnrdctnxbw==" saltValue="ooejEd+q9vBr7GvQBTgxlw=="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6" priority="1" operator="containsText" text="エラー">
      <formula>NOT(ISERROR(SEARCH("エラー",A2)))</formula>
    </cfRule>
  </conditionalFormatting>
  <dataValidations disablePrompts="1" count="5">
    <dataValidation type="list" allowBlank="1" showInputMessage="1" showErrorMessage="1" sqref="A109:A110" xr:uid="{7E577A47-D4B6-43E4-8533-51CE3E9F6044}">
      <formula1>"○"</formula1>
    </dataValidation>
    <dataValidation type="textLength" imeMode="disabled" operator="equal" allowBlank="1" showInputMessage="1" showErrorMessage="1" errorTitle="事業所番号" error="10桁で入力してください。" sqref="AG4:AM4" xr:uid="{528FE1C8-9E0D-4B2B-A42B-3D8955A5DA32}">
      <formula1>10</formula1>
    </dataValidation>
    <dataValidation imeMode="off" allowBlank="1" showInputMessage="1" showErrorMessage="1" sqref="P8:Y8 AC8:AM8" xr:uid="{F05049B4-1080-43DA-81DD-55F25CF38ED5}"/>
    <dataValidation imeMode="fullKatakana" allowBlank="1" showInputMessage="1" showErrorMessage="1" sqref="L3:AF3" xr:uid="{D30EBDEF-DD8F-4B3E-B850-A9D1206E4D27}"/>
    <dataValidation type="list" imeMode="disabled" allowBlank="1" showInputMessage="1" showErrorMessage="1" sqref="A39:A104" xr:uid="{CFD73A0A-8EA6-488C-8087-DD2802C3C991}">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rowBreaks count="1" manualBreakCount="1">
    <brk id="11" max="38" man="1"/>
  </rowBreaks>
  <colBreaks count="1" manualBreakCount="1">
    <brk id="4" max="39" man="1"/>
  </colBreak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A6C2DE50-FAC9-4894-9C02-B125468570FD}">
          <x14:formula1>
            <xm:f>プルダウン!$B$1:$B$3</xm:f>
          </x14:formula1>
          <xm:sqref>L5:AK5</xm:sqref>
        </x14:dataValidation>
        <x14:dataValidation type="list" allowBlank="1" showInputMessage="1" showErrorMessage="1" xr:uid="{FD75B174-2003-462B-B63A-A3ADD784EB29}">
          <x14:formula1>
            <xm:f>プルダウン!$H$1:$H$3</xm:f>
          </x14:formula1>
          <xm:sqref>A17:D21 A31:D35</xm:sqref>
        </x14:dataValidation>
        <x14:dataValidation type="list" allowBlank="1" showInputMessage="1" showErrorMessage="1" xr:uid="{A32F35B6-C2C8-412D-A89D-7AD404D28779}">
          <x14:formula1>
            <xm:f>プルダウン!$I$1:$I$2</xm:f>
          </x14:formula1>
          <xm:sqref>G26:J26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3E66-BDC4-494E-BB28-F7CE03DB0126}">
  <sheetPr>
    <pageSetUpPr fitToPage="1"/>
  </sheetPr>
  <dimension ref="A1:AV177"/>
  <sheetViews>
    <sheetView showGridLines="0" view="pageBreakPreview" zoomScaleNormal="120" zoomScaleSheetLayoutView="100" workbookViewId="0">
      <selection activeCell="J32" sqref="J32:AM32"/>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76"/>
      <c r="U26" s="277"/>
      <c r="V26" s="277"/>
      <c r="W26" s="277"/>
      <c r="X26" s="277"/>
      <c r="Y26" s="277"/>
      <c r="Z26" s="277"/>
      <c r="AA26" s="277"/>
      <c r="AB26" s="277"/>
      <c r="AC26" s="277"/>
      <c r="AD26" s="277"/>
      <c r="AE26" s="277"/>
      <c r="AF26" s="277"/>
      <c r="AG26" s="277"/>
      <c r="AH26" s="277"/>
      <c r="AI26" s="277"/>
      <c r="AJ26" s="277"/>
      <c r="AK26" s="277"/>
      <c r="AL26" s="277"/>
      <c r="AM26" s="278"/>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4eVtZcaoqtW/yuCT9NYsjD3Ripnd1ub2WrI/iEv03cL6fo0fX8ONvFhc9FeU3TxeLqn9C5sOSeVMfXYoOv8Yaw==" saltValue="WaYYfqX3nqGJ3XhcdlKCnQ=="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5" priority="1" operator="containsText" text="エラー">
      <formula>NOT(ISERROR(SEARCH("エラー",A2)))</formula>
    </cfRule>
  </conditionalFormatting>
  <dataValidations disablePrompts="1" count="5">
    <dataValidation type="list" imeMode="disabled" allowBlank="1" showInputMessage="1" showErrorMessage="1" sqref="A39:A104" xr:uid="{58E4D9AD-43C3-4FE1-B9C2-F636BE922555}">
      <formula1>"○"</formula1>
    </dataValidation>
    <dataValidation imeMode="fullKatakana" allowBlank="1" showInputMessage="1" showErrorMessage="1" sqref="L3:AF3" xr:uid="{0CBDB125-19FD-4591-A3B6-7770F94A69C3}"/>
    <dataValidation imeMode="off" allowBlank="1" showInputMessage="1" showErrorMessage="1" sqref="P8:Y8 AC8:AM8" xr:uid="{5E333CE0-93CB-4A95-B435-219C8B850BCE}"/>
    <dataValidation type="textLength" imeMode="disabled" operator="equal" allowBlank="1" showInputMessage="1" showErrorMessage="1" errorTitle="事業所番号" error="10桁で入力してください。" sqref="AG4:AM4" xr:uid="{B4EAA735-766F-4BF9-96C5-276CB45284BC}">
      <formula1>10</formula1>
    </dataValidation>
    <dataValidation type="list" allowBlank="1" showInputMessage="1" showErrorMessage="1" sqref="A109:A110" xr:uid="{1E9E8D36-301F-4E28-8F52-739DFBDB9DAA}">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1419A50-6B83-45B0-9C68-4EE55467D5F0}">
          <x14:formula1>
            <xm:f>プルダウン!$I$1:$I$2</xm:f>
          </x14:formula1>
          <xm:sqref>G26:J26</xm:sqref>
        </x14:dataValidation>
        <x14:dataValidation type="list" allowBlank="1" showInputMessage="1" showErrorMessage="1" xr:uid="{33F63EBF-E38F-441F-963E-8EBAE5DDC278}">
          <x14:formula1>
            <xm:f>プルダウン!$H$1:$H$3</xm:f>
          </x14:formula1>
          <xm:sqref>A17:D21 A31:D35</xm:sqref>
        </x14:dataValidation>
        <x14:dataValidation type="list" allowBlank="1" showInputMessage="1" showErrorMessage="1" xr:uid="{BB4D826F-46C1-45D2-ADE1-8FEECD3F55F6}">
          <x14:formula1>
            <xm:f>プルダウン!$B$1:$B$3</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304CB-610A-43E2-B8F6-39AAAAAC9F41}">
  <sheetPr>
    <pageSetUpPr fitToPage="1"/>
  </sheetPr>
  <dimension ref="A1:AV177"/>
  <sheetViews>
    <sheetView showGridLines="0" view="pageBreakPreview" topLeftCell="A5" zoomScaleNormal="120" zoomScaleSheetLayoutView="100" workbookViewId="0">
      <selection activeCell="A39" sqref="A39"/>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79"/>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1"/>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P12" s="32"/>
    </row>
    <row r="13" spans="1:47" s="31" customFormat="1" ht="19.5" customHeight="1">
      <c r="A13" s="168" t="s">
        <v>151</v>
      </c>
      <c r="B13" s="168"/>
      <c r="C13" s="168"/>
      <c r="D13" s="168"/>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84"/>
      <c r="B17" s="285"/>
      <c r="C17" s="285"/>
      <c r="D17" s="286"/>
      <c r="E17" s="287"/>
      <c r="F17" s="288"/>
      <c r="G17" s="288"/>
      <c r="H17" s="288"/>
      <c r="I17" s="288"/>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P17" s="32"/>
    </row>
    <row r="18" spans="1:48" s="31" customFormat="1" ht="15" customHeight="1">
      <c r="A18" s="290"/>
      <c r="B18" s="291"/>
      <c r="C18" s="291"/>
      <c r="D18" s="292"/>
      <c r="E18" s="293"/>
      <c r="F18" s="294"/>
      <c r="G18" s="294"/>
      <c r="H18" s="294"/>
      <c r="I18" s="294"/>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P18" s="32"/>
    </row>
    <row r="19" spans="1:48" s="31" customFormat="1" ht="15" customHeight="1">
      <c r="A19" s="290"/>
      <c r="B19" s="291"/>
      <c r="C19" s="291"/>
      <c r="D19" s="292"/>
      <c r="E19" s="293"/>
      <c r="F19" s="294"/>
      <c r="G19" s="294"/>
      <c r="H19" s="294"/>
      <c r="I19" s="294"/>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P19" s="32"/>
    </row>
    <row r="20" spans="1:48" s="31" customFormat="1" ht="15" customHeight="1">
      <c r="A20" s="290"/>
      <c r="B20" s="291"/>
      <c r="C20" s="291"/>
      <c r="D20" s="292"/>
      <c r="E20" s="293"/>
      <c r="F20" s="294"/>
      <c r="G20" s="294"/>
      <c r="H20" s="294"/>
      <c r="I20" s="294"/>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P20" s="32"/>
    </row>
    <row r="21" spans="1:48" s="31" customFormat="1" ht="15" customHeight="1">
      <c r="A21" s="296"/>
      <c r="B21" s="297"/>
      <c r="C21" s="297"/>
      <c r="D21" s="298"/>
      <c r="E21" s="299"/>
      <c r="F21" s="300"/>
      <c r="G21" s="300"/>
      <c r="H21" s="300"/>
      <c r="I21" s="300"/>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76"/>
      <c r="U26" s="277"/>
      <c r="V26" s="277"/>
      <c r="W26" s="277"/>
      <c r="X26" s="277"/>
      <c r="Y26" s="277"/>
      <c r="Z26" s="277"/>
      <c r="AA26" s="277"/>
      <c r="AB26" s="277"/>
      <c r="AC26" s="277"/>
      <c r="AD26" s="277"/>
      <c r="AE26" s="277"/>
      <c r="AF26" s="277"/>
      <c r="AG26" s="277"/>
      <c r="AH26" s="277"/>
      <c r="AI26" s="277"/>
      <c r="AJ26" s="277"/>
      <c r="AK26" s="277"/>
      <c r="AL26" s="277"/>
      <c r="AM26" s="278"/>
      <c r="AP26" s="32"/>
      <c r="AU26" s="85"/>
      <c r="AV26" s="85" t="s">
        <v>276</v>
      </c>
    </row>
    <row r="27" spans="1:48" s="31" customFormat="1" ht="19.5" customHeight="1">
      <c r="A27" s="261" t="s">
        <v>155</v>
      </c>
      <c r="B27" s="262"/>
      <c r="C27" s="262"/>
      <c r="D27" s="262"/>
      <c r="E27" s="262"/>
      <c r="F27" s="263"/>
      <c r="G27" s="302"/>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4"/>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84"/>
      <c r="B31" s="285"/>
      <c r="C31" s="285"/>
      <c r="D31" s="286"/>
      <c r="E31" s="287"/>
      <c r="F31" s="288"/>
      <c r="G31" s="288"/>
      <c r="H31" s="288"/>
      <c r="I31" s="288"/>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P31" s="32"/>
    </row>
    <row r="32" spans="1:48" s="31" customFormat="1" ht="15" customHeight="1">
      <c r="A32" s="290"/>
      <c r="B32" s="291"/>
      <c r="C32" s="291"/>
      <c r="D32" s="292"/>
      <c r="E32" s="293"/>
      <c r="F32" s="294"/>
      <c r="G32" s="294"/>
      <c r="H32" s="294"/>
      <c r="I32" s="294"/>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P32" s="32"/>
    </row>
    <row r="33" spans="1:42" s="31" customFormat="1" ht="15" customHeight="1">
      <c r="A33" s="290"/>
      <c r="B33" s="291"/>
      <c r="C33" s="291"/>
      <c r="D33" s="292"/>
      <c r="E33" s="293"/>
      <c r="F33" s="294"/>
      <c r="G33" s="294"/>
      <c r="H33" s="294"/>
      <c r="I33" s="294"/>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P33" s="32"/>
    </row>
    <row r="34" spans="1:42" s="31" customFormat="1" ht="15" customHeight="1">
      <c r="A34" s="290"/>
      <c r="B34" s="291"/>
      <c r="C34" s="291"/>
      <c r="D34" s="292"/>
      <c r="E34" s="293"/>
      <c r="F34" s="294"/>
      <c r="G34" s="294"/>
      <c r="H34" s="294"/>
      <c r="I34" s="294"/>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P34" s="32"/>
    </row>
    <row r="35" spans="1:42" s="31" customFormat="1" ht="15" customHeight="1">
      <c r="A35" s="296"/>
      <c r="B35" s="297"/>
      <c r="C35" s="297"/>
      <c r="D35" s="298"/>
      <c r="E35" s="299"/>
      <c r="F35" s="300"/>
      <c r="G35" s="300"/>
      <c r="H35" s="300"/>
      <c r="I35" s="300"/>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r5K0JcozQ/HceORi33WTyp4jEBzpjcF+UstYWqI7o+WiSRxM53Aixmzd9PFQqR8Vrw0zmu7MWsWIgCZ592zknQ==" saltValue="mLsPyrQhA0sozNFKKFZoOg=="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4" priority="1" operator="containsText" text="エラー">
      <formula>NOT(ISERROR(SEARCH("エラー",A2)))</formula>
    </cfRule>
  </conditionalFormatting>
  <dataValidations count="5">
    <dataValidation type="list" allowBlank="1" showInputMessage="1" showErrorMessage="1" sqref="A109:A110" xr:uid="{AD0B5822-E179-4C38-BA96-0ADE96E77A16}">
      <formula1>"○"</formula1>
    </dataValidation>
    <dataValidation type="textLength" imeMode="disabled" operator="equal" allowBlank="1" showInputMessage="1" showErrorMessage="1" errorTitle="事業所番号" error="10桁で入力してください。" sqref="AG4:AM4" xr:uid="{C39A8B94-22CC-4096-A2AA-B7C23B8C3C7D}">
      <formula1>10</formula1>
    </dataValidation>
    <dataValidation imeMode="off" allowBlank="1" showInputMessage="1" showErrorMessage="1" sqref="P8:Y8 AC8:AM8" xr:uid="{DFCC479B-F479-49F9-BD2E-63B45ECF0E5D}"/>
    <dataValidation imeMode="fullKatakana" allowBlank="1" showInputMessage="1" showErrorMessage="1" sqref="L3:AF3" xr:uid="{BC5B5A69-0232-4515-9092-FBB29A4AAF4A}"/>
    <dataValidation type="list" imeMode="disabled" allowBlank="1" showInputMessage="1" showErrorMessage="1" sqref="A39:A104" xr:uid="{704FF7B1-7A05-4433-886C-43E25A59C5A6}">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5D92F16-4B62-45B4-B720-5529713DCE83}">
          <x14:formula1>
            <xm:f>プルダウン!$B$1:$B$3</xm:f>
          </x14:formula1>
          <xm:sqref>L5:AK5</xm:sqref>
        </x14:dataValidation>
        <x14:dataValidation type="list" allowBlank="1" showInputMessage="1" showErrorMessage="1" xr:uid="{41F1711E-90CB-4950-BACC-8D92FCB869D2}">
          <x14:formula1>
            <xm:f>プルダウン!$H$1:$H$3</xm:f>
          </x14:formula1>
          <xm:sqref>A17:D21 A31:D35</xm:sqref>
        </x14:dataValidation>
        <x14:dataValidation type="list" allowBlank="1" showInputMessage="1" showErrorMessage="1" xr:uid="{A3030A64-F444-4D19-9693-F892ED2C20D4}">
          <x14:formula1>
            <xm:f>プルダウン!$I$1:$I$2</xm:f>
          </x14:formula1>
          <xm:sqref>G26:J26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E759-E007-4F77-AD2E-E8666CC241D6}">
  <sheetPr>
    <pageSetUpPr fitToPage="1"/>
  </sheetPr>
  <dimension ref="A1:AV177"/>
  <sheetViews>
    <sheetView showGridLines="0" view="pageBreakPreview" zoomScaleNormal="120" zoomScaleSheetLayoutView="100" workbookViewId="0">
      <selection activeCell="G26" sqref="G26:J2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Zuqa+3voZlp46GeXtQn6dGLDkJu5jfz1suDVwvOXtMMpzNhtrbRsvodAftgOQQVj/M/PvbKfFI8ZedqnK4vc3g==" saltValue="Zw8YUnrVt4NY8CGPGdtXWQ=="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3" priority="1" operator="containsText" text="エラー">
      <formula>NOT(ISERROR(SEARCH("エラー",A2)))</formula>
    </cfRule>
  </conditionalFormatting>
  <dataValidations count="5">
    <dataValidation type="list" imeMode="disabled" allowBlank="1" showInputMessage="1" showErrorMessage="1" sqref="A39:A104" xr:uid="{7357EF99-C425-4F93-BD38-EFBE840F784E}">
      <formula1>"○"</formula1>
    </dataValidation>
    <dataValidation imeMode="fullKatakana" allowBlank="1" showInputMessage="1" showErrorMessage="1" sqref="L3:AF3" xr:uid="{6121932F-5B51-4EC1-AD6E-F6A92D70187E}"/>
    <dataValidation imeMode="off" allowBlank="1" showInputMessage="1" showErrorMessage="1" sqref="P8:Y8 AC8:AM8" xr:uid="{D771F1C4-A0C6-4A60-A6DA-6B25C72FA64B}"/>
    <dataValidation type="textLength" imeMode="disabled" operator="equal" allowBlank="1" showInputMessage="1" showErrorMessage="1" errorTitle="事業所番号" error="10桁で入力してください。" sqref="AG4:AM4" xr:uid="{38B62A64-8287-4B7B-86CB-7063913457D0}">
      <formula1>10</formula1>
    </dataValidation>
    <dataValidation type="list" allowBlank="1" showInputMessage="1" showErrorMessage="1" sqref="A109:A110" xr:uid="{1E2D0018-6696-4360-B767-8EFC2717323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1647E9C-EE0C-4FBA-A515-6B5F8B01E998}">
          <x14:formula1>
            <xm:f>プルダウン!$I$1:$I$2</xm:f>
          </x14:formula1>
          <xm:sqref>G26:J26</xm:sqref>
        </x14:dataValidation>
        <x14:dataValidation type="list" allowBlank="1" showInputMessage="1" showErrorMessage="1" xr:uid="{82CEBEB3-E3C3-46AE-91C9-CB98290E435D}">
          <x14:formula1>
            <xm:f>プルダウン!$H$1:$H$3</xm:f>
          </x14:formula1>
          <xm:sqref>A17:D21 A31:D35</xm:sqref>
        </x14:dataValidation>
        <x14:dataValidation type="list" allowBlank="1" showInputMessage="1" showErrorMessage="1" xr:uid="{5E1CACE0-72FB-4341-A509-9018E1E01625}">
          <x14:formula1>
            <xm:f>プルダウン!$B$1:$B$3</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7D31-5DC7-4B03-8EA9-44D89E7DDDCD}">
  <sheetPr>
    <pageSetUpPr fitToPage="1"/>
  </sheetPr>
  <dimension ref="A1:AV177"/>
  <sheetViews>
    <sheetView showGridLines="0" view="pageBreakPreview" zoomScaleNormal="120" zoomScaleSheetLayoutView="100" workbookViewId="0">
      <selection activeCell="AC8" sqref="AC8:AM8"/>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8p8GsdCZAX6dXgC83CSZqLQTmIKNI0kzkVoSvLpZ21zZ7RU1NhW9EF541qJVKB2hmLoCxqF5uj3JJ3PgJF4cDQ==" saltValue="Mj10J7/c6y8AX3jRfibkow=="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2" priority="1" operator="containsText" text="エラー">
      <formula>NOT(ISERROR(SEARCH("エラー",A2)))</formula>
    </cfRule>
  </conditionalFormatting>
  <dataValidations count="5">
    <dataValidation type="list" allowBlank="1" showInputMessage="1" showErrorMessage="1" sqref="A109:A110" xr:uid="{9D7FA014-1282-41B8-AF7D-CEF3864DE394}">
      <formula1>"○"</formula1>
    </dataValidation>
    <dataValidation type="textLength" imeMode="disabled" operator="equal" allowBlank="1" showInputMessage="1" showErrorMessage="1" errorTitle="事業所番号" error="10桁で入力してください。" sqref="AG4:AM4" xr:uid="{E2B98C77-8884-4110-BEF9-074260DF54FE}">
      <formula1>10</formula1>
    </dataValidation>
    <dataValidation imeMode="off" allowBlank="1" showInputMessage="1" showErrorMessage="1" sqref="P8:Y8 AC8:AM8" xr:uid="{597C5174-0822-4288-B333-3C142463DA5D}"/>
    <dataValidation imeMode="fullKatakana" allowBlank="1" showInputMessage="1" showErrorMessage="1" sqref="L3:AF3" xr:uid="{AA2BF634-3354-4DB4-A1B6-44CB97B8C951}"/>
    <dataValidation type="list" imeMode="disabled" allowBlank="1" showInputMessage="1" showErrorMessage="1" sqref="A39:A104" xr:uid="{361947C3-404D-445A-9D51-6D8E3253FAD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C030CE2-A799-42C0-8A62-50C5572D07F1}">
          <x14:formula1>
            <xm:f>プルダウン!$B$1:$B$3</xm:f>
          </x14:formula1>
          <xm:sqref>L5:AK5</xm:sqref>
        </x14:dataValidation>
        <x14:dataValidation type="list" allowBlank="1" showInputMessage="1" showErrorMessage="1" xr:uid="{F6E3DA93-5C9C-4695-8DAF-14F560406FA8}">
          <x14:formula1>
            <xm:f>プルダウン!$H$1:$H$3</xm:f>
          </x14:formula1>
          <xm:sqref>A17:D21 A31:D35</xm:sqref>
        </x14:dataValidation>
        <x14:dataValidation type="list" allowBlank="1" showInputMessage="1" showErrorMessage="1" xr:uid="{22591E70-EAC2-43A2-8B75-8953A9F73D9C}">
          <x14:formula1>
            <xm:f>プルダウン!$I$1:$I$2</xm:f>
          </x14:formula1>
          <xm:sqref>G26:J26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5DD5-1CCE-47A1-80AF-7F991DA08639}">
  <sheetPr>
    <pageSetUpPr fitToPage="1"/>
  </sheetPr>
  <dimension ref="A1:AV177"/>
  <sheetViews>
    <sheetView showGridLines="0" view="pageBreakPreview" topLeftCell="A9" zoomScaleNormal="120" zoomScaleSheetLayoutView="100" workbookViewId="0">
      <selection activeCell="J32" sqref="J32:AM32"/>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54"/>
      <c r="AM5" s="61"/>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166">
        <v>200000</v>
      </c>
      <c r="O15" s="167"/>
      <c r="P15" s="167"/>
      <c r="Q15" s="167"/>
      <c r="R15" s="167"/>
      <c r="S15" s="62" t="s">
        <v>118</v>
      </c>
      <c r="T15" s="163" t="s">
        <v>161</v>
      </c>
      <c r="U15" s="164"/>
      <c r="V15" s="164"/>
      <c r="W15" s="165"/>
      <c r="X15" s="166">
        <f>MIN(E15,N15)</f>
        <v>0</v>
      </c>
      <c r="Y15" s="167"/>
      <c r="Z15" s="167"/>
      <c r="AA15" s="167"/>
      <c r="AB15" s="167"/>
      <c r="AC15" s="78" t="s">
        <v>118</v>
      </c>
      <c r="AD15" s="201" t="s">
        <v>295</v>
      </c>
      <c r="AE15" s="202"/>
      <c r="AF15" s="202"/>
      <c r="AG15" s="203"/>
      <c r="AH15" s="199">
        <f>ROUNDDOWN(X15*4/5,-3)</f>
        <v>0</v>
      </c>
      <c r="AI15" s="200"/>
      <c r="AJ15" s="200"/>
      <c r="AK15" s="200"/>
      <c r="AL15" s="200"/>
      <c r="AM15" s="79"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166">
        <f>IFERROR(VLOOKUP(G26,プルダウン!I1:J2,2,0),0)</f>
        <v>0</v>
      </c>
      <c r="O29" s="167"/>
      <c r="P29" s="167"/>
      <c r="Q29" s="167"/>
      <c r="R29" s="167"/>
      <c r="S29" s="62" t="s">
        <v>118</v>
      </c>
      <c r="T29" s="163" t="s">
        <v>161</v>
      </c>
      <c r="U29" s="164"/>
      <c r="V29" s="164"/>
      <c r="W29" s="165"/>
      <c r="X29" s="166">
        <f>MIN(E29,N29)</f>
        <v>0</v>
      </c>
      <c r="Y29" s="167"/>
      <c r="Z29" s="167"/>
      <c r="AA29" s="167"/>
      <c r="AB29" s="167"/>
      <c r="AC29" s="78" t="s">
        <v>118</v>
      </c>
      <c r="AD29" s="273" t="s">
        <v>258</v>
      </c>
      <c r="AE29" s="274"/>
      <c r="AF29" s="274"/>
      <c r="AG29" s="275"/>
      <c r="AH29" s="199">
        <f>ROUNDDOWN(X29*4/5,-3)</f>
        <v>0</v>
      </c>
      <c r="AI29" s="200"/>
      <c r="AJ29" s="200"/>
      <c r="AK29" s="200"/>
      <c r="AL29" s="200"/>
      <c r="AM29" s="79"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JxM4XioYVX5y5MkOfLYHj5m/5f2JPHRh8l9WYlIBqBF311eQVt8Ei6FWE94F1sy6+1dQLfntSw4J3K9d/eEypg==" saltValue="tzlVQ41AwvcfmAkJ9mhfsA=="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 priority="1" operator="containsText" text="エラー">
      <formula>NOT(ISERROR(SEARCH("エラー",A2)))</formula>
    </cfRule>
  </conditionalFormatting>
  <dataValidations count="5">
    <dataValidation type="list" imeMode="disabled" allowBlank="1" showInputMessage="1" showErrorMessage="1" sqref="A39:A104" xr:uid="{11CA19BA-3C9B-4ACD-A2E6-7C502133A543}">
      <formula1>"○"</formula1>
    </dataValidation>
    <dataValidation imeMode="fullKatakana" allowBlank="1" showInputMessage="1" showErrorMessage="1" sqref="L3:AF3" xr:uid="{C627EDD9-F846-43F3-87F8-8F564398C36A}"/>
    <dataValidation imeMode="off" allowBlank="1" showInputMessage="1" showErrorMessage="1" sqref="P8:Y8 AC8:AM8" xr:uid="{9D4F9B56-5653-4F04-987A-75DF8E61E0F9}"/>
    <dataValidation type="textLength" imeMode="disabled" operator="equal" allowBlank="1" showInputMessage="1" showErrorMessage="1" errorTitle="事業所番号" error="10桁で入力してください。" sqref="AG4:AM4" xr:uid="{32EE5788-413A-4332-AEFE-1D9134EAFB0E}">
      <formula1>10</formula1>
    </dataValidation>
    <dataValidation type="list" allowBlank="1" showInputMessage="1" showErrorMessage="1" sqref="A109:A110" xr:uid="{FD1E2126-1682-4F7D-85CD-0C677068A86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9821B55-B6F2-4BFD-9254-CA319E9D2370}">
          <x14:formula1>
            <xm:f>プルダウン!$I$1:$I$2</xm:f>
          </x14:formula1>
          <xm:sqref>G26:J26</xm:sqref>
        </x14:dataValidation>
        <x14:dataValidation type="list" allowBlank="1" showInputMessage="1" showErrorMessage="1" xr:uid="{2876982B-5370-4011-ADA6-E1227AE4BB7A}">
          <x14:formula1>
            <xm:f>プルダウン!$H$1:$H$3</xm:f>
          </x14:formula1>
          <xm:sqref>A17:D21 A31:D35</xm:sqref>
        </x14:dataValidation>
        <x14:dataValidation type="list" allowBlank="1" showInputMessage="1" showErrorMessage="1" xr:uid="{9F7AF2A0-B499-490C-8468-43930BBDB47C}">
          <x14:formula1>
            <xm:f>プルダウン!$B$1:$B$3</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D530-06AE-4411-94DE-80BAFE09C3C1}">
  <sheetPr>
    <pageSetUpPr fitToPage="1"/>
  </sheetPr>
  <dimension ref="A1:AV177"/>
  <sheetViews>
    <sheetView showGridLines="0" view="pageBreakPreview" zoomScaleNormal="120" zoomScaleSheetLayoutView="100" workbookViewId="0">
      <selection activeCell="Q6" sqref="Q6:V6"/>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47">
      <c r="A1" s="30" t="s">
        <v>160</v>
      </c>
    </row>
    <row r="2" spans="1:47" ht="14">
      <c r="A2" s="184" t="str">
        <f>IF(AG4&lt;&gt;"",IF(OR(AU4&lt;&gt;"",AU11&lt;&gt;"",AU24&lt;&gt;""),"エラー：未入力の項目がありますので、入力してください。",""),"")</f>
        <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47" s="31" customFormat="1" ht="12" customHeight="1">
      <c r="A3" s="191" t="s">
        <v>21</v>
      </c>
      <c r="B3" s="64" t="s">
        <v>0</v>
      </c>
      <c r="C3" s="65"/>
      <c r="D3" s="65"/>
      <c r="E3" s="64"/>
      <c r="F3" s="64"/>
      <c r="G3" s="64"/>
      <c r="H3" s="64"/>
      <c r="I3" s="64"/>
      <c r="J3" s="64"/>
      <c r="K3" s="66"/>
      <c r="L3" s="194"/>
      <c r="M3" s="194"/>
      <c r="N3" s="194"/>
      <c r="O3" s="194"/>
      <c r="P3" s="194"/>
      <c r="Q3" s="194"/>
      <c r="R3" s="194"/>
      <c r="S3" s="194"/>
      <c r="T3" s="194"/>
      <c r="U3" s="194"/>
      <c r="V3" s="194"/>
      <c r="W3" s="194"/>
      <c r="X3" s="194"/>
      <c r="Y3" s="194"/>
      <c r="Z3" s="194"/>
      <c r="AA3" s="194"/>
      <c r="AB3" s="194"/>
      <c r="AC3" s="194"/>
      <c r="AD3" s="194"/>
      <c r="AE3" s="194"/>
      <c r="AF3" s="195"/>
      <c r="AG3" s="196" t="s">
        <v>119</v>
      </c>
      <c r="AH3" s="197"/>
      <c r="AI3" s="197"/>
      <c r="AJ3" s="197"/>
      <c r="AK3" s="197"/>
      <c r="AL3" s="197"/>
      <c r="AM3" s="198"/>
      <c r="AP3" s="32"/>
    </row>
    <row r="4" spans="1:47" s="31" customFormat="1" ht="20.25" customHeight="1">
      <c r="A4" s="192"/>
      <c r="B4" s="67" t="s">
        <v>152</v>
      </c>
      <c r="C4" s="68"/>
      <c r="D4" s="68"/>
      <c r="E4" s="67"/>
      <c r="F4" s="67"/>
      <c r="G4" s="67"/>
      <c r="H4" s="67"/>
      <c r="I4" s="67"/>
      <c r="J4" s="67"/>
      <c r="K4" s="69"/>
      <c r="L4" s="236"/>
      <c r="M4" s="237"/>
      <c r="N4" s="237"/>
      <c r="O4" s="237"/>
      <c r="P4" s="237"/>
      <c r="Q4" s="237"/>
      <c r="R4" s="237"/>
      <c r="S4" s="237"/>
      <c r="T4" s="237"/>
      <c r="U4" s="237"/>
      <c r="V4" s="237"/>
      <c r="W4" s="237"/>
      <c r="X4" s="237"/>
      <c r="Y4" s="237"/>
      <c r="Z4" s="237"/>
      <c r="AA4" s="237"/>
      <c r="AB4" s="237"/>
      <c r="AC4" s="237"/>
      <c r="AD4" s="237"/>
      <c r="AE4" s="237"/>
      <c r="AF4" s="238"/>
      <c r="AG4" s="242"/>
      <c r="AH4" s="243"/>
      <c r="AI4" s="243"/>
      <c r="AJ4" s="243"/>
      <c r="AK4" s="243"/>
      <c r="AL4" s="243"/>
      <c r="AM4" s="244"/>
      <c r="AP4" s="218"/>
      <c r="AQ4" s="218"/>
      <c r="AR4" s="218"/>
      <c r="AS4" s="218"/>
      <c r="AT4" s="218"/>
      <c r="AU4" s="82" t="str">
        <f>IF(AG4&lt;&gt;"",IF(OR(L5="",AC8="",L9=""),"基本情報エラー：未入力の項目がありますので、入力してください。",""),"")</f>
        <v/>
      </c>
    </row>
    <row r="5" spans="1:47" s="31" customFormat="1" ht="21.75" customHeight="1">
      <c r="A5" s="192"/>
      <c r="B5" s="219" t="s">
        <v>25</v>
      </c>
      <c r="C5" s="219"/>
      <c r="D5" s="219"/>
      <c r="E5" s="219"/>
      <c r="F5" s="219"/>
      <c r="G5" s="219"/>
      <c r="H5" s="219"/>
      <c r="I5" s="219"/>
      <c r="J5" s="219"/>
      <c r="K5" s="220"/>
      <c r="L5" s="221"/>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3"/>
      <c r="AL5" s="99"/>
      <c r="AM5" s="100"/>
      <c r="AP5" s="44"/>
      <c r="AQ5" s="44"/>
      <c r="AR5" s="44"/>
      <c r="AS5" s="44"/>
      <c r="AT5" s="44"/>
    </row>
    <row r="6" spans="1:47" s="31" customFormat="1" ht="17.25" customHeight="1">
      <c r="A6" s="192"/>
      <c r="B6" s="229" t="s">
        <v>153</v>
      </c>
      <c r="C6" s="229"/>
      <c r="D6" s="229"/>
      <c r="E6" s="229"/>
      <c r="F6" s="229"/>
      <c r="G6" s="229"/>
      <c r="H6" s="229"/>
      <c r="I6" s="229"/>
      <c r="J6" s="229"/>
      <c r="K6" s="230"/>
      <c r="L6" s="98" t="s">
        <v>5</v>
      </c>
      <c r="M6" s="98"/>
      <c r="N6" s="98"/>
      <c r="O6" s="98"/>
      <c r="P6" s="98"/>
      <c r="Q6" s="245"/>
      <c r="R6" s="245"/>
      <c r="S6" s="245"/>
      <c r="T6" s="245"/>
      <c r="U6" s="245"/>
      <c r="V6" s="245"/>
      <c r="W6" s="98" t="s">
        <v>6</v>
      </c>
      <c r="X6" s="98"/>
      <c r="Y6" s="98"/>
      <c r="Z6" s="98"/>
      <c r="AA6" s="98"/>
      <c r="AB6" s="98"/>
      <c r="AC6" s="233"/>
      <c r="AD6" s="233"/>
      <c r="AE6" s="233"/>
      <c r="AF6" s="233"/>
      <c r="AG6" s="233"/>
      <c r="AH6" s="233"/>
      <c r="AI6" s="233"/>
      <c r="AJ6" s="233"/>
      <c r="AK6" s="233"/>
      <c r="AL6" s="233"/>
      <c r="AM6" s="234"/>
      <c r="AP6" s="32"/>
      <c r="AT6" s="235"/>
    </row>
    <row r="7" spans="1:47" s="31" customFormat="1" ht="20.25" customHeight="1">
      <c r="A7" s="192"/>
      <c r="B7" s="231"/>
      <c r="C7" s="231"/>
      <c r="D7" s="231"/>
      <c r="E7" s="231"/>
      <c r="F7" s="231"/>
      <c r="G7" s="231"/>
      <c r="H7" s="231"/>
      <c r="I7" s="231"/>
      <c r="J7" s="231"/>
      <c r="K7" s="232"/>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c r="AP7" s="32"/>
      <c r="AT7" s="235"/>
    </row>
    <row r="8" spans="1:47" s="31" customFormat="1" ht="21" customHeight="1">
      <c r="A8" s="192"/>
      <c r="B8" s="70" t="s">
        <v>7</v>
      </c>
      <c r="C8" s="71"/>
      <c r="D8" s="71"/>
      <c r="E8" s="70"/>
      <c r="F8" s="70"/>
      <c r="G8" s="70"/>
      <c r="H8" s="70"/>
      <c r="I8" s="70"/>
      <c r="J8" s="70"/>
      <c r="K8" s="72"/>
      <c r="L8" s="239" t="s">
        <v>8</v>
      </c>
      <c r="M8" s="240"/>
      <c r="N8" s="240"/>
      <c r="O8" s="241"/>
      <c r="P8" s="224"/>
      <c r="Q8" s="225"/>
      <c r="R8" s="225"/>
      <c r="S8" s="225"/>
      <c r="T8" s="225"/>
      <c r="U8" s="225"/>
      <c r="V8" s="225"/>
      <c r="W8" s="225"/>
      <c r="X8" s="225"/>
      <c r="Y8" s="225"/>
      <c r="Z8" s="239" t="s">
        <v>24</v>
      </c>
      <c r="AA8" s="240"/>
      <c r="AB8" s="241"/>
      <c r="AC8" s="226"/>
      <c r="AD8" s="227"/>
      <c r="AE8" s="227"/>
      <c r="AF8" s="227"/>
      <c r="AG8" s="227"/>
      <c r="AH8" s="227"/>
      <c r="AI8" s="227"/>
      <c r="AJ8" s="227"/>
      <c r="AK8" s="227"/>
      <c r="AL8" s="227"/>
      <c r="AM8" s="228"/>
      <c r="AO8" s="31" t="str">
        <f>IFERROR(VLOOKUP(AG4,#REF!,8,0),"")</f>
        <v/>
      </c>
      <c r="AP8" s="32"/>
    </row>
    <row r="9" spans="1:47" s="31" customFormat="1" ht="20.25" customHeight="1">
      <c r="A9" s="193"/>
      <c r="B9" s="70" t="s">
        <v>20</v>
      </c>
      <c r="C9" s="71"/>
      <c r="D9" s="71"/>
      <c r="E9" s="70"/>
      <c r="F9" s="70"/>
      <c r="G9" s="70"/>
      <c r="H9" s="70"/>
      <c r="I9" s="70"/>
      <c r="J9" s="70"/>
      <c r="K9" s="72"/>
      <c r="L9" s="160"/>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P9" s="32"/>
    </row>
    <row r="10" spans="1:47" s="31" customFormat="1" ht="10" customHeight="1">
      <c r="A10" s="59"/>
      <c r="B10" s="2"/>
      <c r="C10" s="3"/>
      <c r="D10" s="3"/>
      <c r="E10" s="2"/>
      <c r="F10" s="2"/>
      <c r="G10" s="2"/>
      <c r="H10" s="2"/>
      <c r="I10" s="2"/>
      <c r="J10" s="2"/>
      <c r="K10" s="2"/>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P10" s="32"/>
    </row>
    <row r="11" spans="1:47" s="31" customFormat="1" ht="19.5" customHeight="1">
      <c r="A11" s="75" t="s">
        <v>288</v>
      </c>
      <c r="I11" s="33"/>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2"/>
      <c r="AU11" s="82" t="str">
        <f>IF(E22&lt;&gt;0,IF(OR(E12="",E13="",A17="",J17=""),"基本情報エラー：未入力の項目がありますので、入力してください。",""),"")</f>
        <v/>
      </c>
    </row>
    <row r="12" spans="1:47" s="31" customFormat="1" ht="19.5" customHeight="1">
      <c r="A12" s="168" t="s">
        <v>150</v>
      </c>
      <c r="B12" s="168"/>
      <c r="C12" s="168"/>
      <c r="D12" s="168"/>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P12" s="32"/>
    </row>
    <row r="13" spans="1:47" s="31" customFormat="1" ht="19.5" customHeight="1">
      <c r="A13" s="168" t="s">
        <v>151</v>
      </c>
      <c r="B13" s="168"/>
      <c r="C13" s="168"/>
      <c r="D13" s="168"/>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P13" s="32"/>
    </row>
    <row r="14" spans="1:47" s="31" customFormat="1" ht="10" customHeight="1" thickBot="1">
      <c r="I14" s="33"/>
      <c r="K14" s="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P14" s="32"/>
    </row>
    <row r="15" spans="1:47" s="31" customFormat="1" ht="23.25" customHeight="1" thickBot="1">
      <c r="A15" s="76"/>
      <c r="B15" s="187" t="s">
        <v>162</v>
      </c>
      <c r="C15" s="187"/>
      <c r="D15" s="187"/>
      <c r="E15" s="188">
        <f>E22</f>
        <v>0</v>
      </c>
      <c r="F15" s="189"/>
      <c r="G15" s="189"/>
      <c r="H15" s="190"/>
      <c r="I15" s="63" t="s">
        <v>118</v>
      </c>
      <c r="J15" s="187" t="s">
        <v>163</v>
      </c>
      <c r="K15" s="187"/>
      <c r="L15" s="187"/>
      <c r="M15" s="187"/>
      <c r="N15" s="305">
        <v>200000</v>
      </c>
      <c r="O15" s="306"/>
      <c r="P15" s="306"/>
      <c r="Q15" s="306"/>
      <c r="R15" s="306"/>
      <c r="S15" s="102" t="s">
        <v>118</v>
      </c>
      <c r="T15" s="312" t="s">
        <v>161</v>
      </c>
      <c r="U15" s="313"/>
      <c r="V15" s="313"/>
      <c r="W15" s="314"/>
      <c r="X15" s="305">
        <f>MIN(E15,N15)</f>
        <v>0</v>
      </c>
      <c r="Y15" s="306"/>
      <c r="Z15" s="306"/>
      <c r="AA15" s="306"/>
      <c r="AB15" s="306"/>
      <c r="AC15" s="103" t="s">
        <v>118</v>
      </c>
      <c r="AD15" s="307" t="s">
        <v>295</v>
      </c>
      <c r="AE15" s="308"/>
      <c r="AF15" s="308"/>
      <c r="AG15" s="309"/>
      <c r="AH15" s="310">
        <f>ROUNDDOWN(X15*4/5,-3)</f>
        <v>0</v>
      </c>
      <c r="AI15" s="311"/>
      <c r="AJ15" s="311"/>
      <c r="AK15" s="311"/>
      <c r="AL15" s="311"/>
      <c r="AM15" s="104" t="s">
        <v>118</v>
      </c>
      <c r="AP15" s="32"/>
    </row>
    <row r="16" spans="1:47" s="31" customFormat="1" ht="15" customHeight="1">
      <c r="A16" s="180" t="s">
        <v>144</v>
      </c>
      <c r="B16" s="180"/>
      <c r="C16" s="180"/>
      <c r="D16" s="180"/>
      <c r="E16" s="180" t="s">
        <v>149</v>
      </c>
      <c r="F16" s="180"/>
      <c r="G16" s="180"/>
      <c r="H16" s="180"/>
      <c r="I16" s="180"/>
      <c r="J16" s="181" t="s">
        <v>145</v>
      </c>
      <c r="K16" s="181"/>
      <c r="L16" s="181"/>
      <c r="M16" s="181"/>
      <c r="N16" s="181"/>
      <c r="O16" s="181"/>
      <c r="P16" s="181"/>
      <c r="Q16" s="181"/>
      <c r="R16" s="181"/>
      <c r="S16" s="181"/>
      <c r="T16" s="181"/>
      <c r="U16" s="181"/>
      <c r="V16" s="181"/>
      <c r="W16" s="181"/>
      <c r="X16" s="181"/>
      <c r="Y16" s="181"/>
      <c r="Z16" s="181"/>
      <c r="AA16" s="181"/>
      <c r="AB16" s="181"/>
      <c r="AC16" s="181"/>
      <c r="AD16" s="182"/>
      <c r="AE16" s="182"/>
      <c r="AF16" s="182"/>
      <c r="AG16" s="182"/>
      <c r="AH16" s="182"/>
      <c r="AI16" s="182"/>
      <c r="AJ16" s="182"/>
      <c r="AK16" s="182"/>
      <c r="AL16" s="182"/>
      <c r="AM16" s="183"/>
      <c r="AP16" s="32"/>
    </row>
    <row r="17" spans="1:48" s="31" customFormat="1" ht="15" customHeight="1">
      <c r="A17" s="249"/>
      <c r="B17" s="250"/>
      <c r="C17" s="250"/>
      <c r="D17" s="251"/>
      <c r="E17" s="169"/>
      <c r="F17" s="170"/>
      <c r="G17" s="170"/>
      <c r="H17" s="170"/>
      <c r="I17" s="170"/>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P17" s="32"/>
    </row>
    <row r="18" spans="1:48" s="31" customFormat="1" ht="15" customHeight="1">
      <c r="A18" s="172"/>
      <c r="B18" s="173"/>
      <c r="C18" s="173"/>
      <c r="D18" s="174"/>
      <c r="E18" s="175"/>
      <c r="F18" s="176"/>
      <c r="G18" s="176"/>
      <c r="H18" s="176"/>
      <c r="I18" s="176"/>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P18" s="32"/>
    </row>
    <row r="19" spans="1:48" s="31" customFormat="1" ht="15" customHeight="1">
      <c r="A19" s="172"/>
      <c r="B19" s="173"/>
      <c r="C19" s="173"/>
      <c r="D19" s="174"/>
      <c r="E19" s="175"/>
      <c r="F19" s="176"/>
      <c r="G19" s="176"/>
      <c r="H19" s="176"/>
      <c r="I19" s="176"/>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P19" s="32"/>
    </row>
    <row r="20" spans="1:48" s="31" customFormat="1" ht="15" customHeight="1">
      <c r="A20" s="172"/>
      <c r="B20" s="173"/>
      <c r="C20" s="173"/>
      <c r="D20" s="174"/>
      <c r="E20" s="175"/>
      <c r="F20" s="176"/>
      <c r="G20" s="176"/>
      <c r="H20" s="176"/>
      <c r="I20" s="176"/>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P20" s="32"/>
    </row>
    <row r="21" spans="1:48" s="31" customFormat="1" ht="15" customHeight="1">
      <c r="A21" s="246"/>
      <c r="B21" s="247"/>
      <c r="C21" s="247"/>
      <c r="D21" s="248"/>
      <c r="E21" s="252"/>
      <c r="F21" s="253"/>
      <c r="G21" s="253"/>
      <c r="H21" s="253"/>
      <c r="I21" s="253"/>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P21" s="32"/>
    </row>
    <row r="22" spans="1:48" s="31" customFormat="1" ht="15" customHeight="1">
      <c r="A22" s="256" t="s">
        <v>27</v>
      </c>
      <c r="B22" s="257"/>
      <c r="C22" s="257"/>
      <c r="D22" s="258"/>
      <c r="E22" s="259">
        <f>SUM(E17:I21)</f>
        <v>0</v>
      </c>
      <c r="F22" s="260"/>
      <c r="G22" s="260"/>
      <c r="H22" s="260"/>
      <c r="I22" s="260"/>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P22" s="32"/>
    </row>
    <row r="23" spans="1:48" s="31" customFormat="1" ht="10" customHeight="1">
      <c r="A23" s="59"/>
      <c r="B23" s="2"/>
      <c r="C23" s="3"/>
      <c r="D23" s="3"/>
      <c r="E23" s="2"/>
      <c r="F23" s="2"/>
      <c r="G23" s="2"/>
      <c r="H23" s="2"/>
      <c r="I23" s="2"/>
      <c r="J23" s="2"/>
      <c r="K23" s="2"/>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P23" s="32"/>
    </row>
    <row r="24" spans="1:48" s="31" customFormat="1" ht="19.5" customHeight="1">
      <c r="A24" s="75" t="s">
        <v>289</v>
      </c>
      <c r="I24" s="33"/>
      <c r="K24" s="2"/>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P24" s="32"/>
      <c r="AU24" s="82" t="str">
        <f>IF(E36&lt;&gt;0,IF(OR(G25="",G26="",G27="",A31="",J31=""),"基本情報エラー：未入力の項目がありますので、入力してください。",""),"")</f>
        <v/>
      </c>
    </row>
    <row r="25" spans="1:48" s="31" customFormat="1" ht="19.5" customHeight="1">
      <c r="A25" s="261" t="s">
        <v>154</v>
      </c>
      <c r="B25" s="262"/>
      <c r="C25" s="262"/>
      <c r="D25" s="262"/>
      <c r="E25" s="262"/>
      <c r="F25" s="262"/>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P25" s="32"/>
      <c r="AU25" s="43" t="s">
        <v>262</v>
      </c>
    </row>
    <row r="26" spans="1:48" s="31" customFormat="1" ht="19.5" customHeight="1">
      <c r="A26" s="261" t="s">
        <v>157</v>
      </c>
      <c r="B26" s="262"/>
      <c r="C26" s="262"/>
      <c r="D26" s="262"/>
      <c r="E26" s="262"/>
      <c r="F26" s="262"/>
      <c r="G26" s="270"/>
      <c r="H26" s="271"/>
      <c r="I26" s="271"/>
      <c r="J26" s="272"/>
      <c r="K26" s="261" t="s">
        <v>156</v>
      </c>
      <c r="L26" s="262"/>
      <c r="M26" s="262"/>
      <c r="N26" s="262"/>
      <c r="O26" s="262"/>
      <c r="P26" s="262"/>
      <c r="Q26" s="262"/>
      <c r="R26" s="262"/>
      <c r="S26" s="263"/>
      <c r="T26" s="267"/>
      <c r="U26" s="268"/>
      <c r="V26" s="268"/>
      <c r="W26" s="268"/>
      <c r="X26" s="268"/>
      <c r="Y26" s="268"/>
      <c r="Z26" s="268"/>
      <c r="AA26" s="268"/>
      <c r="AB26" s="268"/>
      <c r="AC26" s="268"/>
      <c r="AD26" s="268"/>
      <c r="AE26" s="268"/>
      <c r="AF26" s="268"/>
      <c r="AG26" s="268"/>
      <c r="AH26" s="268"/>
      <c r="AI26" s="268"/>
      <c r="AJ26" s="268"/>
      <c r="AK26" s="268"/>
      <c r="AL26" s="268"/>
      <c r="AM26" s="269"/>
      <c r="AP26" s="32"/>
      <c r="AU26" s="85"/>
      <c r="AV26" s="85" t="s">
        <v>276</v>
      </c>
    </row>
    <row r="27" spans="1:48" s="31" customFormat="1" ht="19.5" customHeight="1">
      <c r="A27" s="261" t="s">
        <v>155</v>
      </c>
      <c r="B27" s="262"/>
      <c r="C27" s="262"/>
      <c r="D27" s="262"/>
      <c r="E27" s="262"/>
      <c r="F27" s="263"/>
      <c r="G27" s="264"/>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P27" s="32"/>
      <c r="AU27" s="85"/>
      <c r="AV27" s="85" t="str">
        <f>IFERROR(VLOOKUP(G26,AU28:AV29,2,0),"")</f>
        <v/>
      </c>
    </row>
    <row r="28" spans="1:48" s="31" customFormat="1" ht="10" customHeight="1" thickBot="1">
      <c r="I28" s="33"/>
      <c r="K28" s="2"/>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P28" s="32"/>
      <c r="AU28" s="85" t="s">
        <v>158</v>
      </c>
      <c r="AV28" s="85" t="str">
        <f>G25&amp;"及び"&amp;T26</f>
        <v>及び</v>
      </c>
    </row>
    <row r="29" spans="1:48" s="31" customFormat="1" ht="23.25" customHeight="1" thickBot="1">
      <c r="A29" s="76"/>
      <c r="B29" s="187" t="s">
        <v>162</v>
      </c>
      <c r="C29" s="187"/>
      <c r="D29" s="187"/>
      <c r="E29" s="188">
        <f>E36</f>
        <v>0</v>
      </c>
      <c r="F29" s="189"/>
      <c r="G29" s="189"/>
      <c r="H29" s="190"/>
      <c r="I29" s="63" t="s">
        <v>118</v>
      </c>
      <c r="J29" s="187" t="s">
        <v>163</v>
      </c>
      <c r="K29" s="187"/>
      <c r="L29" s="187"/>
      <c r="M29" s="187"/>
      <c r="N29" s="305">
        <f>IFERROR(VLOOKUP(G26,プルダウン!I1:J2,2,0),0)</f>
        <v>0</v>
      </c>
      <c r="O29" s="306"/>
      <c r="P29" s="306"/>
      <c r="Q29" s="306"/>
      <c r="R29" s="306"/>
      <c r="S29" s="102" t="s">
        <v>118</v>
      </c>
      <c r="T29" s="312" t="s">
        <v>161</v>
      </c>
      <c r="U29" s="313"/>
      <c r="V29" s="313"/>
      <c r="W29" s="314"/>
      <c r="X29" s="305">
        <f>MIN(E29,N29)</f>
        <v>0</v>
      </c>
      <c r="Y29" s="306"/>
      <c r="Z29" s="306"/>
      <c r="AA29" s="306"/>
      <c r="AB29" s="306"/>
      <c r="AC29" s="103" t="s">
        <v>118</v>
      </c>
      <c r="AD29" s="307" t="s">
        <v>295</v>
      </c>
      <c r="AE29" s="308"/>
      <c r="AF29" s="308"/>
      <c r="AG29" s="309"/>
      <c r="AH29" s="310">
        <f>ROUNDDOWN(X29*4/5,-3)</f>
        <v>0</v>
      </c>
      <c r="AI29" s="311"/>
      <c r="AJ29" s="311"/>
      <c r="AK29" s="311"/>
      <c r="AL29" s="311"/>
      <c r="AM29" s="104" t="s">
        <v>118</v>
      </c>
      <c r="AP29" s="32"/>
      <c r="AU29" s="85" t="s">
        <v>159</v>
      </c>
      <c r="AV29" s="85">
        <f>G25</f>
        <v>0</v>
      </c>
    </row>
    <row r="30" spans="1:48" s="31" customFormat="1" ht="15" customHeight="1">
      <c r="A30" s="254" t="s">
        <v>144</v>
      </c>
      <c r="B30" s="181"/>
      <c r="C30" s="181"/>
      <c r="D30" s="255"/>
      <c r="E30" s="180" t="s">
        <v>149</v>
      </c>
      <c r="F30" s="180"/>
      <c r="G30" s="180"/>
      <c r="H30" s="180"/>
      <c r="I30" s="180"/>
      <c r="J30" s="181" t="s">
        <v>145</v>
      </c>
      <c r="K30" s="181"/>
      <c r="L30" s="181"/>
      <c r="M30" s="181"/>
      <c r="N30" s="181"/>
      <c r="O30" s="181"/>
      <c r="P30" s="181"/>
      <c r="Q30" s="181"/>
      <c r="R30" s="181"/>
      <c r="S30" s="181"/>
      <c r="T30" s="181"/>
      <c r="U30" s="181"/>
      <c r="V30" s="181"/>
      <c r="W30" s="181"/>
      <c r="X30" s="181"/>
      <c r="Y30" s="181"/>
      <c r="Z30" s="181"/>
      <c r="AA30" s="181"/>
      <c r="AB30" s="181"/>
      <c r="AC30" s="181"/>
      <c r="AD30" s="182"/>
      <c r="AE30" s="182"/>
      <c r="AF30" s="182"/>
      <c r="AG30" s="182"/>
      <c r="AH30" s="182"/>
      <c r="AI30" s="182"/>
      <c r="AJ30" s="182"/>
      <c r="AK30" s="182"/>
      <c r="AL30" s="182"/>
      <c r="AM30" s="183"/>
      <c r="AP30" s="32"/>
    </row>
    <row r="31" spans="1:48" s="31" customFormat="1" ht="15" customHeight="1">
      <c r="A31" s="249"/>
      <c r="B31" s="250"/>
      <c r="C31" s="250"/>
      <c r="D31" s="251"/>
      <c r="E31" s="169"/>
      <c r="F31" s="170"/>
      <c r="G31" s="170"/>
      <c r="H31" s="170"/>
      <c r="I31" s="170"/>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P31" s="32"/>
    </row>
    <row r="32" spans="1:48" s="31" customFormat="1" ht="15" customHeight="1">
      <c r="A32" s="172"/>
      <c r="B32" s="173"/>
      <c r="C32" s="173"/>
      <c r="D32" s="174"/>
      <c r="E32" s="175"/>
      <c r="F32" s="176"/>
      <c r="G32" s="176"/>
      <c r="H32" s="176"/>
      <c r="I32" s="176"/>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P32" s="32"/>
    </row>
    <row r="33" spans="1:42" s="31" customFormat="1" ht="15" customHeight="1">
      <c r="A33" s="172"/>
      <c r="B33" s="173"/>
      <c r="C33" s="173"/>
      <c r="D33" s="174"/>
      <c r="E33" s="175"/>
      <c r="F33" s="176"/>
      <c r="G33" s="176"/>
      <c r="H33" s="176"/>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P33" s="32"/>
    </row>
    <row r="34" spans="1:42" s="31" customFormat="1" ht="15" customHeight="1">
      <c r="A34" s="172"/>
      <c r="B34" s="173"/>
      <c r="C34" s="173"/>
      <c r="D34" s="174"/>
      <c r="E34" s="175"/>
      <c r="F34" s="176"/>
      <c r="G34" s="176"/>
      <c r="H34" s="176"/>
      <c r="I34" s="176"/>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P34" s="32"/>
    </row>
    <row r="35" spans="1:42" s="31" customFormat="1" ht="15" customHeight="1">
      <c r="A35" s="246"/>
      <c r="B35" s="247"/>
      <c r="C35" s="247"/>
      <c r="D35" s="248"/>
      <c r="E35" s="252"/>
      <c r="F35" s="253"/>
      <c r="G35" s="253"/>
      <c r="H35" s="253"/>
      <c r="I35" s="25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P35" s="32"/>
    </row>
    <row r="36" spans="1:42" s="31" customFormat="1" ht="15" customHeight="1">
      <c r="A36" s="256" t="s">
        <v>27</v>
      </c>
      <c r="B36" s="257"/>
      <c r="C36" s="257"/>
      <c r="D36" s="258"/>
      <c r="E36" s="259">
        <f>SUM(E31:I35)</f>
        <v>0</v>
      </c>
      <c r="F36" s="260"/>
      <c r="G36" s="260"/>
      <c r="H36" s="260"/>
      <c r="I36" s="260"/>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P36" s="32"/>
    </row>
    <row r="37" spans="1:42" ht="10" customHeight="1" thickBot="1">
      <c r="A37" s="34"/>
      <c r="B37" s="34"/>
      <c r="C37" s="34"/>
      <c r="D37" s="34"/>
      <c r="E37" s="34"/>
      <c r="F37" s="35"/>
      <c r="G37" s="35"/>
      <c r="H37" s="35"/>
      <c r="I37" s="35"/>
      <c r="J37" s="3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42" ht="24.75" customHeight="1" thickBot="1">
      <c r="A38" s="159" t="s">
        <v>86</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P38" s="50" t="str">
        <f>IF(COUNTIF(A39:A40,"○")=2,"OK","NG")</f>
        <v>NG</v>
      </c>
    </row>
    <row r="39" spans="1:42" ht="42.75" customHeight="1">
      <c r="A39" s="73"/>
      <c r="B39" s="209" t="s">
        <v>120</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row>
    <row r="40" spans="1:42" ht="25.5" customHeight="1">
      <c r="A40" s="73"/>
      <c r="B40" s="210" t="s">
        <v>122</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42" ht="8.25" customHeight="1">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42" ht="26.25" hidden="1" customHeight="1">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42" ht="26.25" hidden="1" customHeight="1">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ht="26.25" hidden="1" customHeight="1">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ht="26.25" hidden="1" customHeight="1">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ht="26.25" hidden="1" customHeight="1">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42" ht="26.25" hidden="1" customHeight="1">
      <c r="A47" s="39"/>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42" ht="26.25" hidden="1" customHeight="1">
      <c r="A48" s="39"/>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26.25" hidden="1" customHeight="1">
      <c r="A49" s="39"/>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26.25" hidden="1" customHeight="1">
      <c r="A50" s="39"/>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ht="26.25" hidden="1" customHeight="1">
      <c r="A51" s="3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26.25" hidden="1" customHeight="1">
      <c r="A52" s="39"/>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ht="26.25" hidden="1" customHeight="1">
      <c r="A53" s="39"/>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26.25" hidden="1" customHeight="1">
      <c r="A54" s="39"/>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26.25" hidden="1" customHeight="1">
      <c r="A55" s="39"/>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26.25" hidden="1" customHeight="1">
      <c r="A56" s="39"/>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26.25" hidden="1" customHeight="1">
      <c r="A57" s="39"/>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ht="26.25" hidden="1" customHeight="1">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26.25" hidden="1" customHeight="1">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26.25" hidden="1" customHeight="1">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26.25" hidden="1" customHeight="1">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26.25" hidden="1" customHeight="1">
      <c r="A62" s="39"/>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6.25" hidden="1" customHeight="1">
      <c r="A63" s="39"/>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ht="26.25" hidden="1" customHeight="1">
      <c r="A64" s="3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26.25" hidden="1" customHeight="1">
      <c r="A65" s="3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26.25" hidden="1" customHeight="1">
      <c r="A66" s="3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26.25" hidden="1" customHeight="1">
      <c r="A67" s="3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ht="26.25" hidden="1" customHeight="1">
      <c r="A68" s="3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ht="26.25" hidden="1" customHeight="1">
      <c r="A69" s="39"/>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26.25" hidden="1" customHeight="1">
      <c r="A70" s="39"/>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26.25" hidden="1" customHeight="1">
      <c r="A71" s="39"/>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26.25" hidden="1" customHeight="1">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26.25" hidden="1" customHeight="1">
      <c r="A73" s="39"/>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26.25" hidden="1" customHeight="1">
      <c r="A74" s="39"/>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26.25" hidden="1" customHeight="1">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9" ht="26.25" hidden="1" customHeight="1">
      <c r="A76" s="39"/>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9" ht="26.25" hidden="1" customHeight="1">
      <c r="A77" s="39"/>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9" ht="26.25" hidden="1" customHeight="1">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9" ht="26.25" hidden="1"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9" ht="26.25" hidden="1" customHeight="1">
      <c r="A80" s="39"/>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9" ht="26.25" hidden="1" customHeight="1">
      <c r="A81" s="39"/>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9" ht="26.25" hidden="1" customHeight="1">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9" ht="26.25" hidden="1" customHeight="1">
      <c r="A83" s="39"/>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9" ht="26.25" hidden="1" customHeight="1">
      <c r="A84" s="39"/>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9" ht="26.25" hidden="1" customHeight="1">
      <c r="A85" s="39"/>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9" ht="26.25" hidden="1" customHeight="1">
      <c r="A86" s="39"/>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9" ht="26.25" hidden="1" customHeight="1">
      <c r="A87" s="39"/>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9" ht="26.25" hidden="1" customHeight="1">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9" ht="26.25" hidden="1" customHeight="1">
      <c r="A89" s="39"/>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9" ht="26.25" hidden="1" customHeight="1">
      <c r="A90" s="39"/>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9" ht="26.25" hidden="1" customHeight="1">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26.25" hidden="1" customHeight="1">
      <c r="A92" s="39"/>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9" ht="26.25" hidden="1" customHeight="1">
      <c r="A93" s="39"/>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9" ht="26.25" hidden="1" customHeight="1">
      <c r="A94" s="39"/>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9" ht="26.25" hidden="1" customHeight="1">
      <c r="A95" s="39"/>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9" ht="26.25" hidden="1" customHeight="1">
      <c r="A96" s="39"/>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43" ht="26.25" hidden="1" customHeight="1">
      <c r="A97" s="39"/>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43" ht="26.25" hidden="1" customHeight="1">
      <c r="A98" s="39"/>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43" ht="26.25" hidden="1" customHeight="1">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43" ht="26.25" hidden="1" customHeight="1">
      <c r="A100" s="39"/>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43" ht="26.25" hidden="1" customHeight="1">
      <c r="A101" s="39"/>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43" ht="26.25" hidden="1" customHeight="1">
      <c r="A102" s="39"/>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3" ht="26.25" hidden="1" customHeight="1">
      <c r="A103" s="39"/>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43" ht="26.25" hidden="1" customHeight="1">
      <c r="A104" s="39"/>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P104" s="25" t="str">
        <f>IF(COUNTIF(A109:A110,"○")=2,"国保連へ申請","都道府県へ直接申請")</f>
        <v>都道府県へ直接申請</v>
      </c>
    </row>
    <row r="105" spans="1:43" ht="24.75" hidden="1" customHeight="1">
      <c r="AP105" s="40" t="str">
        <f>IF(COUNTIF(A109:A110,"○")=2,"国保連へ申請","都道府県へ直接申請")</f>
        <v>都道府県へ直接申請</v>
      </c>
      <c r="AQ105" s="41"/>
    </row>
    <row r="106" spans="1:43" ht="25.5" hidden="1" customHeight="1"/>
    <row r="107" spans="1:43" ht="25.5" hidden="1" customHeight="1" thickBot="1"/>
    <row r="108" spans="1:43" ht="20.25" hidden="1" customHeight="1" thickBot="1">
      <c r="A108" s="211" t="s">
        <v>87</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3"/>
      <c r="AP108" s="40" t="e">
        <f>IF(AND(#REF!&gt;=1000,AP38="OK",AP105="国保連へ申請"),"国保連へ申請",IF(AND(AP38="NG",AP105="都道府県へ直接申請"),"申請できません",IF(AND(#REF!&gt;=1000,AP38="OK",AP105="都道府県へ直接申請"),"都道府県へ直接申請",IF(AND(AP38="NG",AP105="OK"),"申請できません",IF(AND(AP38="NG",AP105="国保連へ申請"),"申請できません",IF(AND(AP38="OK",AP105="国保連へ申請"),"申請できません",IF(AND(AP38="OK",AP105="都道府県へ直接申請"),"申請できません")))))))</f>
        <v>#REF!</v>
      </c>
      <c r="AQ108" s="42"/>
    </row>
    <row r="109" spans="1:43" ht="13.5" hidden="1" customHeight="1" thickBot="1">
      <c r="A109" s="36"/>
      <c r="B109" s="214" t="s">
        <v>91</v>
      </c>
      <c r="C109" s="214"/>
      <c r="D109" s="214"/>
      <c r="E109" s="214"/>
      <c r="F109" s="214"/>
      <c r="G109" s="214"/>
      <c r="H109" s="214"/>
      <c r="I109" s="214"/>
      <c r="J109" s="214"/>
      <c r="K109" s="214"/>
      <c r="L109" s="214"/>
      <c r="M109" s="214"/>
      <c r="N109" s="214"/>
      <c r="O109" s="214"/>
      <c r="P109" s="214"/>
      <c r="Q109" s="214"/>
      <c r="R109" s="214"/>
      <c r="S109" s="214"/>
      <c r="T109" s="214"/>
      <c r="U109" s="214"/>
      <c r="V109" s="214"/>
      <c r="W109" s="215"/>
      <c r="X109" s="216" t="s">
        <v>102</v>
      </c>
      <c r="Y109" s="216"/>
      <c r="Z109" s="216"/>
      <c r="AA109" s="216"/>
      <c r="AB109" s="216"/>
      <c r="AC109" s="216"/>
      <c r="AD109" s="216"/>
      <c r="AE109" s="216"/>
      <c r="AF109" s="216"/>
      <c r="AG109" s="216"/>
      <c r="AH109" s="216"/>
      <c r="AI109" s="216"/>
      <c r="AJ109" s="216"/>
      <c r="AK109" s="216"/>
      <c r="AL109" s="216"/>
      <c r="AM109" s="217"/>
    </row>
    <row r="110" spans="1:43" ht="13.5" hidden="1" customHeight="1" thickBot="1">
      <c r="A110" s="36"/>
      <c r="B110" s="204" t="s">
        <v>92</v>
      </c>
      <c r="C110" s="204"/>
      <c r="D110" s="204"/>
      <c r="E110" s="205"/>
      <c r="F110" s="204"/>
      <c r="G110" s="204"/>
      <c r="H110" s="204"/>
      <c r="I110" s="204"/>
      <c r="J110" s="204"/>
      <c r="K110" s="204"/>
      <c r="L110" s="204"/>
      <c r="M110" s="204"/>
      <c r="N110" s="204"/>
      <c r="O110" s="204"/>
      <c r="P110" s="204"/>
      <c r="Q110" s="204"/>
      <c r="R110" s="204"/>
      <c r="S110" s="204"/>
      <c r="T110" s="204"/>
      <c r="U110" s="204"/>
      <c r="V110" s="204"/>
      <c r="W110" s="206"/>
      <c r="X110" s="207" t="s">
        <v>85</v>
      </c>
      <c r="Y110" s="207"/>
      <c r="Z110" s="207"/>
      <c r="AA110" s="207"/>
      <c r="AB110" s="207"/>
      <c r="AC110" s="207"/>
      <c r="AD110" s="207"/>
      <c r="AE110" s="207"/>
      <c r="AF110" s="207"/>
      <c r="AG110" s="207"/>
      <c r="AH110" s="207"/>
      <c r="AI110" s="207"/>
      <c r="AJ110" s="207"/>
      <c r="AK110" s="207"/>
      <c r="AL110" s="207"/>
      <c r="AM110" s="208"/>
    </row>
    <row r="111" spans="1:43" s="43" customFormat="1" ht="18.75" hidden="1" customHeight="1">
      <c r="C111" s="44" t="s">
        <v>64</v>
      </c>
      <c r="AP111" s="44"/>
    </row>
    <row r="112" spans="1:43" s="43" customFormat="1" ht="18.75" hidden="1" customHeight="1">
      <c r="A112" s="43">
        <v>1</v>
      </c>
      <c r="B112" s="45" t="s">
        <v>37</v>
      </c>
      <c r="C112" s="46">
        <v>10000</v>
      </c>
      <c r="D112" s="43" t="s">
        <v>38</v>
      </c>
      <c r="E112" s="47">
        <v>1</v>
      </c>
      <c r="H112" s="43" t="s">
        <v>109</v>
      </c>
      <c r="AP112" s="44"/>
    </row>
    <row r="113" spans="1:42" s="43" customFormat="1" ht="18.75" hidden="1" customHeight="1">
      <c r="A113" s="43">
        <v>2</v>
      </c>
      <c r="B113" s="45" t="s">
        <v>39</v>
      </c>
      <c r="C113" s="46">
        <v>15000</v>
      </c>
      <c r="D113" s="43" t="s">
        <v>38</v>
      </c>
      <c r="E113" s="47">
        <v>2</v>
      </c>
      <c r="H113" s="43" t="s">
        <v>110</v>
      </c>
      <c r="AP113" s="44"/>
    </row>
    <row r="114" spans="1:42" s="43" customFormat="1" ht="18.75" hidden="1" customHeight="1">
      <c r="A114" s="43">
        <v>3</v>
      </c>
      <c r="B114" s="45" t="s">
        <v>40</v>
      </c>
      <c r="C114" s="46">
        <v>20000</v>
      </c>
      <c r="D114" s="43" t="s">
        <v>38</v>
      </c>
      <c r="E114" s="47">
        <v>3</v>
      </c>
      <c r="H114" s="43" t="s">
        <v>111</v>
      </c>
      <c r="AP114" s="44"/>
    </row>
    <row r="115" spans="1:42" s="43" customFormat="1" ht="18.75" hidden="1" customHeight="1">
      <c r="A115" s="43">
        <v>4</v>
      </c>
      <c r="B115" s="45" t="s">
        <v>41</v>
      </c>
      <c r="C115" s="46">
        <v>10000</v>
      </c>
      <c r="D115" s="43" t="s">
        <v>38</v>
      </c>
      <c r="E115" s="47">
        <v>4</v>
      </c>
      <c r="H115" s="43" t="s">
        <v>112</v>
      </c>
      <c r="AP115" s="44"/>
    </row>
    <row r="116" spans="1:42" s="43" customFormat="1" ht="18.75" hidden="1" customHeight="1">
      <c r="A116" s="43">
        <v>5</v>
      </c>
      <c r="B116" s="45" t="s">
        <v>11</v>
      </c>
      <c r="C116" s="46">
        <v>10000</v>
      </c>
      <c r="D116" s="43" t="s">
        <v>38</v>
      </c>
      <c r="E116" s="47">
        <v>5</v>
      </c>
      <c r="H116" s="43" t="s">
        <v>113</v>
      </c>
      <c r="AP116" s="44"/>
    </row>
    <row r="117" spans="1:42" s="43" customFormat="1" ht="18.75" hidden="1" customHeight="1">
      <c r="A117" s="43">
        <v>6</v>
      </c>
      <c r="B117" s="45" t="s">
        <v>42</v>
      </c>
      <c r="C117" s="46">
        <v>10000</v>
      </c>
      <c r="D117" s="43" t="s">
        <v>38</v>
      </c>
      <c r="E117" s="47">
        <v>6</v>
      </c>
      <c r="H117" s="43" t="s">
        <v>114</v>
      </c>
      <c r="AP117" s="44"/>
    </row>
    <row r="118" spans="1:42" s="43" customFormat="1" ht="18.75" hidden="1" customHeight="1">
      <c r="A118" s="43">
        <v>7</v>
      </c>
      <c r="B118" s="45" t="s">
        <v>43</v>
      </c>
      <c r="C118" s="46">
        <v>15000</v>
      </c>
      <c r="D118" s="43" t="s">
        <v>38</v>
      </c>
      <c r="E118" s="47">
        <v>7</v>
      </c>
      <c r="H118" s="43" t="s">
        <v>115</v>
      </c>
      <c r="AP118" s="44"/>
    </row>
    <row r="119" spans="1:42" s="43" customFormat="1" ht="18.75" hidden="1" customHeight="1">
      <c r="A119" s="43">
        <v>8</v>
      </c>
      <c r="B119" s="45" t="s">
        <v>44</v>
      </c>
      <c r="C119" s="46">
        <v>20000</v>
      </c>
      <c r="D119" s="43" t="s">
        <v>38</v>
      </c>
      <c r="E119" s="47">
        <v>8</v>
      </c>
      <c r="H119" s="43" t="s">
        <v>116</v>
      </c>
      <c r="AP119" s="44"/>
    </row>
    <row r="120" spans="1:42" s="43" customFormat="1" ht="18.75" hidden="1" customHeight="1">
      <c r="A120" s="43">
        <v>9</v>
      </c>
      <c r="B120" s="45" t="s">
        <v>22</v>
      </c>
      <c r="C120" s="46">
        <v>10000</v>
      </c>
      <c r="D120" s="43" t="s">
        <v>38</v>
      </c>
      <c r="E120" s="47">
        <v>9</v>
      </c>
      <c r="H120" s="43" t="s">
        <v>107</v>
      </c>
      <c r="AP120" s="44"/>
    </row>
    <row r="121" spans="1:42" s="43" customFormat="1" ht="18.75" hidden="1" customHeight="1">
      <c r="A121" s="43">
        <v>10</v>
      </c>
      <c r="B121" s="45" t="s">
        <v>65</v>
      </c>
      <c r="C121" s="46">
        <v>5000</v>
      </c>
      <c r="D121" s="43" t="s">
        <v>38</v>
      </c>
      <c r="E121" s="47">
        <v>10</v>
      </c>
      <c r="H121" s="43" t="s">
        <v>108</v>
      </c>
      <c r="AP121" s="44"/>
    </row>
    <row r="122" spans="1:42" s="43" customFormat="1" ht="18.75" hidden="1" customHeight="1">
      <c r="A122" s="43">
        <v>11</v>
      </c>
      <c r="B122" s="43" t="s">
        <v>66</v>
      </c>
      <c r="C122" s="46">
        <v>10000</v>
      </c>
      <c r="D122" s="43" t="s">
        <v>38</v>
      </c>
      <c r="E122" s="47">
        <v>11</v>
      </c>
      <c r="H122" s="5" t="s">
        <v>106</v>
      </c>
      <c r="AP122" s="44"/>
    </row>
    <row r="123" spans="1:42" s="43" customFormat="1" ht="18.75" hidden="1" customHeight="1">
      <c r="A123" s="43">
        <v>12</v>
      </c>
      <c r="B123" s="43" t="s">
        <v>47</v>
      </c>
      <c r="C123" s="46">
        <v>10000</v>
      </c>
      <c r="D123" s="43" t="s">
        <v>38</v>
      </c>
      <c r="E123" s="47">
        <v>12</v>
      </c>
      <c r="AP123" s="44"/>
    </row>
    <row r="124" spans="1:42" s="43" customFormat="1" ht="18.75" hidden="1" customHeight="1">
      <c r="A124" s="43">
        <v>13</v>
      </c>
      <c r="B124" s="43" t="s">
        <v>48</v>
      </c>
      <c r="C124" s="46">
        <v>15000</v>
      </c>
      <c r="D124" s="43" t="s">
        <v>38</v>
      </c>
      <c r="E124" s="47">
        <v>13</v>
      </c>
      <c r="AP124" s="44"/>
    </row>
    <row r="125" spans="1:42" s="43" customFormat="1" ht="18.75" hidden="1" customHeight="1">
      <c r="A125" s="43">
        <v>14</v>
      </c>
      <c r="B125" s="43" t="s">
        <v>49</v>
      </c>
      <c r="C125" s="46">
        <v>20000</v>
      </c>
      <c r="D125" s="43" t="s">
        <v>38</v>
      </c>
      <c r="E125" s="47">
        <v>14</v>
      </c>
      <c r="AP125" s="44"/>
    </row>
    <row r="126" spans="1:42" s="43" customFormat="1" ht="18.75" hidden="1" customHeight="1">
      <c r="A126" s="43">
        <v>15</v>
      </c>
      <c r="B126" s="43" t="s">
        <v>12</v>
      </c>
      <c r="C126" s="46">
        <v>10000</v>
      </c>
      <c r="D126" s="43" t="s">
        <v>38</v>
      </c>
      <c r="E126" s="47">
        <v>15</v>
      </c>
      <c r="AP126" s="44"/>
    </row>
    <row r="127" spans="1:42" s="43" customFormat="1" ht="18.75" hidden="1" customHeight="1">
      <c r="A127" s="43">
        <v>16</v>
      </c>
      <c r="B127" s="43" t="s">
        <v>13</v>
      </c>
      <c r="C127" s="46">
        <v>10000</v>
      </c>
      <c r="D127" s="43" t="s">
        <v>38</v>
      </c>
      <c r="E127" s="47">
        <v>16</v>
      </c>
      <c r="AP127" s="44"/>
    </row>
    <row r="128" spans="1:42" s="43" customFormat="1" ht="18.75" hidden="1" customHeight="1">
      <c r="A128" s="43">
        <v>17</v>
      </c>
      <c r="B128" s="43" t="s">
        <v>14</v>
      </c>
      <c r="C128" s="46">
        <v>5000</v>
      </c>
      <c r="D128" s="43" t="s">
        <v>38</v>
      </c>
      <c r="E128" s="47">
        <v>17</v>
      </c>
      <c r="AP128" s="44"/>
    </row>
    <row r="129" spans="1:42" s="43" customFormat="1" ht="18.75" hidden="1" customHeight="1">
      <c r="A129" s="43">
        <v>18</v>
      </c>
      <c r="B129" s="43" t="s">
        <v>15</v>
      </c>
      <c r="C129" s="46">
        <v>10000</v>
      </c>
      <c r="D129" s="43" t="s">
        <v>38</v>
      </c>
      <c r="E129" s="47">
        <v>18</v>
      </c>
      <c r="AP129" s="44"/>
    </row>
    <row r="130" spans="1:42" s="43" customFormat="1" ht="18.75" hidden="1" customHeight="1">
      <c r="A130" s="43">
        <v>19</v>
      </c>
      <c r="B130" s="43" t="s">
        <v>16</v>
      </c>
      <c r="C130" s="46">
        <v>10000</v>
      </c>
      <c r="D130" s="43" t="s">
        <v>38</v>
      </c>
      <c r="E130" s="47">
        <v>19</v>
      </c>
      <c r="AP130" s="44"/>
    </row>
    <row r="131" spans="1:42" s="43" customFormat="1" ht="18.75" hidden="1" customHeight="1">
      <c r="A131" s="43">
        <v>20</v>
      </c>
      <c r="B131" s="43" t="s">
        <v>17</v>
      </c>
      <c r="C131" s="46">
        <v>10000</v>
      </c>
      <c r="D131" s="43" t="s">
        <v>38</v>
      </c>
      <c r="E131" s="47">
        <v>20</v>
      </c>
      <c r="AP131" s="44"/>
    </row>
    <row r="132" spans="1:42" s="43" customFormat="1" ht="18.75" hidden="1" customHeight="1">
      <c r="A132" s="43">
        <v>21</v>
      </c>
      <c r="B132" s="43" t="s">
        <v>45</v>
      </c>
      <c r="C132" s="46">
        <v>5000</v>
      </c>
      <c r="D132" s="43" t="s">
        <v>38</v>
      </c>
      <c r="E132" s="47">
        <v>21</v>
      </c>
      <c r="AP132" s="44"/>
    </row>
    <row r="133" spans="1:42" s="43" customFormat="1" ht="18.75" hidden="1" customHeight="1">
      <c r="A133" s="43">
        <v>22</v>
      </c>
      <c r="B133" s="43" t="s">
        <v>18</v>
      </c>
      <c r="C133" s="46">
        <v>10000</v>
      </c>
      <c r="D133" s="43" t="s">
        <v>38</v>
      </c>
      <c r="E133" s="47">
        <v>22</v>
      </c>
      <c r="AP133" s="44"/>
    </row>
    <row r="134" spans="1:42" s="43" customFormat="1" ht="18.75" hidden="1" customHeight="1">
      <c r="A134" s="48">
        <v>23</v>
      </c>
      <c r="B134" s="48" t="s">
        <v>19</v>
      </c>
      <c r="C134" s="49">
        <v>10000</v>
      </c>
      <c r="D134" s="48" t="s">
        <v>38</v>
      </c>
      <c r="E134" s="47">
        <v>23</v>
      </c>
      <c r="F134" s="48"/>
      <c r="AP134" s="44"/>
    </row>
    <row r="135" spans="1:42" s="43" customFormat="1" ht="18.75" hidden="1" customHeight="1">
      <c r="A135" s="43">
        <v>24</v>
      </c>
      <c r="B135" s="43" t="s">
        <v>50</v>
      </c>
      <c r="C135" s="46">
        <v>30000</v>
      </c>
      <c r="D135" s="43" t="s">
        <v>68</v>
      </c>
      <c r="E135" s="47">
        <v>24</v>
      </c>
      <c r="AP135" s="44"/>
    </row>
    <row r="136" spans="1:42" s="43" customFormat="1" ht="18.75" hidden="1" customHeight="1">
      <c r="A136" s="43">
        <v>25</v>
      </c>
      <c r="B136" s="43" t="s">
        <v>51</v>
      </c>
      <c r="C136" s="46">
        <v>40000</v>
      </c>
      <c r="D136" s="43" t="s">
        <v>68</v>
      </c>
      <c r="E136" s="47">
        <v>25</v>
      </c>
      <c r="AP136" s="44"/>
    </row>
    <row r="137" spans="1:42" s="43" customFormat="1" ht="18.75" hidden="1" customHeight="1">
      <c r="A137" s="43">
        <v>26</v>
      </c>
      <c r="B137" s="43" t="s">
        <v>52</v>
      </c>
      <c r="C137" s="46">
        <v>50000</v>
      </c>
      <c r="D137" s="43" t="s">
        <v>68</v>
      </c>
      <c r="E137" s="47">
        <v>26</v>
      </c>
      <c r="AP137" s="44"/>
    </row>
    <row r="138" spans="1:42" s="43" customFormat="1" ht="18.75" hidden="1" customHeight="1">
      <c r="A138" s="43">
        <v>27</v>
      </c>
      <c r="B138" s="43" t="s">
        <v>53</v>
      </c>
      <c r="C138" s="46">
        <v>60000</v>
      </c>
      <c r="D138" s="43" t="s">
        <v>68</v>
      </c>
      <c r="E138" s="47">
        <v>27</v>
      </c>
      <c r="AP138" s="44"/>
    </row>
    <row r="139" spans="1:42" s="43" customFormat="1" ht="18.75" hidden="1" customHeight="1">
      <c r="A139" s="43">
        <v>28</v>
      </c>
      <c r="B139" s="43" t="s">
        <v>54</v>
      </c>
      <c r="C139" s="46">
        <v>70000</v>
      </c>
      <c r="D139" s="43" t="s">
        <v>68</v>
      </c>
      <c r="E139" s="47">
        <v>28</v>
      </c>
      <c r="AP139" s="44"/>
    </row>
    <row r="140" spans="1:42" s="43" customFormat="1" ht="18.75" hidden="1" customHeight="1">
      <c r="A140" s="43">
        <v>29</v>
      </c>
      <c r="B140" s="43" t="s">
        <v>55</v>
      </c>
      <c r="C140" s="46">
        <v>10000</v>
      </c>
      <c r="D140" s="43" t="s">
        <v>68</v>
      </c>
      <c r="E140" s="47">
        <v>29</v>
      </c>
      <c r="AP140" s="44"/>
    </row>
    <row r="141" spans="1:42" s="43" customFormat="1" ht="18.75" hidden="1" customHeight="1">
      <c r="A141" s="43">
        <v>30</v>
      </c>
      <c r="B141" s="43" t="s">
        <v>67</v>
      </c>
      <c r="C141" s="46">
        <v>20000</v>
      </c>
      <c r="D141" s="43" t="s">
        <v>68</v>
      </c>
      <c r="E141" s="47">
        <v>30</v>
      </c>
      <c r="AP141" s="44"/>
    </row>
    <row r="142" spans="1:42" s="43" customFormat="1" ht="18.75" hidden="1" customHeight="1">
      <c r="A142" s="43">
        <v>31</v>
      </c>
      <c r="B142" s="43" t="s">
        <v>56</v>
      </c>
      <c r="C142" s="46">
        <v>30000</v>
      </c>
      <c r="D142" s="43" t="s">
        <v>68</v>
      </c>
      <c r="E142" s="47">
        <v>31</v>
      </c>
      <c r="AP142" s="44"/>
    </row>
    <row r="143" spans="1:42" s="43" customFormat="1" ht="18.75" hidden="1" customHeight="1">
      <c r="A143" s="43">
        <v>32</v>
      </c>
      <c r="B143" s="43" t="s">
        <v>57</v>
      </c>
      <c r="C143" s="46">
        <v>40000</v>
      </c>
      <c r="D143" s="43" t="s">
        <v>68</v>
      </c>
      <c r="E143" s="47">
        <v>32</v>
      </c>
      <c r="AP143" s="44"/>
    </row>
    <row r="144" spans="1:42" s="43" customFormat="1" ht="18.75" hidden="1" customHeight="1">
      <c r="A144" s="43">
        <v>33</v>
      </c>
      <c r="B144" s="43" t="s">
        <v>58</v>
      </c>
      <c r="C144" s="46">
        <v>50000</v>
      </c>
      <c r="D144" s="43" t="s">
        <v>68</v>
      </c>
      <c r="E144" s="47">
        <v>33</v>
      </c>
      <c r="AP144" s="44"/>
    </row>
    <row r="145" spans="1:42" s="43" customFormat="1" ht="18.75" hidden="1" customHeight="1">
      <c r="A145" s="43">
        <v>34</v>
      </c>
      <c r="B145" s="43" t="s">
        <v>59</v>
      </c>
      <c r="C145" s="46">
        <v>60000</v>
      </c>
      <c r="D145" s="43" t="s">
        <v>68</v>
      </c>
      <c r="E145" s="47">
        <v>34</v>
      </c>
      <c r="AP145" s="44"/>
    </row>
    <row r="146" spans="1:42" s="43" customFormat="1" ht="18.75" hidden="1" customHeight="1">
      <c r="A146" s="43">
        <v>35</v>
      </c>
      <c r="B146" s="43" t="s">
        <v>60</v>
      </c>
      <c r="C146" s="46">
        <v>70000</v>
      </c>
      <c r="D146" s="43" t="s">
        <v>68</v>
      </c>
      <c r="E146" s="47">
        <v>35</v>
      </c>
      <c r="AP146" s="44"/>
    </row>
    <row r="147" spans="1:42" s="43" customFormat="1" ht="18.75" hidden="1" customHeight="1">
      <c r="A147" s="43">
        <v>36</v>
      </c>
      <c r="B147" s="43" t="s">
        <v>61</v>
      </c>
      <c r="C147" s="46">
        <v>30000</v>
      </c>
      <c r="D147" s="43" t="s">
        <v>68</v>
      </c>
      <c r="E147" s="47">
        <v>36</v>
      </c>
      <c r="AP147" s="44"/>
    </row>
    <row r="148" spans="1:42" s="43" customFormat="1" ht="18.75" hidden="1" customHeight="1">
      <c r="A148" s="43">
        <v>37</v>
      </c>
      <c r="B148" s="43" t="s">
        <v>69</v>
      </c>
      <c r="C148" s="46">
        <v>40000</v>
      </c>
      <c r="D148" s="43" t="s">
        <v>68</v>
      </c>
      <c r="E148" s="47">
        <v>37</v>
      </c>
      <c r="AP148" s="44"/>
    </row>
    <row r="149" spans="1:42" s="43" customFormat="1" ht="18.75" hidden="1" customHeight="1">
      <c r="A149" s="43">
        <v>38</v>
      </c>
      <c r="B149" s="43" t="s">
        <v>70</v>
      </c>
      <c r="C149" s="46">
        <v>50000</v>
      </c>
      <c r="D149" s="43" t="s">
        <v>68</v>
      </c>
      <c r="E149" s="47">
        <v>38</v>
      </c>
      <c r="AP149" s="44"/>
    </row>
    <row r="150" spans="1:42" s="43" customFormat="1" ht="18.75" hidden="1" customHeight="1">
      <c r="A150" s="43">
        <v>39</v>
      </c>
      <c r="B150" s="43" t="s">
        <v>71</v>
      </c>
      <c r="C150" s="46">
        <v>60000</v>
      </c>
      <c r="D150" s="43" t="s">
        <v>68</v>
      </c>
      <c r="E150" s="47">
        <v>39</v>
      </c>
      <c r="AP150" s="44"/>
    </row>
    <row r="151" spans="1:42" s="43" customFormat="1" ht="18.75" hidden="1" customHeight="1">
      <c r="A151" s="43">
        <v>40</v>
      </c>
      <c r="B151" s="43" t="s">
        <v>95</v>
      </c>
      <c r="C151" s="46">
        <v>70000</v>
      </c>
      <c r="D151" s="43" t="s">
        <v>68</v>
      </c>
      <c r="E151" s="47">
        <v>40</v>
      </c>
      <c r="AP151" s="44"/>
    </row>
    <row r="152" spans="1:42" s="43" customFormat="1" ht="18.75" hidden="1" customHeight="1">
      <c r="A152" s="43">
        <v>41</v>
      </c>
      <c r="B152" s="43" t="s">
        <v>62</v>
      </c>
      <c r="C152" s="46">
        <v>30000</v>
      </c>
      <c r="D152" s="43" t="s">
        <v>68</v>
      </c>
      <c r="E152" s="47">
        <v>41</v>
      </c>
      <c r="AP152" s="44"/>
    </row>
    <row r="153" spans="1:42" s="43" customFormat="1" ht="18.75" hidden="1" customHeight="1">
      <c r="A153" s="43">
        <v>42</v>
      </c>
      <c r="B153" s="43" t="s">
        <v>72</v>
      </c>
      <c r="C153" s="46">
        <v>40000</v>
      </c>
      <c r="D153" s="43" t="s">
        <v>68</v>
      </c>
      <c r="E153" s="47">
        <v>42</v>
      </c>
      <c r="AP153" s="44"/>
    </row>
    <row r="154" spans="1:42" s="43" customFormat="1" ht="18.75" hidden="1" customHeight="1">
      <c r="A154" s="43">
        <v>43</v>
      </c>
      <c r="B154" s="43" t="s">
        <v>73</v>
      </c>
      <c r="C154" s="46">
        <v>50000</v>
      </c>
      <c r="D154" s="43" t="s">
        <v>68</v>
      </c>
      <c r="E154" s="47">
        <v>43</v>
      </c>
      <c r="AP154" s="44"/>
    </row>
    <row r="155" spans="1:42" s="43" customFormat="1" ht="18.75" hidden="1" customHeight="1">
      <c r="A155" s="43">
        <v>44</v>
      </c>
      <c r="B155" s="43" t="s">
        <v>74</v>
      </c>
      <c r="C155" s="46">
        <v>60000</v>
      </c>
      <c r="D155" s="43" t="s">
        <v>68</v>
      </c>
      <c r="E155" s="47">
        <v>44</v>
      </c>
      <c r="AP155" s="44"/>
    </row>
    <row r="156" spans="1:42" s="43" customFormat="1" ht="18.75" hidden="1" customHeight="1">
      <c r="A156" s="43">
        <v>45</v>
      </c>
      <c r="B156" s="43" t="s">
        <v>96</v>
      </c>
      <c r="C156" s="46">
        <v>70000</v>
      </c>
      <c r="D156" s="43" t="s">
        <v>68</v>
      </c>
      <c r="E156" s="47">
        <v>45</v>
      </c>
      <c r="AP156" s="44"/>
    </row>
    <row r="157" spans="1:42" s="43" customFormat="1" ht="18.75" hidden="1" customHeight="1">
      <c r="A157" s="43">
        <v>46</v>
      </c>
      <c r="B157" s="43" t="s">
        <v>63</v>
      </c>
      <c r="C157" s="46">
        <v>10000</v>
      </c>
      <c r="D157" s="43" t="s">
        <v>68</v>
      </c>
      <c r="E157" s="47">
        <v>46</v>
      </c>
      <c r="AP157" s="44"/>
    </row>
    <row r="158" spans="1:42" s="43" customFormat="1" ht="18.75" hidden="1" customHeight="1">
      <c r="A158" s="43">
        <v>47</v>
      </c>
      <c r="B158" s="43" t="s">
        <v>75</v>
      </c>
      <c r="C158" s="46">
        <v>15000</v>
      </c>
      <c r="D158" s="43" t="s">
        <v>68</v>
      </c>
      <c r="E158" s="47">
        <v>47</v>
      </c>
      <c r="AP158" s="44"/>
    </row>
    <row r="159" spans="1:42" s="43" customFormat="1" ht="18.75" hidden="1" customHeight="1">
      <c r="A159" s="43">
        <v>48</v>
      </c>
      <c r="B159" s="43" t="s">
        <v>76</v>
      </c>
      <c r="C159" s="46">
        <v>10000</v>
      </c>
      <c r="D159" s="43" t="s">
        <v>68</v>
      </c>
      <c r="E159" s="47">
        <v>48</v>
      </c>
      <c r="AP159" s="44"/>
    </row>
    <row r="160" spans="1:42" s="43" customFormat="1" ht="18.75" hidden="1" customHeight="1">
      <c r="A160" s="43">
        <v>49</v>
      </c>
      <c r="B160" s="43" t="s">
        <v>77</v>
      </c>
      <c r="C160" s="46">
        <v>20000</v>
      </c>
      <c r="D160" s="43" t="s">
        <v>68</v>
      </c>
      <c r="E160" s="47">
        <v>49</v>
      </c>
      <c r="AP160" s="44"/>
    </row>
    <row r="161" spans="1:42" s="43" customFormat="1" ht="18.75" hidden="1" customHeight="1">
      <c r="A161" s="43">
        <v>50</v>
      </c>
      <c r="B161" s="43" t="s">
        <v>78</v>
      </c>
      <c r="C161" s="46">
        <v>30000</v>
      </c>
      <c r="D161" s="43" t="s">
        <v>68</v>
      </c>
      <c r="E161" s="47">
        <v>50</v>
      </c>
      <c r="AP161" s="44"/>
    </row>
    <row r="162" spans="1:42" s="43" customFormat="1" ht="18.75" hidden="1" customHeight="1">
      <c r="A162" s="43">
        <v>51</v>
      </c>
      <c r="B162" s="43" t="s">
        <v>79</v>
      </c>
      <c r="C162" s="46">
        <v>40000</v>
      </c>
      <c r="D162" s="43" t="s">
        <v>68</v>
      </c>
      <c r="E162" s="47">
        <v>51</v>
      </c>
      <c r="AP162" s="44"/>
    </row>
    <row r="163" spans="1:42" s="43" customFormat="1" ht="18.75" hidden="1" customHeight="1">
      <c r="A163" s="43">
        <v>52</v>
      </c>
      <c r="B163" s="43" t="s">
        <v>80</v>
      </c>
      <c r="C163" s="46">
        <v>50000</v>
      </c>
      <c r="D163" s="43" t="s">
        <v>68</v>
      </c>
      <c r="E163" s="47">
        <v>52</v>
      </c>
      <c r="AP163" s="44"/>
    </row>
    <row r="164" spans="1:42" s="43" customFormat="1" ht="18.75" hidden="1" customHeight="1">
      <c r="A164" s="43">
        <v>53</v>
      </c>
      <c r="B164" s="43" t="s">
        <v>81</v>
      </c>
      <c r="C164" s="46">
        <v>60000</v>
      </c>
      <c r="D164" s="43" t="s">
        <v>68</v>
      </c>
      <c r="E164" s="47">
        <v>53</v>
      </c>
      <c r="AP164" s="44"/>
    </row>
    <row r="165" spans="1:42" s="43" customFormat="1" ht="18.75" hidden="1" customHeight="1">
      <c r="A165" s="43">
        <v>54</v>
      </c>
      <c r="B165" s="43" t="s">
        <v>82</v>
      </c>
      <c r="C165" s="46">
        <v>70000</v>
      </c>
      <c r="D165" s="43" t="s">
        <v>68</v>
      </c>
      <c r="E165" s="47">
        <v>54</v>
      </c>
      <c r="AP165" s="44"/>
    </row>
    <row r="166" spans="1:42" s="43" customFormat="1" ht="18.75" hidden="1" customHeight="1">
      <c r="A166" s="43">
        <v>55</v>
      </c>
      <c r="B166" s="43" t="s">
        <v>83</v>
      </c>
      <c r="C166" s="46">
        <v>10000</v>
      </c>
      <c r="D166" s="43" t="s">
        <v>68</v>
      </c>
      <c r="E166" s="47">
        <v>55</v>
      </c>
      <c r="AP166" s="44"/>
    </row>
    <row r="167" spans="1:42" s="43" customFormat="1" ht="18.75" hidden="1" customHeight="1">
      <c r="A167" s="43">
        <v>56</v>
      </c>
      <c r="B167" s="43" t="s">
        <v>84</v>
      </c>
      <c r="C167" s="46">
        <v>20000</v>
      </c>
      <c r="D167" s="43" t="s">
        <v>68</v>
      </c>
      <c r="E167" s="47">
        <v>56</v>
      </c>
      <c r="AP167" s="44"/>
    </row>
    <row r="168" spans="1:42" s="43" customFormat="1" ht="18.75" hidden="1" customHeight="1">
      <c r="B168" s="47"/>
      <c r="C168" s="47"/>
      <c r="D168" s="47"/>
      <c r="E168" s="47"/>
      <c r="G168" s="47"/>
      <c r="AP168" s="44"/>
    </row>
    <row r="169" spans="1:42" s="43" customFormat="1" ht="18.75" customHeight="1">
      <c r="AP169" s="44"/>
    </row>
    <row r="170" spans="1:42" s="43" customFormat="1" ht="18.75" customHeight="1">
      <c r="AP170" s="44"/>
    </row>
    <row r="171" spans="1:42" s="43" customFormat="1" ht="18.75" customHeight="1">
      <c r="AP171" s="44"/>
    </row>
    <row r="172" spans="1:42" s="43" customFormat="1" ht="18.75" customHeight="1">
      <c r="AP172" s="44"/>
    </row>
    <row r="173" spans="1:42" s="43" customFormat="1" ht="18.75" customHeight="1">
      <c r="AP173" s="44"/>
    </row>
    <row r="174" spans="1:42" s="43" customFormat="1" ht="18.75" customHeight="1">
      <c r="AP174" s="44"/>
    </row>
    <row r="175" spans="1:42" s="43" customFormat="1" ht="18.75" customHeight="1">
      <c r="AP175" s="44"/>
    </row>
    <row r="176" spans="1:42" s="43" customFormat="1" ht="18.75" customHeight="1">
      <c r="AP176" s="44"/>
    </row>
    <row r="177" spans="42:42" s="43" customFormat="1" ht="18.75" customHeight="1">
      <c r="AP177" s="44"/>
    </row>
  </sheetData>
  <sheetProtection algorithmName="SHA-512" hashValue="kFR7dZNojUXZ/B9IFBB6G9bhI38fTjOUEsjofa9AYfUJfz6NTKdbj5I87uSNohjVUc18phtDtgsi7lDZud5Jrw==" saltValue="tLFD/75IiahV5gM1BGTg3w==" spinCount="100000" sheet="1" selectLockedCells="1" autoFilter="0"/>
  <mergeCells count="97">
    <mergeCell ref="A108:AM108"/>
    <mergeCell ref="B109:W109"/>
    <mergeCell ref="X109:AM109"/>
    <mergeCell ref="B110:W110"/>
    <mergeCell ref="X110:AM110"/>
    <mergeCell ref="B40:AM40"/>
    <mergeCell ref="A34:D34"/>
    <mergeCell ref="E34:I34"/>
    <mergeCell ref="J34:AM34"/>
    <mergeCell ref="A35:D35"/>
    <mergeCell ref="E35:I35"/>
    <mergeCell ref="J35:AM35"/>
    <mergeCell ref="A36:D36"/>
    <mergeCell ref="E36:I36"/>
    <mergeCell ref="J36:AM36"/>
    <mergeCell ref="A38:AM38"/>
    <mergeCell ref="B39:AM39"/>
    <mergeCell ref="A32:D32"/>
    <mergeCell ref="E32:I32"/>
    <mergeCell ref="J32:AM32"/>
    <mergeCell ref="A33:D33"/>
    <mergeCell ref="E33:I33"/>
    <mergeCell ref="J33:AM33"/>
    <mergeCell ref="A30:D30"/>
    <mergeCell ref="E30:I30"/>
    <mergeCell ref="J30:AM30"/>
    <mergeCell ref="A31:D31"/>
    <mergeCell ref="E31:I31"/>
    <mergeCell ref="J31:AM31"/>
    <mergeCell ref="A27:F27"/>
    <mergeCell ref="G27:AM27"/>
    <mergeCell ref="B29:D29"/>
    <mergeCell ref="E29:H29"/>
    <mergeCell ref="J29:M29"/>
    <mergeCell ref="N29:R29"/>
    <mergeCell ref="T29:W29"/>
    <mergeCell ref="X29:AB29"/>
    <mergeCell ref="AD29:AG29"/>
    <mergeCell ref="AH29:AL29"/>
    <mergeCell ref="A25:F25"/>
    <mergeCell ref="G25:AM25"/>
    <mergeCell ref="A26:F26"/>
    <mergeCell ref="G26:J26"/>
    <mergeCell ref="K26:S26"/>
    <mergeCell ref="T26:AM26"/>
    <mergeCell ref="A21:D21"/>
    <mergeCell ref="E21:I21"/>
    <mergeCell ref="J21:AM21"/>
    <mergeCell ref="A22:D22"/>
    <mergeCell ref="E22:I22"/>
    <mergeCell ref="J22:AM22"/>
    <mergeCell ref="A19:D19"/>
    <mergeCell ref="E19:I19"/>
    <mergeCell ref="J19:AM19"/>
    <mergeCell ref="A20:D20"/>
    <mergeCell ref="E20:I20"/>
    <mergeCell ref="J20:AM20"/>
    <mergeCell ref="A17:D17"/>
    <mergeCell ref="E17:I17"/>
    <mergeCell ref="J17:AM17"/>
    <mergeCell ref="A18:D18"/>
    <mergeCell ref="E18:I18"/>
    <mergeCell ref="J18:AM18"/>
    <mergeCell ref="A16:D16"/>
    <mergeCell ref="E16:I16"/>
    <mergeCell ref="J16:AM16"/>
    <mergeCell ref="B15:D15"/>
    <mergeCell ref="E15:H15"/>
    <mergeCell ref="J15:M15"/>
    <mergeCell ref="N15:R15"/>
    <mergeCell ref="T15:W15"/>
    <mergeCell ref="A12:D12"/>
    <mergeCell ref="E12:AM12"/>
    <mergeCell ref="A13:D13"/>
    <mergeCell ref="E13:AM13"/>
    <mergeCell ref="X15:AB15"/>
    <mergeCell ref="AD15:AG15"/>
    <mergeCell ref="AH15:AL15"/>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0" priority="1" operator="containsText" text="エラー">
      <formula>NOT(ISERROR(SEARCH("エラー",A2)))</formula>
    </cfRule>
  </conditionalFormatting>
  <dataValidations disablePrompts="1" count="5">
    <dataValidation type="list" allowBlank="1" showInputMessage="1" showErrorMessage="1" sqref="A109:A110" xr:uid="{BBB6F7FF-5981-417C-BB1E-26997B76E77F}">
      <formula1>"○"</formula1>
    </dataValidation>
    <dataValidation type="textLength" imeMode="disabled" operator="equal" allowBlank="1" showInputMessage="1" showErrorMessage="1" errorTitle="事業所番号" error="10桁で入力してください。" sqref="AG4:AM4" xr:uid="{81C76BF1-DC42-43B0-ACF5-842CB57A7140}">
      <formula1>10</formula1>
    </dataValidation>
    <dataValidation imeMode="off" allowBlank="1" showInputMessage="1" showErrorMessage="1" sqref="P8:Y8 AC8:AM8" xr:uid="{6755FAB0-8D87-42A1-B979-08B86E2D1113}"/>
    <dataValidation imeMode="fullKatakana" allowBlank="1" showInputMessage="1" showErrorMessage="1" sqref="L3:AF3" xr:uid="{843FCB2A-B571-4635-813B-519EB63B2886}"/>
    <dataValidation type="list" imeMode="disabled" allowBlank="1" showInputMessage="1" showErrorMessage="1" sqref="A39:A104" xr:uid="{FA97B757-500D-439C-B20E-8E4B79A87B0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CD9F32E1-4883-4AA0-A93B-1D38B90F2DF5}">
          <x14:formula1>
            <xm:f>プルダウン!$B$1:$B$3</xm:f>
          </x14:formula1>
          <xm:sqref>L5:AK5</xm:sqref>
        </x14:dataValidation>
        <x14:dataValidation type="list" allowBlank="1" showInputMessage="1" showErrorMessage="1" xr:uid="{4DC35BC6-D2B7-4E68-A5BB-C341B0BF2055}">
          <x14:formula1>
            <xm:f>プルダウン!$H$1:$H$3</xm:f>
          </x14:formula1>
          <xm:sqref>A17:D21 A31:D35</xm:sqref>
        </x14:dataValidation>
        <x14:dataValidation type="list" allowBlank="1" showInputMessage="1" showErrorMessage="1" xr:uid="{DAA3E4D8-05F2-4CD9-8E5F-DEA72F191265}">
          <x14:formula1>
            <xm:f>プルダウン!$I$1:$I$2</xm:f>
          </x14:formula1>
          <xm:sqref>G26:J26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workbookViewId="0">
      <selection activeCell="S14" sqref="S14"/>
    </sheetView>
  </sheetViews>
  <sheetFormatPr defaultRowHeight="13"/>
  <cols>
    <col min="2" max="2" width="24.36328125" bestFit="1" customWidth="1"/>
    <col min="8" max="8" width="18.36328125" bestFit="1" customWidth="1"/>
  </cols>
  <sheetData>
    <row r="1" spans="1:13">
      <c r="A1" t="s">
        <v>142</v>
      </c>
      <c r="B1" t="s">
        <v>292</v>
      </c>
      <c r="C1">
        <v>1</v>
      </c>
      <c r="D1">
        <v>175000</v>
      </c>
      <c r="E1">
        <v>1</v>
      </c>
      <c r="F1" t="s">
        <v>164</v>
      </c>
      <c r="G1" s="77" t="s">
        <v>167</v>
      </c>
      <c r="H1" t="s">
        <v>146</v>
      </c>
      <c r="I1" t="s">
        <v>159</v>
      </c>
      <c r="J1" s="74">
        <v>200000</v>
      </c>
      <c r="K1">
        <v>1</v>
      </c>
      <c r="L1" t="s">
        <v>218</v>
      </c>
      <c r="M1" t="s">
        <v>218</v>
      </c>
    </row>
    <row r="2" spans="1:13">
      <c r="A2" t="s">
        <v>143</v>
      </c>
      <c r="B2" t="s">
        <v>293</v>
      </c>
      <c r="C2">
        <v>2</v>
      </c>
      <c r="D2">
        <f>$D$1*C2</f>
        <v>350000</v>
      </c>
      <c r="E2">
        <v>2</v>
      </c>
      <c r="F2" t="s">
        <v>165</v>
      </c>
      <c r="G2" s="77" t="s">
        <v>168</v>
      </c>
      <c r="H2" t="s">
        <v>147</v>
      </c>
      <c r="I2" t="s">
        <v>158</v>
      </c>
      <c r="J2" s="74">
        <v>700000</v>
      </c>
      <c r="K2">
        <v>2</v>
      </c>
      <c r="L2" t="s">
        <v>219</v>
      </c>
      <c r="M2" t="s">
        <v>219</v>
      </c>
    </row>
    <row r="3" spans="1:13">
      <c r="A3" t="s">
        <v>106</v>
      </c>
      <c r="C3">
        <v>3</v>
      </c>
      <c r="D3">
        <f t="shared" ref="D3:D5" si="0">$D$1*C3</f>
        <v>525000</v>
      </c>
      <c r="E3">
        <v>3</v>
      </c>
      <c r="F3" t="s">
        <v>166</v>
      </c>
      <c r="G3" s="77" t="s">
        <v>169</v>
      </c>
      <c r="K3">
        <v>3</v>
      </c>
      <c r="L3" t="s">
        <v>220</v>
      </c>
      <c r="M3" t="s">
        <v>220</v>
      </c>
    </row>
    <row r="4" spans="1:13">
      <c r="C4">
        <v>4</v>
      </c>
      <c r="D4">
        <f t="shared" si="0"/>
        <v>700000</v>
      </c>
      <c r="E4">
        <v>4</v>
      </c>
      <c r="G4" s="77" t="s">
        <v>170</v>
      </c>
      <c r="K4">
        <v>4</v>
      </c>
      <c r="L4" t="s">
        <v>221</v>
      </c>
      <c r="M4" t="s">
        <v>221</v>
      </c>
    </row>
    <row r="5" spans="1:13">
      <c r="C5">
        <v>5</v>
      </c>
      <c r="D5">
        <f t="shared" si="0"/>
        <v>875000</v>
      </c>
      <c r="E5">
        <v>5</v>
      </c>
      <c r="G5" s="77" t="s">
        <v>171</v>
      </c>
      <c r="K5">
        <v>5</v>
      </c>
      <c r="L5" t="s">
        <v>222</v>
      </c>
      <c r="M5" t="s">
        <v>222</v>
      </c>
    </row>
    <row r="6" spans="1:13">
      <c r="E6">
        <v>6</v>
      </c>
      <c r="G6" s="77" t="s">
        <v>172</v>
      </c>
      <c r="K6">
        <v>6</v>
      </c>
      <c r="L6" t="s">
        <v>223</v>
      </c>
      <c r="M6" t="s">
        <v>223</v>
      </c>
    </row>
    <row r="7" spans="1:13">
      <c r="E7">
        <v>7</v>
      </c>
      <c r="G7" s="77" t="s">
        <v>173</v>
      </c>
      <c r="K7">
        <v>7</v>
      </c>
      <c r="L7" t="s">
        <v>121</v>
      </c>
      <c r="M7" t="s">
        <v>121</v>
      </c>
    </row>
    <row r="8" spans="1:13">
      <c r="E8">
        <v>8</v>
      </c>
      <c r="G8" s="77" t="s">
        <v>174</v>
      </c>
      <c r="K8">
        <v>8</v>
      </c>
      <c r="L8" t="s">
        <v>224</v>
      </c>
      <c r="M8" t="s">
        <v>224</v>
      </c>
    </row>
    <row r="9" spans="1:13">
      <c r="E9">
        <v>9</v>
      </c>
      <c r="G9" s="77" t="s">
        <v>175</v>
      </c>
      <c r="K9">
        <v>9</v>
      </c>
      <c r="L9" t="s">
        <v>225</v>
      </c>
      <c r="M9" t="s">
        <v>225</v>
      </c>
    </row>
    <row r="10" spans="1:13">
      <c r="E10">
        <v>10</v>
      </c>
      <c r="G10" s="77" t="s">
        <v>176</v>
      </c>
      <c r="K10">
        <v>10</v>
      </c>
      <c r="L10" t="s">
        <v>226</v>
      </c>
      <c r="M10" t="s">
        <v>226</v>
      </c>
    </row>
    <row r="11" spans="1:13">
      <c r="E11">
        <v>11</v>
      </c>
      <c r="G11" s="77" t="s">
        <v>177</v>
      </c>
      <c r="K11">
        <v>11</v>
      </c>
      <c r="L11" t="s">
        <v>227</v>
      </c>
      <c r="M11" t="s">
        <v>227</v>
      </c>
    </row>
    <row r="12" spans="1:13">
      <c r="E12">
        <v>12</v>
      </c>
      <c r="G12" s="77" t="s">
        <v>178</v>
      </c>
      <c r="K12">
        <v>12</v>
      </c>
      <c r="L12" t="s">
        <v>228</v>
      </c>
      <c r="M12" t="s">
        <v>228</v>
      </c>
    </row>
    <row r="13" spans="1:13">
      <c r="E13">
        <v>13</v>
      </c>
      <c r="G13" s="77" t="s">
        <v>179</v>
      </c>
      <c r="K13">
        <v>13</v>
      </c>
      <c r="L13" t="s">
        <v>229</v>
      </c>
      <c r="M13" t="s">
        <v>229</v>
      </c>
    </row>
    <row r="14" spans="1:13">
      <c r="E14">
        <v>14</v>
      </c>
      <c r="G14" s="77" t="s">
        <v>180</v>
      </c>
      <c r="K14">
        <v>14</v>
      </c>
      <c r="L14" t="s">
        <v>230</v>
      </c>
      <c r="M14" t="s">
        <v>230</v>
      </c>
    </row>
    <row r="15" spans="1:13">
      <c r="E15">
        <v>15</v>
      </c>
      <c r="G15" s="77" t="s">
        <v>181</v>
      </c>
      <c r="K15">
        <v>15</v>
      </c>
      <c r="L15" t="s">
        <v>231</v>
      </c>
      <c r="M15" t="s">
        <v>231</v>
      </c>
    </row>
    <row r="16" spans="1:13">
      <c r="E16">
        <v>16</v>
      </c>
      <c r="G16" s="77" t="s">
        <v>182</v>
      </c>
      <c r="K16">
        <v>16</v>
      </c>
      <c r="L16" t="s">
        <v>232</v>
      </c>
      <c r="M16" t="s">
        <v>232</v>
      </c>
    </row>
    <row r="17" spans="5:13">
      <c r="E17">
        <v>17</v>
      </c>
      <c r="G17" s="77" t="s">
        <v>183</v>
      </c>
      <c r="K17">
        <v>17</v>
      </c>
      <c r="L17" t="s">
        <v>233</v>
      </c>
      <c r="M17" t="s">
        <v>233</v>
      </c>
    </row>
    <row r="18" spans="5:13">
      <c r="E18">
        <v>18</v>
      </c>
      <c r="G18" s="77" t="s">
        <v>184</v>
      </c>
      <c r="K18">
        <v>18</v>
      </c>
      <c r="L18" t="s">
        <v>234</v>
      </c>
      <c r="M18" t="s">
        <v>234</v>
      </c>
    </row>
    <row r="19" spans="5:13">
      <c r="E19">
        <v>19</v>
      </c>
      <c r="G19" s="77" t="s">
        <v>185</v>
      </c>
      <c r="K19">
        <v>19</v>
      </c>
      <c r="L19" t="s">
        <v>235</v>
      </c>
      <c r="M19" t="s">
        <v>235</v>
      </c>
    </row>
    <row r="20" spans="5:13">
      <c r="E20">
        <v>20</v>
      </c>
      <c r="G20" s="77" t="s">
        <v>186</v>
      </c>
      <c r="K20">
        <v>20</v>
      </c>
      <c r="L20" t="s">
        <v>236</v>
      </c>
      <c r="M20" t="s">
        <v>236</v>
      </c>
    </row>
    <row r="21" spans="5:13">
      <c r="G21" s="77" t="s">
        <v>187</v>
      </c>
      <c r="K21">
        <v>21</v>
      </c>
      <c r="L21" t="s">
        <v>237</v>
      </c>
      <c r="M21" t="s">
        <v>237</v>
      </c>
    </row>
    <row r="22" spans="5:13">
      <c r="G22" s="77" t="s">
        <v>188</v>
      </c>
      <c r="K22">
        <v>22</v>
      </c>
      <c r="L22" t="s">
        <v>238</v>
      </c>
      <c r="M22" t="s">
        <v>238</v>
      </c>
    </row>
    <row r="23" spans="5:13">
      <c r="G23" s="77" t="s">
        <v>189</v>
      </c>
      <c r="K23">
        <v>23</v>
      </c>
      <c r="L23" t="s">
        <v>239</v>
      </c>
      <c r="M23" t="s">
        <v>239</v>
      </c>
    </row>
    <row r="24" spans="5:13">
      <c r="G24" s="77" t="s">
        <v>190</v>
      </c>
      <c r="K24">
        <v>24</v>
      </c>
      <c r="L24" t="s">
        <v>240</v>
      </c>
      <c r="M24" t="s">
        <v>240</v>
      </c>
    </row>
    <row r="25" spans="5:13">
      <c r="G25" s="77" t="s">
        <v>191</v>
      </c>
      <c r="K25">
        <v>25</v>
      </c>
      <c r="L25" t="s">
        <v>241</v>
      </c>
      <c r="M25" t="s">
        <v>241</v>
      </c>
    </row>
    <row r="26" spans="5:13">
      <c r="G26" s="77" t="s">
        <v>192</v>
      </c>
      <c r="K26">
        <v>26</v>
      </c>
      <c r="L26" t="s">
        <v>242</v>
      </c>
      <c r="M26" t="s">
        <v>242</v>
      </c>
    </row>
    <row r="27" spans="5:13">
      <c r="G27" s="77" t="s">
        <v>193</v>
      </c>
      <c r="K27">
        <v>27</v>
      </c>
      <c r="L27" t="s">
        <v>243</v>
      </c>
      <c r="M27" t="s">
        <v>243</v>
      </c>
    </row>
    <row r="28" spans="5:13">
      <c r="G28" s="77" t="s">
        <v>194</v>
      </c>
      <c r="K28">
        <v>28</v>
      </c>
      <c r="L28" t="s">
        <v>244</v>
      </c>
      <c r="M28" t="s">
        <v>244</v>
      </c>
    </row>
    <row r="29" spans="5:13">
      <c r="G29" s="77" t="s">
        <v>195</v>
      </c>
      <c r="K29">
        <v>29</v>
      </c>
      <c r="L29" t="s">
        <v>245</v>
      </c>
      <c r="M29" t="s">
        <v>245</v>
      </c>
    </row>
    <row r="30" spans="5:13">
      <c r="G30" s="77" t="s">
        <v>196</v>
      </c>
      <c r="K30">
        <v>30</v>
      </c>
      <c r="L30" t="s">
        <v>246</v>
      </c>
      <c r="M30" t="s">
        <v>246</v>
      </c>
    </row>
    <row r="31" spans="5:13">
      <c r="G31" s="77" t="s">
        <v>197</v>
      </c>
      <c r="K31">
        <v>31</v>
      </c>
      <c r="L31" t="s">
        <v>247</v>
      </c>
      <c r="M31" t="s">
        <v>247</v>
      </c>
    </row>
    <row r="32" spans="5:13">
      <c r="G32" s="77" t="s">
        <v>198</v>
      </c>
      <c r="K32">
        <v>32</v>
      </c>
      <c r="L32" t="s">
        <v>248</v>
      </c>
      <c r="M32" t="s">
        <v>248</v>
      </c>
    </row>
    <row r="33" spans="7:13">
      <c r="G33" s="77" t="s">
        <v>199</v>
      </c>
      <c r="K33">
        <v>33</v>
      </c>
      <c r="L33" t="s">
        <v>249</v>
      </c>
      <c r="M33" t="s">
        <v>249</v>
      </c>
    </row>
    <row r="34" spans="7:13">
      <c r="G34" s="77" t="s">
        <v>200</v>
      </c>
      <c r="K34">
        <v>34</v>
      </c>
      <c r="L34" t="s">
        <v>250</v>
      </c>
      <c r="M34" t="s">
        <v>250</v>
      </c>
    </row>
    <row r="35" spans="7:13">
      <c r="G35" s="77" t="s">
        <v>201</v>
      </c>
      <c r="K35">
        <v>35</v>
      </c>
      <c r="L35" t="s">
        <v>251</v>
      </c>
      <c r="M35" t="s">
        <v>251</v>
      </c>
    </row>
    <row r="36" spans="7:13">
      <c r="G36" s="77" t="s">
        <v>202</v>
      </c>
      <c r="K36">
        <v>36</v>
      </c>
      <c r="L36" t="s">
        <v>252</v>
      </c>
      <c r="M36" t="s">
        <v>252</v>
      </c>
    </row>
    <row r="37" spans="7:13">
      <c r="G37" s="77" t="s">
        <v>203</v>
      </c>
      <c r="K37">
        <v>37</v>
      </c>
      <c r="L37" t="s">
        <v>253</v>
      </c>
      <c r="M37" t="s">
        <v>253</v>
      </c>
    </row>
    <row r="38" spans="7:13">
      <c r="G38" s="77" t="s">
        <v>204</v>
      </c>
      <c r="K38">
        <v>38</v>
      </c>
      <c r="L38" t="s">
        <v>254</v>
      </c>
      <c r="M38" t="s">
        <v>254</v>
      </c>
    </row>
    <row r="39" spans="7:13">
      <c r="G39" s="77" t="s">
        <v>205</v>
      </c>
      <c r="K39">
        <v>39</v>
      </c>
      <c r="L39" t="s">
        <v>255</v>
      </c>
      <c r="M39" t="s">
        <v>255</v>
      </c>
    </row>
    <row r="40" spans="7:13">
      <c r="G40" s="77" t="s">
        <v>206</v>
      </c>
      <c r="K40">
        <v>40</v>
      </c>
      <c r="L40" t="s">
        <v>256</v>
      </c>
      <c r="M40" t="s">
        <v>256</v>
      </c>
    </row>
    <row r="41" spans="7:13">
      <c r="G41" s="77" t="s">
        <v>207</v>
      </c>
      <c r="K41">
        <v>41</v>
      </c>
      <c r="L41" t="s">
        <v>257</v>
      </c>
      <c r="M41" t="s">
        <v>257</v>
      </c>
    </row>
    <row r="42" spans="7:13">
      <c r="G42" s="77" t="s">
        <v>208</v>
      </c>
    </row>
    <row r="43" spans="7:13">
      <c r="G43" s="77" t="s">
        <v>209</v>
      </c>
    </row>
    <row r="44" spans="7:13">
      <c r="G44" s="77" t="s">
        <v>210</v>
      </c>
    </row>
    <row r="45" spans="7:13">
      <c r="G45" s="77" t="s">
        <v>211</v>
      </c>
    </row>
    <row r="46" spans="7:13">
      <c r="G46" s="77" t="s">
        <v>212</v>
      </c>
    </row>
    <row r="47" spans="7:13">
      <c r="G47" s="77" t="s">
        <v>213</v>
      </c>
    </row>
    <row r="48" spans="7:13">
      <c r="G48" s="77" t="s">
        <v>214</v>
      </c>
    </row>
    <row r="49" spans="7:7">
      <c r="G49" s="77" t="s">
        <v>215</v>
      </c>
    </row>
    <row r="50" spans="7:7">
      <c r="G50" s="77" t="s">
        <v>216</v>
      </c>
    </row>
  </sheetData>
  <sheetProtection algorithmName="SHA-512" hashValue="/FAIXJ+SURKjsM2Ev/jIVpiZ+EmQ3ldqd3nDHmXqCurURV/47onEDZuKWeDy1os5hHljSptriRf64uxmxp38jw==" saltValue="TnG8Fgnq8+BEguiCUOt22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（はじめにお読みください）本申請書の使い方</vt:lpstr>
      <vt:lpstr>交付申請書</vt:lpstr>
      <vt:lpstr>総括表</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交付申請書!Print_Area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0007277</cp:lastModifiedBy>
  <cp:lastPrinted>2024-10-18T08:17:23Z</cp:lastPrinted>
  <dcterms:created xsi:type="dcterms:W3CDTF">2018-06-19T01:27:02Z</dcterms:created>
  <dcterms:modified xsi:type="dcterms:W3CDTF">2024-12-04T11:36:16Z</dcterms:modified>
</cp:coreProperties>
</file>