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5.58\share\令和６年度業務（事業班）\01.班共有\38.こどもの性被害防止対策支援事業（障害福祉）\004_県交付要綱・募集関係\002_申請様式〇\様式_こどもの安全・安心対策支援事業を準用\2024.11.06_作業中（決裁後、シート保護）\"/>
    </mc:Choice>
  </mc:AlternateContent>
  <xr:revisionPtr revIDLastSave="0" documentId="13_ncr:1_{DA629483-7925-43F4-A87E-53E9F1284901}" xr6:coauthVersionLast="47" xr6:coauthVersionMax="47" xr10:uidLastSave="{00000000-0000-0000-0000-000000000000}"/>
  <bookViews>
    <workbookView xWindow="28680" yWindow="-120" windowWidth="29040" windowHeight="15720" tabRatio="688" firstSheet="1" activeTab="3" xr2:uid="{00000000-000D-0000-FFFF-FFFF00000000}"/>
  </bookViews>
  <sheets>
    <sheet name="（はじめにお読みください）本申請書の使い方" sheetId="25" state="hidden" r:id="rId1"/>
    <sheet name="変更交付申請書" sheetId="26" r:id="rId2"/>
    <sheet name="総括表" sheetId="24" r:id="rId3"/>
    <sheet name="個票1" sheetId="61" r:id="rId4"/>
    <sheet name="個票２" sheetId="125" r:id="rId5"/>
    <sheet name="個票３" sheetId="126" r:id="rId6"/>
    <sheet name="個票４" sheetId="128" r:id="rId7"/>
    <sheet name="個票５" sheetId="130" r:id="rId8"/>
    <sheet name="個票６" sheetId="129" r:id="rId9"/>
    <sheet name="個票７" sheetId="131" r:id="rId10"/>
    <sheet name="個票８" sheetId="132" r:id="rId11"/>
    <sheet name="個票９" sheetId="133" r:id="rId12"/>
    <sheet name="個票10" sheetId="134" r:id="rId13"/>
    <sheet name="個票11" sheetId="135" r:id="rId14"/>
    <sheet name="個票12" sheetId="136" r:id="rId15"/>
    <sheet name="個票13" sheetId="137" r:id="rId16"/>
    <sheet name="個票14" sheetId="138" r:id="rId17"/>
    <sheet name="個票15" sheetId="139" r:id="rId18"/>
    <sheet name="プルダウン" sheetId="124" state="hidden" r:id="rId19"/>
  </sheets>
  <externalReferences>
    <externalReference r:id="rId20"/>
  </externalReferences>
  <definedNames>
    <definedName name="_xlnm._FilterDatabase" localSheetId="3" hidden="1">個票1!#REF!</definedName>
    <definedName name="_xlnm._FilterDatabase" localSheetId="12" hidden="1">個票10!#REF!</definedName>
    <definedName name="_xlnm._FilterDatabase" localSheetId="13" hidden="1">個票11!#REF!</definedName>
    <definedName name="_xlnm._FilterDatabase" localSheetId="14" hidden="1">個票12!#REF!</definedName>
    <definedName name="_xlnm._FilterDatabase" localSheetId="15" hidden="1">個票13!#REF!</definedName>
    <definedName name="_xlnm._FilterDatabase" localSheetId="16" hidden="1">個票14!#REF!</definedName>
    <definedName name="_xlnm._FilterDatabase" localSheetId="17" hidden="1">個票15!#REF!</definedName>
    <definedName name="_xlnm._FilterDatabase" localSheetId="4" hidden="1">個票２!#REF!</definedName>
    <definedName name="_xlnm._FilterDatabase" localSheetId="5" hidden="1">個票３!#REF!</definedName>
    <definedName name="_xlnm._FilterDatabase" localSheetId="6" hidden="1">個票４!#REF!</definedName>
    <definedName name="_xlnm._FilterDatabase" localSheetId="7" hidden="1">個票５!#REF!</definedName>
    <definedName name="_xlnm._FilterDatabase" localSheetId="8" hidden="1">個票６!#REF!</definedName>
    <definedName name="_xlnm._FilterDatabase" localSheetId="9" hidden="1">個票７!#REF!</definedName>
    <definedName name="_xlnm._FilterDatabase" localSheetId="10" hidden="1">個票８!#REF!</definedName>
    <definedName name="_xlnm._FilterDatabase" localSheetId="11" hidden="1">個票９!#REF!</definedName>
    <definedName name="_xlnm.Print_Area" localSheetId="3">個票1!$A$1:$AM$25</definedName>
    <definedName name="_xlnm.Print_Area" localSheetId="12">個票10!$A$1:$AM$25</definedName>
    <definedName name="_xlnm.Print_Area" localSheetId="13">個票11!$A$1:$AM$25</definedName>
    <definedName name="_xlnm.Print_Area" localSheetId="14">個票12!$A$1:$AM$25</definedName>
    <definedName name="_xlnm.Print_Area" localSheetId="15">個票13!$A$1:$AM$25</definedName>
    <definedName name="_xlnm.Print_Area" localSheetId="16">個票14!$A$1:$AM$25</definedName>
    <definedName name="_xlnm.Print_Area" localSheetId="17">個票15!$A$1:$AM$25</definedName>
    <definedName name="_xlnm.Print_Area" localSheetId="4">個票２!$A$1:$AM$25</definedName>
    <definedName name="_xlnm.Print_Area" localSheetId="5">個票３!$A$1:$AM$25</definedName>
    <definedName name="_xlnm.Print_Area" localSheetId="6">個票４!$A$1:$AM$25</definedName>
    <definedName name="_xlnm.Print_Area" localSheetId="7">個票５!$A$1:$AM$25</definedName>
    <definedName name="_xlnm.Print_Area" localSheetId="8">個票６!$A$1:$AM$25</definedName>
    <definedName name="_xlnm.Print_Area" localSheetId="9">個票７!$A$1:$AM$25</definedName>
    <definedName name="_xlnm.Print_Area" localSheetId="10">個票８!$A$1:$AM$25</definedName>
    <definedName name="_xlnm.Print_Area" localSheetId="11">個票９!$A$1:$AM$25</definedName>
    <definedName name="_xlnm.Print_Area" localSheetId="2">総括表!$A$1:$K$38</definedName>
    <definedName name="_xlnm.Print_Area" localSheetId="1">変更交付申請書!$A$1:$Z$37</definedName>
    <definedName name="_xlnm.Print_Titles" localSheetId="2">総括表!$18:$18</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#REF!</definedName>
    <definedName name="医療型障害児入所施設">#REF!</definedName>
    <definedName name="介護医療院">#REF!</definedName>
    <definedName name="介護療養型医療施設">#REF!</definedName>
    <definedName name="介護老人福祉施設">#REF!</definedName>
    <definedName name="介護老人保健施設">#REF!</definedName>
    <definedName name="軽費老人ホーム">#REF!</definedName>
    <definedName name="施設入所支援">#REF!</definedName>
    <definedName name="障害児入所支援">#REF!</definedName>
    <definedName name="障害児入所施設">#REF!</definedName>
    <definedName name="相談系">#REF!</definedName>
    <definedName name="多機能型サービス事業所">#REF!</definedName>
    <definedName name="短期入所">#REF!</definedName>
    <definedName name="短期入所系サービス事業所">#REF!</definedName>
    <definedName name="通所系">#REF!</definedName>
    <definedName name="通所系サービス事業所">#REF!</definedName>
    <definedName name="特定施設入居者生活介護">#REF!</definedName>
    <definedName name="入所系">#REF!</definedName>
    <definedName name="認知症対応型共同生活介護事業所">#REF!</definedName>
    <definedName name="福祉型障害児入所施設">#REF!</definedName>
    <definedName name="訪問及び相談系">#REF!</definedName>
    <definedName name="訪問及び相談系サービス事業所">#REF!</definedName>
    <definedName name="訪問系">#REF!</definedName>
    <definedName name="訪問系及び相談系">#REF!</definedName>
    <definedName name="有料老人ホーム">#REF!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139" l="1"/>
  <c r="AH14" i="139" s="1"/>
  <c r="X14" i="138"/>
  <c r="AH14" i="138" s="1"/>
  <c r="X14" i="137"/>
  <c r="AH14" i="137" s="1"/>
  <c r="X14" i="136"/>
  <c r="AH14" i="136" s="1"/>
  <c r="AH14" i="135"/>
  <c r="X14" i="135"/>
  <c r="X14" i="134"/>
  <c r="AH14" i="134" s="1"/>
  <c r="AH14" i="132"/>
  <c r="X14" i="132"/>
  <c r="AH14" i="128"/>
  <c r="AP90" i="139"/>
  <c r="AP89" i="139"/>
  <c r="AP23" i="139"/>
  <c r="AP93" i="139" s="1"/>
  <c r="E21" i="139"/>
  <c r="E14" i="139" s="1"/>
  <c r="AO8" i="139"/>
  <c r="AU4" i="139"/>
  <c r="AP90" i="138"/>
  <c r="AP89" i="138"/>
  <c r="AP23" i="138"/>
  <c r="AP93" i="138" s="1"/>
  <c r="E21" i="138"/>
  <c r="E14" i="138" s="1"/>
  <c r="AO8" i="138"/>
  <c r="AU4" i="138"/>
  <c r="A2" i="138"/>
  <c r="AP90" i="137"/>
  <c r="AP89" i="137"/>
  <c r="AP23" i="137"/>
  <c r="AP93" i="137" s="1"/>
  <c r="E21" i="137"/>
  <c r="E14" i="137" s="1"/>
  <c r="AO8" i="137"/>
  <c r="AU4" i="137"/>
  <c r="A2" i="137"/>
  <c r="AP90" i="136"/>
  <c r="AP89" i="136"/>
  <c r="AP23" i="136"/>
  <c r="AP93" i="136" s="1"/>
  <c r="E21" i="136"/>
  <c r="E14" i="136" s="1"/>
  <c r="AO8" i="136"/>
  <c r="AU4" i="136"/>
  <c r="A2" i="136"/>
  <c r="AP90" i="135"/>
  <c r="AP89" i="135"/>
  <c r="AP23" i="135"/>
  <c r="AP93" i="135" s="1"/>
  <c r="E21" i="135"/>
  <c r="E14" i="135" s="1"/>
  <c r="AO8" i="135"/>
  <c r="AU4" i="135"/>
  <c r="A2" i="135"/>
  <c r="AP90" i="134"/>
  <c r="AP89" i="134"/>
  <c r="AP23" i="134"/>
  <c r="AP93" i="134" s="1"/>
  <c r="E21" i="134"/>
  <c r="E14" i="134" s="1"/>
  <c r="AO8" i="134"/>
  <c r="AU4" i="134"/>
  <c r="A2" i="134"/>
  <c r="AP90" i="133"/>
  <c r="AP89" i="133"/>
  <c r="AP23" i="133"/>
  <c r="AP93" i="133" s="1"/>
  <c r="E21" i="133"/>
  <c r="E14" i="133" s="1"/>
  <c r="X14" i="133" s="1"/>
  <c r="AH14" i="133" s="1"/>
  <c r="AO8" i="133"/>
  <c r="AU4" i="133"/>
  <c r="A2" i="133"/>
  <c r="AP90" i="132"/>
  <c r="AP89" i="132"/>
  <c r="AP23" i="132"/>
  <c r="AP93" i="132" s="1"/>
  <c r="E21" i="132"/>
  <c r="E14" i="132" s="1"/>
  <c r="AO8" i="132"/>
  <c r="AU4" i="132"/>
  <c r="A2" i="132"/>
  <c r="AP90" i="131"/>
  <c r="AP89" i="131"/>
  <c r="AP23" i="131"/>
  <c r="AP93" i="131" s="1"/>
  <c r="E21" i="131"/>
  <c r="E14" i="131" s="1"/>
  <c r="X14" i="131" s="1"/>
  <c r="AH14" i="131" s="1"/>
  <c r="AO8" i="131"/>
  <c r="AU4" i="131"/>
  <c r="A2" i="131"/>
  <c r="AP90" i="130"/>
  <c r="AP89" i="130"/>
  <c r="AP23" i="130"/>
  <c r="AP93" i="130" s="1"/>
  <c r="E21" i="130"/>
  <c r="E14" i="130" s="1"/>
  <c r="X14" i="130" s="1"/>
  <c r="AH14" i="130" s="1"/>
  <c r="AO8" i="130"/>
  <c r="AU4" i="130"/>
  <c r="A2" i="130"/>
  <c r="AP90" i="129"/>
  <c r="AP89" i="129"/>
  <c r="AP23" i="129"/>
  <c r="AP93" i="129" s="1"/>
  <c r="E21" i="129"/>
  <c r="E14" i="129" s="1"/>
  <c r="X14" i="129" s="1"/>
  <c r="AH14" i="129" s="1"/>
  <c r="AO8" i="129"/>
  <c r="AU4" i="129"/>
  <c r="A2" i="129"/>
  <c r="AP90" i="128"/>
  <c r="AP89" i="128"/>
  <c r="AP23" i="128"/>
  <c r="AP93" i="128" s="1"/>
  <c r="E21" i="128"/>
  <c r="E14" i="128" s="1"/>
  <c r="X14" i="128" s="1"/>
  <c r="AO8" i="128"/>
  <c r="AU4" i="128"/>
  <c r="A2" i="128"/>
  <c r="AP90" i="126"/>
  <c r="AP89" i="126"/>
  <c r="AP23" i="126"/>
  <c r="AP93" i="126" s="1"/>
  <c r="E21" i="126"/>
  <c r="E14" i="126" s="1"/>
  <c r="X14" i="126" s="1"/>
  <c r="AH14" i="126" s="1"/>
  <c r="AO8" i="126"/>
  <c r="AU4" i="126"/>
  <c r="A2" i="126"/>
  <c r="AP90" i="125"/>
  <c r="AP89" i="125"/>
  <c r="AP23" i="125"/>
  <c r="AP93" i="125" s="1"/>
  <c r="E21" i="125"/>
  <c r="E14" i="125" s="1"/>
  <c r="X14" i="125" s="1"/>
  <c r="AH14" i="125" s="1"/>
  <c r="AO8" i="125"/>
  <c r="AU4" i="125"/>
  <c r="A2" i="125"/>
  <c r="B33" i="24"/>
  <c r="B32" i="24"/>
  <c r="B31" i="24"/>
  <c r="B30" i="24"/>
  <c r="B29" i="24"/>
  <c r="B28" i="24"/>
  <c r="B27" i="24"/>
  <c r="B26" i="24"/>
  <c r="B25" i="24"/>
  <c r="B24" i="24"/>
  <c r="B23" i="24"/>
  <c r="B22" i="24"/>
  <c r="B21" i="24"/>
  <c r="B20" i="24"/>
  <c r="B19" i="24"/>
  <c r="L31" i="24"/>
  <c r="L21" i="24"/>
  <c r="L27" i="24"/>
  <c r="L26" i="24"/>
  <c r="L20" i="24"/>
  <c r="L24" i="24"/>
  <c r="L32" i="24"/>
  <c r="L30" i="24"/>
  <c r="L23" i="24"/>
  <c r="L25" i="24"/>
  <c r="L22" i="24"/>
  <c r="L33" i="24"/>
  <c r="L28" i="24"/>
  <c r="L29" i="24"/>
  <c r="AU11" i="139" l="1"/>
  <c r="A2" i="139" s="1"/>
  <c r="AU11" i="138"/>
  <c r="AU11" i="137"/>
  <c r="AU11" i="136"/>
  <c r="AU11" i="135"/>
  <c r="AU11" i="134"/>
  <c r="AU11" i="133"/>
  <c r="AU11" i="132"/>
  <c r="AU11" i="131"/>
  <c r="AU11" i="130"/>
  <c r="AU11" i="129"/>
  <c r="AU11" i="128"/>
  <c r="AU11" i="126"/>
  <c r="AU11" i="125"/>
  <c r="AO8" i="61"/>
  <c r="M10" i="26"/>
  <c r="AU4" i="61"/>
  <c r="I21" i="24" l="1"/>
  <c r="I25" i="24"/>
  <c r="I32" i="24"/>
  <c r="I30" i="24"/>
  <c r="I28" i="24"/>
  <c r="I26" i="24"/>
  <c r="I22" i="24"/>
  <c r="I24" i="24"/>
  <c r="I31" i="24"/>
  <c r="I20" i="24"/>
  <c r="I27" i="24"/>
  <c r="I29" i="24"/>
  <c r="I23" i="24"/>
  <c r="AO28" i="24"/>
  <c r="AL28" i="24"/>
  <c r="AP28" i="24"/>
  <c r="AM28" i="24"/>
  <c r="AQ28" i="24"/>
  <c r="AN28" i="24"/>
  <c r="AR28" i="24"/>
  <c r="AO31" i="24"/>
  <c r="AL31" i="24"/>
  <c r="AP31" i="24"/>
  <c r="AM31" i="24"/>
  <c r="AQ31" i="24"/>
  <c r="AR31" i="24"/>
  <c r="AN31" i="24"/>
  <c r="AO29" i="24"/>
  <c r="AL29" i="24"/>
  <c r="AP29" i="24"/>
  <c r="AM29" i="24"/>
  <c r="AQ29" i="24"/>
  <c r="AN29" i="24"/>
  <c r="AR29" i="24"/>
  <c r="AO30" i="24"/>
  <c r="AL30" i="24"/>
  <c r="AP30" i="24"/>
  <c r="AM30" i="24"/>
  <c r="AQ30" i="24"/>
  <c r="AR30" i="24"/>
  <c r="AN30" i="24"/>
  <c r="AO24" i="24"/>
  <c r="AL24" i="24"/>
  <c r="AP24" i="24"/>
  <c r="AM24" i="24"/>
  <c r="AQ24" i="24"/>
  <c r="AN24" i="24"/>
  <c r="AR24" i="24"/>
  <c r="AO23" i="24"/>
  <c r="AL23" i="24"/>
  <c r="AP23" i="24"/>
  <c r="AM23" i="24"/>
  <c r="AQ23" i="24"/>
  <c r="AN23" i="24"/>
  <c r="AR23" i="24"/>
  <c r="AO27" i="24"/>
  <c r="AL27" i="24"/>
  <c r="AP27" i="24"/>
  <c r="AM27" i="24"/>
  <c r="AQ27" i="24"/>
  <c r="AN27" i="24"/>
  <c r="AR27" i="24"/>
  <c r="AO25" i="24"/>
  <c r="AL25" i="24"/>
  <c r="AP25" i="24"/>
  <c r="AM25" i="24"/>
  <c r="AQ25" i="24"/>
  <c r="AN25" i="24"/>
  <c r="AR25" i="24"/>
  <c r="AO26" i="24"/>
  <c r="AL26" i="24"/>
  <c r="AP26" i="24"/>
  <c r="AM26" i="24"/>
  <c r="AQ26" i="24"/>
  <c r="AN26" i="24"/>
  <c r="AR26" i="24"/>
  <c r="AO22" i="24"/>
  <c r="AL22" i="24"/>
  <c r="AP22" i="24"/>
  <c r="AM22" i="24"/>
  <c r="AQ22" i="24"/>
  <c r="AN22" i="24"/>
  <c r="AR22" i="24"/>
  <c r="AO32" i="24"/>
  <c r="AL32" i="24"/>
  <c r="AP32" i="24"/>
  <c r="AM32" i="24"/>
  <c r="AQ32" i="24"/>
  <c r="AR32" i="24"/>
  <c r="AN32" i="24"/>
  <c r="AF28" i="24"/>
  <c r="AG28" i="24"/>
  <c r="AH28" i="24"/>
  <c r="AE28" i="24"/>
  <c r="AI28" i="24"/>
  <c r="AF31" i="24"/>
  <c r="AE31" i="24"/>
  <c r="AG31" i="24"/>
  <c r="AH31" i="24"/>
  <c r="AI31" i="24"/>
  <c r="AF29" i="24"/>
  <c r="AG29" i="24"/>
  <c r="AH29" i="24"/>
  <c r="AE29" i="24"/>
  <c r="AI29" i="24"/>
  <c r="AF30" i="24"/>
  <c r="AG30" i="24"/>
  <c r="AH30" i="24"/>
  <c r="AE30" i="24"/>
  <c r="AI30" i="24"/>
  <c r="AF24" i="24"/>
  <c r="AG24" i="24"/>
  <c r="AH24" i="24"/>
  <c r="AE24" i="24"/>
  <c r="AI24" i="24"/>
  <c r="AF23" i="24"/>
  <c r="AG23" i="24"/>
  <c r="AH23" i="24"/>
  <c r="AE23" i="24"/>
  <c r="AI23" i="24"/>
  <c r="AF27" i="24"/>
  <c r="AG27" i="24"/>
  <c r="AH27" i="24"/>
  <c r="AE27" i="24"/>
  <c r="AI27" i="24"/>
  <c r="AF25" i="24"/>
  <c r="AG25" i="24"/>
  <c r="AH25" i="24"/>
  <c r="AE25" i="24"/>
  <c r="AI25" i="24"/>
  <c r="AF26" i="24"/>
  <c r="AG26" i="24"/>
  <c r="AH26" i="24"/>
  <c r="AE26" i="24"/>
  <c r="AI26" i="24"/>
  <c r="AF22" i="24"/>
  <c r="AG22" i="24"/>
  <c r="AH22" i="24"/>
  <c r="AE22" i="24"/>
  <c r="AI22" i="24"/>
  <c r="AF32" i="24"/>
  <c r="AI32" i="24"/>
  <c r="AG32" i="24"/>
  <c r="AH32" i="24"/>
  <c r="AE32" i="24"/>
  <c r="AB28" i="24"/>
  <c r="AD28" i="24"/>
  <c r="AK28" i="24" s="1"/>
  <c r="AB31" i="24"/>
  <c r="AD31" i="24"/>
  <c r="AK31" i="24" s="1"/>
  <c r="AB29" i="24"/>
  <c r="AD29" i="24"/>
  <c r="AK29" i="24" s="1"/>
  <c r="AB30" i="24"/>
  <c r="AD30" i="24"/>
  <c r="AK30" i="24" s="1"/>
  <c r="AB24" i="24"/>
  <c r="AD24" i="24"/>
  <c r="AK24" i="24" s="1"/>
  <c r="AB23" i="24"/>
  <c r="AD23" i="24"/>
  <c r="AK23" i="24" s="1"/>
  <c r="AB27" i="24"/>
  <c r="AD27" i="24"/>
  <c r="AK27" i="24" s="1"/>
  <c r="AB25" i="24"/>
  <c r="AD25" i="24"/>
  <c r="AK25" i="24" s="1"/>
  <c r="AB26" i="24"/>
  <c r="AD26" i="24"/>
  <c r="AK26" i="24" s="1"/>
  <c r="AB22" i="24"/>
  <c r="AD22" i="24"/>
  <c r="AK22" i="24" s="1"/>
  <c r="AB32" i="24"/>
  <c r="AD32" i="24"/>
  <c r="AK32" i="24" s="1"/>
  <c r="Q12" i="26"/>
  <c r="M12" i="26"/>
  <c r="M8" i="26"/>
  <c r="AM21" i="24"/>
  <c r="AO21" i="24"/>
  <c r="AQ21" i="24"/>
  <c r="AE21" i="24"/>
  <c r="AH21" i="24"/>
  <c r="AL21" i="24"/>
  <c r="AN21" i="24"/>
  <c r="AG21" i="24"/>
  <c r="AI21" i="24"/>
  <c r="AB21" i="24"/>
  <c r="AD21" i="24"/>
  <c r="AP21" i="24"/>
  <c r="AR21" i="24"/>
  <c r="AF21" i="24"/>
  <c r="AN20" i="24"/>
  <c r="AM20" i="24"/>
  <c r="AF20" i="24"/>
  <c r="AH20" i="24"/>
  <c r="AI20" i="24"/>
  <c r="AD20" i="24"/>
  <c r="AL20" i="24"/>
  <c r="AQ20" i="24"/>
  <c r="AO20" i="24"/>
  <c r="AG20" i="24"/>
  <c r="AE20" i="24"/>
  <c r="AP20" i="24"/>
  <c r="AB20" i="24"/>
  <c r="AR20" i="24"/>
  <c r="AO33" i="24"/>
  <c r="AL33" i="24"/>
  <c r="AP33" i="24"/>
  <c r="AN33" i="24"/>
  <c r="AE33" i="24"/>
  <c r="I33" i="24"/>
  <c r="AM33" i="24"/>
  <c r="AB33" i="24"/>
  <c r="AF33" i="24"/>
  <c r="AI33" i="24"/>
  <c r="AQ33" i="24"/>
  <c r="AD33" i="24"/>
  <c r="AR33" i="24"/>
  <c r="AG33" i="24"/>
  <c r="AH33" i="24"/>
  <c r="AK33" i="24" l="1"/>
  <c r="AK21" i="24"/>
  <c r="AK20" i="24"/>
  <c r="AC27" i="24"/>
  <c r="AC29" i="24"/>
  <c r="AC25" i="24"/>
  <c r="AC24" i="24"/>
  <c r="AC30" i="24"/>
  <c r="AC33" i="24"/>
  <c r="AC26" i="24"/>
  <c r="AC31" i="24"/>
  <c r="AC28" i="24"/>
  <c r="AC22" i="24"/>
  <c r="AC32" i="24"/>
  <c r="AC23" i="24"/>
  <c r="D3" i="124"/>
  <c r="D4" i="124"/>
  <c r="D5" i="124"/>
  <c r="D2" i="124"/>
  <c r="AP23" i="61" l="1"/>
  <c r="E21" i="61"/>
  <c r="AU11" i="61" s="1"/>
  <c r="A2" i="61" s="1"/>
  <c r="L19" i="24"/>
  <c r="AC21" i="24" l="1"/>
  <c r="AC20" i="24"/>
  <c r="E14" i="61"/>
  <c r="I19" i="24"/>
  <c r="H19" i="24"/>
  <c r="AQ19" i="24"/>
  <c r="AH19" i="24"/>
  <c r="AF19" i="24"/>
  <c r="AO19" i="24"/>
  <c r="AL19" i="24"/>
  <c r="AN19" i="24"/>
  <c r="AD19" i="24"/>
  <c r="C19" i="24"/>
  <c r="AM19" i="24"/>
  <c r="AE19" i="24"/>
  <c r="AB19" i="24"/>
  <c r="AI19" i="24"/>
  <c r="AR19" i="24"/>
  <c r="AK19" i="24" l="1"/>
  <c r="AC19" i="24"/>
  <c r="X14" i="61"/>
  <c r="AH14" i="61" s="1"/>
  <c r="AP90" i="61"/>
  <c r="AP89" i="61"/>
  <c r="AP19" i="24"/>
  <c r="AG19" i="24"/>
  <c r="K19" i="24" l="1"/>
  <c r="AP93" i="61"/>
  <c r="H31" i="24" l="1"/>
  <c r="H23" i="24"/>
  <c r="H27" i="24"/>
  <c r="H25" i="24"/>
  <c r="H32" i="24"/>
  <c r="H22" i="24"/>
  <c r="H24" i="24"/>
  <c r="H26" i="24"/>
  <c r="H29" i="24"/>
  <c r="H30" i="24"/>
  <c r="H28" i="24"/>
  <c r="D31" i="24"/>
  <c r="C31" i="24"/>
  <c r="C23" i="24"/>
  <c r="D23" i="24"/>
  <c r="D27" i="24"/>
  <c r="C27" i="24"/>
  <c r="C25" i="24"/>
  <c r="D25" i="24"/>
  <c r="C32" i="24"/>
  <c r="D32" i="24"/>
  <c r="C22" i="24"/>
  <c r="D22" i="24"/>
  <c r="C24" i="24"/>
  <c r="D24" i="24"/>
  <c r="C26" i="24"/>
  <c r="D26" i="24"/>
  <c r="C29" i="24"/>
  <c r="D29" i="24"/>
  <c r="C30" i="24"/>
  <c r="D30" i="24"/>
  <c r="C28" i="24"/>
  <c r="D28" i="24"/>
  <c r="H21" i="24"/>
  <c r="C21" i="24"/>
  <c r="D21" i="24"/>
  <c r="D20" i="24"/>
  <c r="H20" i="24"/>
  <c r="C20" i="24"/>
  <c r="D33" i="24"/>
  <c r="H33" i="24"/>
  <c r="C33" i="24"/>
  <c r="D19" i="24"/>
  <c r="H14" i="24" l="1"/>
  <c r="H13" i="24" s="1"/>
  <c r="K29" i="24"/>
  <c r="K22" i="24"/>
  <c r="K27" i="24"/>
  <c r="K26" i="24"/>
  <c r="K32" i="24"/>
  <c r="K23" i="24"/>
  <c r="K28" i="24"/>
  <c r="K24" i="24"/>
  <c r="K33" i="24"/>
  <c r="K31" i="24"/>
  <c r="K30" i="24"/>
  <c r="K20" i="24"/>
  <c r="K25" i="24"/>
  <c r="K21" i="24"/>
  <c r="A2" i="24" l="1"/>
  <c r="L26" i="26" l="1"/>
  <c r="A2" i="26" s="1"/>
  <c r="L28"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L19" authorId="0" shapeId="0" xr:uid="{00000000-0006-0000-02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9C2BCDF9-6604-4477-BBD4-C77F8782ABF4}">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175955B3-452D-4EA7-B525-7096E5C7DD2D}">
      <text>
        <r>
          <rPr>
            <sz val="9"/>
            <color indexed="81"/>
            <rFont val="MS P ゴシック"/>
            <family val="3"/>
            <charset val="128"/>
          </rPr>
          <t>選定額に補助率を乗じた額（千円未満切り捨て）が自動入力されます。</t>
        </r>
      </text>
    </comment>
    <comment ref="A23" authorId="2" shapeId="0" xr:uid="{00000000-0006-0000-03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00000000-0006-0000-0300-000006000000}">
      <text>
        <r>
          <rPr>
            <sz val="9"/>
            <color indexed="81"/>
            <rFont val="ＭＳ Ｐゴシック"/>
            <family val="3"/>
            <charset val="128"/>
          </rPr>
          <t>「NG」の場合は誓約事項のチェック漏れです。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C7CD70BA-CC30-4609-9993-2CC53C9D515F}">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222BF6C5-77DE-4B36-9A0A-76A26417409C}">
      <text>
        <r>
          <rPr>
            <sz val="9"/>
            <color indexed="81"/>
            <rFont val="MS P ゴシック"/>
            <family val="3"/>
            <charset val="128"/>
          </rPr>
          <t>選定額に補助率を乗じた額（千円未満切り捨て）が自動入力されます。</t>
        </r>
      </text>
    </comment>
    <comment ref="A23" authorId="2" shapeId="0" xr:uid="{3F995A2D-2983-4F13-B7AC-83C52F6EFDA8}">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BD83D10D-F32B-4E4C-B602-EE7EBC48249D}">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5B8D98EE-ED7F-4CBD-8188-C9DCBFD574A9}">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5EE8D19D-73F2-42BF-8942-9C56F9DF0317}">
      <text>
        <r>
          <rPr>
            <sz val="9"/>
            <color indexed="81"/>
            <rFont val="MS P ゴシック"/>
            <family val="3"/>
            <charset val="128"/>
          </rPr>
          <t>選定額に補助率を乗じた額（千円未満切り捨て）が自動入力されます。</t>
        </r>
      </text>
    </comment>
    <comment ref="A23" authorId="2" shapeId="0" xr:uid="{536CDC91-415D-4F8F-8ABF-192C35CF46FB}">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4873368D-5B50-4A5C-B3ED-616D4C071273}">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8CBA43A3-56E0-4F2C-8D5C-9144BDFB4C16}">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EE270927-9F2B-4898-ADFA-789A46872934}">
      <text>
        <r>
          <rPr>
            <sz val="9"/>
            <color indexed="81"/>
            <rFont val="MS P ゴシック"/>
            <family val="3"/>
            <charset val="128"/>
          </rPr>
          <t>選定額に補助率を乗じた額（千円未満切り捨て）が自動入力されます。</t>
        </r>
      </text>
    </comment>
    <comment ref="A23" authorId="2" shapeId="0" xr:uid="{57C5A5D3-1A6E-40CE-AE94-7079261609BD}">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DEE595EF-5185-41DE-8126-966EEACBB58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6F4517F6-2C80-42FC-95E5-9DF0D65C7282}">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F9AC4A0A-7861-431B-8C5F-4C052A627AC2}">
      <text>
        <r>
          <rPr>
            <sz val="9"/>
            <color indexed="81"/>
            <rFont val="MS P ゴシック"/>
            <family val="3"/>
            <charset val="128"/>
          </rPr>
          <t>選定額に補助率を乗じた額（千円未満切り捨て）が自動入力されます。</t>
        </r>
      </text>
    </comment>
    <comment ref="A23" authorId="2" shapeId="0" xr:uid="{7BB1424C-5273-4A83-BA3A-EDE87DE1237A}">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1AF3905E-4E60-4319-9881-E0DA90D29276}">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53E6604D-43C9-43AD-B074-21D64ED7E2C0}">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6E2B3CDE-FA4E-497E-858B-9EDBE7B9462E}">
      <text>
        <r>
          <rPr>
            <sz val="9"/>
            <color indexed="81"/>
            <rFont val="MS P ゴシック"/>
            <family val="3"/>
            <charset val="128"/>
          </rPr>
          <t>選定額に補助率を乗じた額（千円未満切り捨て）が自動入力されます。</t>
        </r>
      </text>
    </comment>
    <comment ref="A23" authorId="2" shapeId="0" xr:uid="{9BEFF579-7A71-4EB1-9E45-03647FFE33FF}">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B81C5D71-EE15-46B3-A566-09E652486F5A}">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B30C0F01-193B-4923-B909-8171E5911346}">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53B71E69-E476-4582-944A-D4FB5FA10C13}">
      <text>
        <r>
          <rPr>
            <sz val="9"/>
            <color indexed="81"/>
            <rFont val="MS P ゴシック"/>
            <family val="3"/>
            <charset val="128"/>
          </rPr>
          <t>選定額に補助率を乗じた額（千円未満切り捨て）が自動入力されます。</t>
        </r>
      </text>
    </comment>
    <comment ref="A23" authorId="2" shapeId="0" xr:uid="{CDF7E0C2-DE69-4764-9661-98A1B5B063AB}">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0CFE66E4-90C9-463D-844A-91945A9BF351}">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58208449-1C70-4D93-B33F-9608AF830200}">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BEE3E15C-FF65-4845-8A5A-892E799ED0D7}">
      <text>
        <r>
          <rPr>
            <sz val="9"/>
            <color indexed="81"/>
            <rFont val="MS P ゴシック"/>
            <family val="3"/>
            <charset val="128"/>
          </rPr>
          <t>選定額に補助率を乗じた額（千円未満切り捨て）が自動入力されます。</t>
        </r>
      </text>
    </comment>
    <comment ref="A23" authorId="2" shapeId="0" xr:uid="{262A50F8-CBE3-42AF-A0A7-BCAE1096DE02}">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3D825DCA-FF80-4308-A9C3-A4430DD90B46}">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046555D7-C57C-4345-9E36-6ED65C872CCD}">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078A1670-92F9-40DF-B90D-7E3308DE7AFE}">
      <text>
        <r>
          <rPr>
            <sz val="9"/>
            <color indexed="81"/>
            <rFont val="MS P ゴシック"/>
            <family val="3"/>
            <charset val="128"/>
          </rPr>
          <t>選定額に補助率を乗じた額（千円未満切り捨て）が自動入力されます。</t>
        </r>
      </text>
    </comment>
    <comment ref="A23" authorId="2" shapeId="0" xr:uid="{A29F47D5-D3B9-4B65-8292-EA9384657B8A}">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AFAB020E-615B-4308-AC31-0D7DC617F425}">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FB184FBD-94DD-40B0-AC8D-234624F14081}">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226F9908-2DB0-48B3-9500-2849923CF8B6}">
      <text>
        <r>
          <rPr>
            <sz val="9"/>
            <color indexed="81"/>
            <rFont val="MS P ゴシック"/>
            <family val="3"/>
            <charset val="128"/>
          </rPr>
          <t>選定額に補助率を乗じた額（千円未満切り捨て）が自動入力されます。</t>
        </r>
      </text>
    </comment>
    <comment ref="A23" authorId="2" shapeId="0" xr:uid="{ACC85D99-5A3C-4AF5-8E52-C6010239EB81}">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0982D587-82F9-4DC0-84F3-7EA659C98902}">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6065507C-955D-4322-89B4-41CAAC227414}">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66692DA2-931F-4CFB-B0EA-ECFBF121BA8B}">
      <text>
        <r>
          <rPr>
            <sz val="9"/>
            <color indexed="81"/>
            <rFont val="MS P ゴシック"/>
            <family val="3"/>
            <charset val="128"/>
          </rPr>
          <t>選定額に補助率を乗じた額（千円未満切り捨て）が自動入力されます。</t>
        </r>
      </text>
    </comment>
    <comment ref="A23" authorId="2" shapeId="0" xr:uid="{BCB7282B-C929-487E-BB50-EEBE5BDD5949}">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477430C3-AA85-4922-88E1-AC973AC66FDB}">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212F8F72-66F1-43D5-8827-72DDB217572B}">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D82F76DC-44E0-4CE1-8C76-E877CC4A22E2}">
      <text>
        <r>
          <rPr>
            <sz val="9"/>
            <color indexed="81"/>
            <rFont val="MS P ゴシック"/>
            <family val="3"/>
            <charset val="128"/>
          </rPr>
          <t>選定額に補助率を乗じた額（千円未満切り捨て）が自動入力されます。</t>
        </r>
      </text>
    </comment>
    <comment ref="A23" authorId="2" shapeId="0" xr:uid="{7EE6ED6C-084D-48E4-A417-8A34E9E2F37A}">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3F5D1EB9-CE9C-412A-9A00-E10FA13E115E}">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9E1CCF23-62A2-41E8-A06A-7C8EB1327493}">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06E91B7F-1BD0-4885-A04E-C1354BBA21DC}">
      <text>
        <r>
          <rPr>
            <sz val="9"/>
            <color indexed="81"/>
            <rFont val="MS P ゴシック"/>
            <family val="3"/>
            <charset val="128"/>
          </rPr>
          <t>選定額に補助率を乗じた額（千円未満切り捨て）が自動入力されます。</t>
        </r>
      </text>
    </comment>
    <comment ref="A23" authorId="2" shapeId="0" xr:uid="{5F4C33E7-9164-4268-B699-52E5A0650776}">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799ED53E-910C-45E5-A08E-60C5A737E6DC}">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D8D7AA8B-FDBB-4068-ACEC-57CA375706FF}">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1C69152A-9D1E-4358-9CB3-0AB03BDC4FC5}">
      <text>
        <r>
          <rPr>
            <sz val="9"/>
            <color indexed="81"/>
            <rFont val="MS P ゴシック"/>
            <family val="3"/>
            <charset val="128"/>
          </rPr>
          <t>選定額に補助率を乗じた額（千円未満切り捨て）が自動入力されます。</t>
        </r>
      </text>
    </comment>
    <comment ref="A23" authorId="2" shapeId="0" xr:uid="{D56E7CD5-ED11-4F59-B8BC-4A2BF024ED54}">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CDCEFA15-4987-4E82-967A-489A3478C2EF}">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EB161FDE-1848-4E50-A3A7-AEF58B14D06F}">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H14" authorId="1" shapeId="0" xr:uid="{A5779B73-BFBD-4CFE-9135-340CC8B6ADF2}">
      <text>
        <r>
          <rPr>
            <sz val="9"/>
            <color indexed="81"/>
            <rFont val="MS P ゴシック"/>
            <family val="3"/>
            <charset val="128"/>
          </rPr>
          <t>選定額に補助率を乗じた額（千円未満切り捨て）が自動入力されます。</t>
        </r>
      </text>
    </comment>
    <comment ref="A23" authorId="2" shapeId="0" xr:uid="{E6290672-78AD-4D72-B095-1ED37F13965E}">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3" authorId="2" shapeId="0" xr:uid="{97A56472-01EC-44C0-B367-DD51B5123D40}">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<sst xmlns="http://schemas.openxmlformats.org/spreadsheetml/2006/main" count="2610" uniqueCount="286">
  <si>
    <t>フリガナ</t>
    <phoneticPr fontId="5"/>
  </si>
  <si>
    <t>殿</t>
    <rPh sb="0" eb="1">
      <t>トノ</t>
    </rPh>
    <phoneticPr fontId="5"/>
  </si>
  <si>
    <t>日</t>
    <rPh sb="0" eb="1">
      <t>ニチ</t>
    </rPh>
    <phoneticPr fontId="5"/>
  </si>
  <si>
    <t>月</t>
    <rPh sb="0" eb="1">
      <t>ゲツ</t>
    </rPh>
    <phoneticPr fontId="5"/>
  </si>
  <si>
    <t>年</t>
    <rPh sb="0" eb="1">
      <t>ネン</t>
    </rPh>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</si>
  <si>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</si>
  <si>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</si>
  <si>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</si>
  <si>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</si>
  <si>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</si>
  <si>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</si>
  <si>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</si>
  <si>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</si>
  <si>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</si>
  <si>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</si>
  <si>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</si>
  <si>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</si>
  <si>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</si>
  <si>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</si>
  <si>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</si>
  <si>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5"/>
  </si>
  <si>
    <t>事業所・施設の状況</t>
    <rPh sb="0" eb="3">
      <t>ジギョウショ</t>
    </rPh>
    <rPh sb="4" eb="6">
      <t>シセツ</t>
    </rPh>
    <rPh sb="7" eb="9">
      <t>ジョウキョウ</t>
    </rPh>
    <phoneticPr fontId="5"/>
  </si>
  <si>
    <t>短期入所生活介護事業所</t>
  </si>
  <si>
    <t>所在地</t>
    <rPh sb="0" eb="3">
      <t>ショザイチ</t>
    </rPh>
    <phoneticPr fontId="5"/>
  </si>
  <si>
    <t>E-mail</t>
    <phoneticPr fontId="5"/>
  </si>
  <si>
    <t>No.</t>
    <phoneticPr fontId="5"/>
  </si>
  <si>
    <t>合計</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</si>
  <si>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</si>
  <si>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</si>
  <si>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</si>
  <si>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</si>
  <si>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</si>
  <si>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</si>
  <si>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</si>
  <si>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</si>
  <si>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</si>
  <si>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</si>
  <si>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</si>
  <si>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</si>
  <si>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</si>
  <si>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</si>
  <si>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</si>
  <si>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</si>
  <si>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</si>
  <si>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</si>
  <si>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5"/>
  </si>
  <si>
    <t>訪問介護事業所（訪問回数1,200回以下）</t>
    <phoneticPr fontId="5"/>
  </si>
  <si>
    <t>訪問介護事業所（訪問回数1,201回以上2,000回以下）</t>
    <phoneticPr fontId="5"/>
  </si>
  <si>
    <t>訪問介護事業所（訪問回数2,001回以上）</t>
    <phoneticPr fontId="5"/>
  </si>
  <si>
    <t>介護老人福祉施設（定員39人以下）</t>
    <phoneticPr fontId="5"/>
  </si>
  <si>
    <t>介護老人福祉施設（定員40人以上49人以下）</t>
    <phoneticPr fontId="5"/>
  </si>
  <si>
    <t>介護老人福祉施設（定員50人以上69人以下）</t>
    <phoneticPr fontId="5"/>
  </si>
  <si>
    <t>介護老人福祉施設（定員70人以上89人以下）</t>
    <phoneticPr fontId="5"/>
  </si>
  <si>
    <t>介護老人福祉施設（定員90人以上）</t>
    <phoneticPr fontId="5"/>
  </si>
  <si>
    <t>地域密着型介護老人福祉施設（定員19人以下）</t>
    <phoneticPr fontId="5"/>
  </si>
  <si>
    <t>介護老人保健施設（定員39人以下）</t>
    <phoneticPr fontId="5"/>
  </si>
  <si>
    <t>介護老人保健施設（定員40人以上49人以下）</t>
    <phoneticPr fontId="5"/>
  </si>
  <si>
    <t>介護老人保健施設（定員50人以上69人以下）</t>
    <phoneticPr fontId="5"/>
  </si>
  <si>
    <t>介護老人保健施設（定員70人以上89人以下）</t>
    <phoneticPr fontId="5"/>
  </si>
  <si>
    <t>介護老人保健施設（定員90人以上）</t>
    <phoneticPr fontId="5"/>
  </si>
  <si>
    <t>介護医療院（定員29人以下）</t>
    <phoneticPr fontId="5"/>
  </si>
  <si>
    <t>介護療養型医療施設（定員29人以下）</t>
    <phoneticPr fontId="5"/>
  </si>
  <si>
    <t>認知症対応型共同生活介護事業所（定員14人以下）</t>
    <phoneticPr fontId="5"/>
  </si>
  <si>
    <t>基準単価</t>
    <phoneticPr fontId="5"/>
  </si>
  <si>
    <t>短期入所療養介護事業所（定員20人以下）</t>
    <rPh sb="18" eb="19">
      <t>カ</t>
    </rPh>
    <phoneticPr fontId="5"/>
  </si>
  <si>
    <t>短期入所療養介護事業所（定員21人以上）</t>
    <phoneticPr fontId="5"/>
  </si>
  <si>
    <t>地域密着型介護老人福祉施設（定員20人以上）</t>
    <rPh sb="20" eb="21">
      <t>ジョウ</t>
    </rPh>
    <phoneticPr fontId="5"/>
  </si>
  <si>
    <t>/施設</t>
    <rPh sb="1" eb="3">
      <t>シセツ</t>
    </rPh>
    <phoneticPr fontId="5"/>
  </si>
  <si>
    <t>介護医療院（定員30人以上39人以下）</t>
    <phoneticPr fontId="5"/>
  </si>
  <si>
    <t>介護医療院（定員40人以上49人以下）</t>
    <phoneticPr fontId="5"/>
  </si>
  <si>
    <t>介護医療院（定員50人以上69人以下）</t>
    <phoneticPr fontId="5"/>
  </si>
  <si>
    <t>介護療養型医療施設（定員30人以上39人以下）</t>
    <phoneticPr fontId="5"/>
  </si>
  <si>
    <t>介護療養型医療施設（定員40人以上49人以下）</t>
    <phoneticPr fontId="5"/>
  </si>
  <si>
    <t>介護療養型医療施設（定員50人以上69人以下）</t>
    <phoneticPr fontId="5"/>
  </si>
  <si>
    <t>認知症対応型共同生活介護事業所（定員15人以上）</t>
    <phoneticPr fontId="5"/>
  </si>
  <si>
    <t>特定施設入居者生活介護（定員19人以下）</t>
    <phoneticPr fontId="5"/>
  </si>
  <si>
    <t>特定施設入居者生活介護（定員20人以上39人以下）</t>
    <phoneticPr fontId="5"/>
  </si>
  <si>
    <t>特定施設入居者生活介護（定員40人以上59人以下）</t>
    <phoneticPr fontId="5"/>
  </si>
  <si>
    <t>特定施設入居者生活介護（定員60人以上69人以下）</t>
    <phoneticPr fontId="5"/>
  </si>
  <si>
    <t>特定施設入居者生活介護（定員70人以上89人以下）</t>
    <phoneticPr fontId="5"/>
  </si>
  <si>
    <t>特定施設入居者生活介護（定員90人以上99人以下）</t>
    <phoneticPr fontId="5"/>
  </si>
  <si>
    <t>特定施設入居者生活介護（定員100人以上）</t>
    <phoneticPr fontId="5"/>
  </si>
  <si>
    <t>地域密着型特定施設入居者生活介護（定員19人以下）</t>
    <phoneticPr fontId="5"/>
  </si>
  <si>
    <t>地域密着型特定施設入居者生活介護（定員20人以上）</t>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</si>
  <si>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</si>
  <si>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</si>
  <si>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</si>
  <si>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</si>
  <si>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</si>
  <si>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</si>
  <si>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　国保連合会に登録されている口座情報を本事業の振込に使用することに同意する。</t>
    <phoneticPr fontId="5"/>
  </si>
  <si>
    <t>　国保連合会に登録されている口座は債権譲渡されていない。</t>
    <phoneticPr fontId="5"/>
  </si>
  <si>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5"/>
  </si>
  <si>
    <t>サービス提供体制確保事業（介護サービス事業所・施設における感染防止対策支援事業）</t>
    <rPh sb="31" eb="33">
      <t>ボウシ</t>
    </rPh>
    <phoneticPr fontId="5"/>
  </si>
  <si>
    <t>介護医療院（定員70人以上）</t>
    <phoneticPr fontId="5"/>
  </si>
  <si>
    <t>介護療養型医療施設（定員70人以上）</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</si>
  <si>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</si>
  <si>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</si>
  <si>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5"/>
  </si>
  <si>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5"/>
  </si>
  <si>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5"/>
  </si>
  <si>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5"/>
  </si>
  <si>
    <t>記</t>
    <rPh sb="0" eb="1">
      <t>キ</t>
    </rPh>
    <phoneticPr fontId="5"/>
  </si>
  <si>
    <t>沖縄県知事</t>
    <phoneticPr fontId="5"/>
  </si>
  <si>
    <t>申請者
（法人名）</t>
    <rPh sb="0" eb="3">
      <t>シンセイシャ</t>
    </rPh>
    <rPh sb="5" eb="7">
      <t>ホウジン</t>
    </rPh>
    <rPh sb="7" eb="8">
      <t>メイ</t>
    </rPh>
    <phoneticPr fontId="5"/>
  </si>
  <si>
    <t>その他</t>
    <rPh sb="2" eb="3">
      <t>タ</t>
    </rPh>
    <phoneticPr fontId="5"/>
  </si>
  <si>
    <t>パルスオキシメーター</t>
    <phoneticPr fontId="5"/>
  </si>
  <si>
    <t>パーティション</t>
    <phoneticPr fontId="5"/>
  </si>
  <si>
    <t>マスク</t>
    <phoneticPr fontId="5"/>
  </si>
  <si>
    <t>消毒液等</t>
    <rPh sb="0" eb="3">
      <t>ショウドクエキ</t>
    </rPh>
    <rPh sb="3" eb="4">
      <t>トウ</t>
    </rPh>
    <phoneticPr fontId="5"/>
  </si>
  <si>
    <t>手袋</t>
    <rPh sb="0" eb="2">
      <t>テブクロ</t>
    </rPh>
    <phoneticPr fontId="5"/>
  </si>
  <si>
    <t>ガウン、使い捨てエプロン</t>
    <rPh sb="4" eb="5">
      <t>ツカ</t>
    </rPh>
    <rPh sb="6" eb="7">
      <t>ス</t>
    </rPh>
    <phoneticPr fontId="5"/>
  </si>
  <si>
    <t>フェイスシールド</t>
    <phoneticPr fontId="5"/>
  </si>
  <si>
    <t>アイゴーグル</t>
    <phoneticPr fontId="5"/>
  </si>
  <si>
    <t>ヘアーキャップ</t>
    <phoneticPr fontId="5"/>
  </si>
  <si>
    <t>シューズカバー</t>
    <phoneticPr fontId="5"/>
  </si>
  <si>
    <t>誓約事項</t>
    <rPh sb="0" eb="2">
      <t>セイヤク</t>
    </rPh>
    <rPh sb="2" eb="4">
      <t>ジコウ</t>
    </rPh>
    <phoneticPr fontId="5"/>
  </si>
  <si>
    <t>円</t>
    <rPh sb="0" eb="1">
      <t>エン</t>
    </rPh>
    <phoneticPr fontId="5"/>
  </si>
  <si>
    <t>事業所番号</t>
    <rPh sb="0" eb="3">
      <t>ジギョウショ</t>
    </rPh>
    <rPh sb="3" eb="5">
      <t>バンゴウ</t>
    </rPh>
    <phoneticPr fontId="5"/>
  </si>
  <si>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5"/>
  </si>
  <si>
    <t>沖縄市</t>
  </si>
  <si>
    <t>別紙２　事業所別個票</t>
    <rPh sb="0" eb="2">
      <t>ベッシ</t>
    </rPh>
    <rPh sb="4" eb="7">
      <t>ジギョウショ</t>
    </rPh>
    <rPh sb="7" eb="8">
      <t>ベツ</t>
    </rPh>
    <rPh sb="8" eb="10">
      <t>コヒョウ</t>
    </rPh>
    <phoneticPr fontId="5"/>
  </si>
  <si>
    <t>申請内容　内訳</t>
    <phoneticPr fontId="5"/>
  </si>
  <si>
    <t>申請金額</t>
    <phoneticPr fontId="5"/>
  </si>
  <si>
    <t>別紙１　総括表</t>
    <rPh sb="0" eb="2">
      <t>ベッシ</t>
    </rPh>
    <rPh sb="4" eb="6">
      <t>ソウカツ</t>
    </rPh>
    <rPh sb="6" eb="7">
      <t>ヒョウ</t>
    </rPh>
    <phoneticPr fontId="5"/>
  </si>
  <si>
    <t>申請者</t>
    <rPh sb="0" eb="3">
      <t>シンセイシャ</t>
    </rPh>
    <phoneticPr fontId="5"/>
  </si>
  <si>
    <t>法人名称</t>
    <phoneticPr fontId="5"/>
  </si>
  <si>
    <t>フリガナ</t>
    <phoneticPr fontId="5"/>
  </si>
  <si>
    <t>所在地</t>
    <phoneticPr fontId="5"/>
  </si>
  <si>
    <t>代表者の職・氏名</t>
    <phoneticPr fontId="5"/>
  </si>
  <si>
    <t>申請に関する担当者</t>
    <phoneticPr fontId="5"/>
  </si>
  <si>
    <t>所在市町村</t>
    <rPh sb="0" eb="2">
      <t>ショザイ</t>
    </rPh>
    <rPh sb="2" eb="5">
      <t>シチョウソン</t>
    </rPh>
    <phoneticPr fontId="5"/>
  </si>
  <si>
    <t>E-mail</t>
  </si>
  <si>
    <t>円</t>
    <rPh sb="0" eb="1">
      <t>エン</t>
    </rPh>
    <phoneticPr fontId="5"/>
  </si>
  <si>
    <t>　円</t>
    <rPh sb="1" eb="2">
      <t>エン</t>
    </rPh>
    <phoneticPr fontId="5"/>
  </si>
  <si>
    <t>申請額合計</t>
    <phoneticPr fontId="5"/>
  </si>
  <si>
    <t>普通</t>
    <rPh sb="0" eb="2">
      <t>フツウ</t>
    </rPh>
    <phoneticPr fontId="5"/>
  </si>
  <si>
    <t>当座</t>
    <rPh sb="0" eb="2">
      <t>トウザ</t>
    </rPh>
    <phoneticPr fontId="5"/>
  </si>
  <si>
    <t>経費区分</t>
    <rPh sb="0" eb="2">
      <t>ケイヒ</t>
    </rPh>
    <rPh sb="2" eb="4">
      <t>クブン</t>
    </rPh>
    <phoneticPr fontId="5"/>
  </si>
  <si>
    <t>経費の内容（製品の概要、用途等）</t>
    <rPh sb="0" eb="2">
      <t>ケイヒ</t>
    </rPh>
    <rPh sb="3" eb="5">
      <t>ナイヨウ</t>
    </rPh>
    <rPh sb="6" eb="8">
      <t>セイヒン</t>
    </rPh>
    <rPh sb="9" eb="11">
      <t>ガイヨウ</t>
    </rPh>
    <rPh sb="12" eb="14">
      <t>ヨウト</t>
    </rPh>
    <rPh sb="14" eb="15">
      <t>トウ</t>
    </rPh>
    <phoneticPr fontId="5"/>
  </si>
  <si>
    <t>合計</t>
    <rPh sb="0" eb="2">
      <t>ゴウケイ</t>
    </rPh>
    <phoneticPr fontId="5"/>
  </si>
  <si>
    <t>所要額（円）</t>
    <rPh sb="0" eb="3">
      <t>ショヨウガク</t>
    </rPh>
    <rPh sb="4" eb="5">
      <t>エン</t>
    </rPh>
    <phoneticPr fontId="5"/>
  </si>
  <si>
    <t>購入日</t>
    <rPh sb="0" eb="3">
      <t>コウニュウビ</t>
    </rPh>
    <phoneticPr fontId="5"/>
  </si>
  <si>
    <t>事業所の名称</t>
    <rPh sb="0" eb="3">
      <t>ジギョウショ</t>
    </rPh>
    <rPh sb="4" eb="6">
      <t>メイショウ</t>
    </rPh>
    <phoneticPr fontId="5"/>
  </si>
  <si>
    <t>事業所の所在地</t>
    <rPh sb="0" eb="3">
      <t>ジギョウショ</t>
    </rPh>
    <rPh sb="4" eb="7">
      <t>ショザイチ</t>
    </rPh>
    <phoneticPr fontId="5"/>
  </si>
  <si>
    <t>有</t>
    <rPh sb="0" eb="1">
      <t>ア</t>
    </rPh>
    <phoneticPr fontId="5"/>
  </si>
  <si>
    <t>無</t>
    <rPh sb="0" eb="1">
      <t>ナ</t>
    </rPh>
    <phoneticPr fontId="5"/>
  </si>
  <si>
    <t>(別紙２）事業所別個票</t>
    <rPh sb="1" eb="3">
      <t>ベッシ</t>
    </rPh>
    <rPh sb="5" eb="8">
      <t>ジギョウショ</t>
    </rPh>
    <rPh sb="8" eb="9">
      <t>ベツ</t>
    </rPh>
    <rPh sb="9" eb="11">
      <t>コヒョウ</t>
    </rPh>
    <phoneticPr fontId="5"/>
  </si>
  <si>
    <t>選定額</t>
    <rPh sb="0" eb="2">
      <t>センテイ</t>
    </rPh>
    <rPh sb="2" eb="3">
      <t>ガク</t>
    </rPh>
    <phoneticPr fontId="5"/>
  </si>
  <si>
    <t>所要額</t>
    <rPh sb="0" eb="3">
      <t>ショヨウガク</t>
    </rPh>
    <phoneticPr fontId="5"/>
  </si>
  <si>
    <t>基準額</t>
    <rPh sb="0" eb="3">
      <t>キジュンガク</t>
    </rPh>
    <phoneticPr fontId="5"/>
  </si>
  <si>
    <t>A-</t>
    <phoneticPr fontId="5"/>
  </si>
  <si>
    <t>B-</t>
    <phoneticPr fontId="5"/>
  </si>
  <si>
    <t>C-</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</si>
  <si>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</si>
  <si>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</si>
  <si>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</si>
  <si>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</si>
  <si>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</si>
  <si>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</si>
  <si>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</si>
  <si>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</si>
  <si>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</si>
  <si>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</si>
  <si>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</si>
  <si>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</si>
  <si>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</si>
  <si>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</si>
  <si>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</si>
  <si>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</si>
  <si>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</si>
  <si>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</si>
  <si>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</si>
  <si>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</si>
  <si>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</si>
  <si>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</si>
  <si>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</si>
  <si>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</si>
  <si>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</si>
  <si>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</si>
  <si>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</si>
  <si>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</si>
  <si>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</si>
  <si>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</si>
  <si>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</si>
  <si>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</si>
  <si>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</si>
  <si>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</si>
  <si>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</si>
  <si>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</si>
  <si>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</si>
  <si>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</si>
  <si>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</si>
  <si>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</si>
  <si>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</si>
  <si>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</si>
  <si>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</si>
  <si>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</si>
  <si>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</si>
  <si>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</si>
  <si>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</si>
  <si>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</si>
  <si>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</si>
  <si>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</si>
  <si>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担当者連絡先</t>
    <rPh sb="0" eb="3">
      <t>タントウシャ</t>
    </rPh>
    <phoneticPr fontId="5"/>
  </si>
  <si>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</si>
  <si>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</si>
  <si>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</si>
  <si>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</si>
  <si>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</si>
  <si>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</si>
  <si>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</si>
  <si>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</si>
  <si>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</si>
  <si>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</si>
  <si>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</si>
  <si>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</si>
  <si>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</si>
  <si>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</si>
  <si>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</si>
  <si>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</si>
  <si>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</si>
  <si>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</si>
  <si>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</si>
  <si>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</si>
  <si>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</si>
  <si>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</si>
  <si>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</si>
  <si>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</si>
  <si>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</si>
  <si>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</si>
  <si>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</si>
  <si>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</si>
  <si>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</si>
  <si>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</si>
  <si>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</si>
  <si>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</si>
  <si>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</si>
  <si>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</si>
  <si>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</si>
  <si>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</si>
  <si>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</si>
  <si>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</si>
  <si>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</si>
  <si>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</si>
  <si>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5"/>
  </si>
  <si>
    <t>代表者
（職・氏名）</t>
    <rPh sb="0" eb="3">
      <t>ダイヒョウシャ</t>
    </rPh>
    <rPh sb="5" eb="6">
      <t>ショク</t>
    </rPh>
    <rPh sb="7" eb="9">
      <t>シメイ</t>
    </rPh>
    <phoneticPr fontId="5"/>
  </si>
  <si>
    <t>施設名</t>
    <phoneticPr fontId="5"/>
  </si>
  <si>
    <t>集計用データ</t>
    <rPh sb="0" eb="2">
      <t>シュウケイ</t>
    </rPh>
    <rPh sb="2" eb="3">
      <t>ヨウ</t>
    </rPh>
    <phoneticPr fontId="5"/>
  </si>
  <si>
    <t>公立・
私立の別</t>
    <phoneticPr fontId="5"/>
  </si>
  <si>
    <t>設置主体</t>
    <phoneticPr fontId="5"/>
  </si>
  <si>
    <t>ＩＣＴを活用した子供の見守り支援事業</t>
    <phoneticPr fontId="5"/>
  </si>
  <si>
    <t>公立・
私立の別</t>
    <rPh sb="0" eb="2">
      <t>コウリツ</t>
    </rPh>
    <rPh sb="2" eb="4">
      <t>コッコウリツ</t>
    </rPh>
    <rPh sb="4" eb="6">
      <t>シリツ</t>
    </rPh>
    <rPh sb="7" eb="8">
      <t>ベツ</t>
    </rPh>
    <phoneticPr fontId="6"/>
  </si>
  <si>
    <t>設置主体</t>
    <rPh sb="0" eb="2">
      <t>セッチ</t>
    </rPh>
    <rPh sb="2" eb="4">
      <t>シュタイ</t>
    </rPh>
    <phoneticPr fontId="6"/>
  </si>
  <si>
    <t>施設名称</t>
    <rPh sb="0" eb="4">
      <t>シセツメイショウ</t>
    </rPh>
    <phoneticPr fontId="6"/>
  </si>
  <si>
    <t>対象経費支出予定額</t>
    <rPh sb="0" eb="2">
      <t>タイショウ</t>
    </rPh>
    <rPh sb="2" eb="4">
      <t>ケイヒ</t>
    </rPh>
    <rPh sb="4" eb="6">
      <t>シシュツ</t>
    </rPh>
    <rPh sb="6" eb="8">
      <t>ヨテイ</t>
    </rPh>
    <rPh sb="8" eb="9">
      <t>ガク</t>
    </rPh>
    <phoneticPr fontId="42"/>
  </si>
  <si>
    <t>国庫補助基準額</t>
    <rPh sb="0" eb="2">
      <t>コッコ</t>
    </rPh>
    <rPh sb="2" eb="4">
      <t>ホジョ</t>
    </rPh>
    <rPh sb="4" eb="7">
      <t>キジュンガク</t>
    </rPh>
    <phoneticPr fontId="5"/>
  </si>
  <si>
    <t>自治体補助額</t>
    <rPh sb="0" eb="3">
      <t>ジチタイ</t>
    </rPh>
    <rPh sb="3" eb="6">
      <t>ホジョガク</t>
    </rPh>
    <phoneticPr fontId="5"/>
  </si>
  <si>
    <t>導入備品内容</t>
  </si>
  <si>
    <t>購入日</t>
    <phoneticPr fontId="5"/>
  </si>
  <si>
    <t>登降園管理システム導入支援事業</t>
    <phoneticPr fontId="5"/>
  </si>
  <si>
    <t>事業所名</t>
    <rPh sb="0" eb="3">
      <t>ジギョウショ</t>
    </rPh>
    <rPh sb="3" eb="4">
      <t>メイ</t>
    </rPh>
    <phoneticPr fontId="5"/>
  </si>
  <si>
    <t>　  既交付決定額　</t>
    <rPh sb="3" eb="4">
      <t>キ</t>
    </rPh>
    <rPh sb="4" eb="6">
      <t>コウフ</t>
    </rPh>
    <rPh sb="6" eb="9">
      <t>ケッテイガク</t>
    </rPh>
    <phoneticPr fontId="5"/>
  </si>
  <si>
    <t>１．変更後申請額</t>
    <rPh sb="2" eb="4">
      <t>ヘンコウ</t>
    </rPh>
    <rPh sb="4" eb="5">
      <t>ゴ</t>
    </rPh>
    <rPh sb="5" eb="8">
      <t>シンセイガク</t>
    </rPh>
    <phoneticPr fontId="5"/>
  </si>
  <si>
    <t>　  今回追加申請額</t>
    <rPh sb="3" eb="5">
      <t>コンカイ</t>
    </rPh>
    <rPh sb="5" eb="7">
      <t>ツイカ</t>
    </rPh>
    <rPh sb="7" eb="9">
      <t>シンセイ</t>
    </rPh>
    <rPh sb="9" eb="10">
      <t>ガク</t>
    </rPh>
    <phoneticPr fontId="5"/>
  </si>
  <si>
    <t>２．変更を必要とする理由</t>
    <rPh sb="2" eb="4">
      <t>ヘンコウ</t>
    </rPh>
    <rPh sb="5" eb="7">
      <t>ヒツヨウ</t>
    </rPh>
    <rPh sb="10" eb="12">
      <t>リユウ</t>
    </rPh>
    <phoneticPr fontId="5"/>
  </si>
  <si>
    <t>３．添付書類</t>
    <rPh sb="2" eb="4">
      <t>テンプ</t>
    </rPh>
    <rPh sb="4" eb="6">
      <t>ショルイ</t>
    </rPh>
    <phoneticPr fontId="5"/>
  </si>
  <si>
    <t>その他知事が必要と認める書類</t>
    <phoneticPr fontId="5"/>
  </si>
  <si>
    <t>第３号様式（第９条関係）</t>
    <rPh sb="0" eb="1">
      <t>ダイ</t>
    </rPh>
    <rPh sb="2" eb="3">
      <t>ゴウ</t>
    </rPh>
    <rPh sb="3" eb="5">
      <t>ヨウシキ</t>
    </rPh>
    <rPh sb="6" eb="7">
      <t>ダイ</t>
    </rPh>
    <rPh sb="8" eb="9">
      <t>ジョウ</t>
    </rPh>
    <rPh sb="9" eb="11">
      <t>カンケイ</t>
    </rPh>
    <phoneticPr fontId="5"/>
  </si>
  <si>
    <t>需用費</t>
    <rPh sb="0" eb="3">
      <t>ジュヨウヒ</t>
    </rPh>
    <phoneticPr fontId="5"/>
  </si>
  <si>
    <t>通信費</t>
    <rPh sb="0" eb="3">
      <t>ツウシンヒ</t>
    </rPh>
    <phoneticPr fontId="5"/>
  </si>
  <si>
    <t>委託料</t>
    <rPh sb="0" eb="3">
      <t>イタクリョウ</t>
    </rPh>
    <phoneticPr fontId="5"/>
  </si>
  <si>
    <t>備品購入費</t>
    <rPh sb="0" eb="5">
      <t>ビヒンコウニュウヒ</t>
    </rPh>
    <phoneticPr fontId="5"/>
  </si>
  <si>
    <t>こどもの性被害防止対策支援事業（障害福祉課）補助金変更交付申請書</t>
    <rPh sb="4" eb="15">
      <t>セイヒガイボウシタイサクシエンジギョウ</t>
    </rPh>
    <rPh sb="16" eb="21">
      <t>ショウガイフクシカ</t>
    </rPh>
    <rPh sb="22" eb="25">
      <t>ホジョキン</t>
    </rPh>
    <rPh sb="25" eb="27">
      <t>ヘンコウ</t>
    </rPh>
    <rPh sb="27" eb="29">
      <t>コウフ</t>
    </rPh>
    <rPh sb="29" eb="32">
      <t>シンセイショ</t>
    </rPh>
    <phoneticPr fontId="5"/>
  </si>
  <si>
    <t>　令和　年　月　日付け沖縄県指令生第　　号で交付決定のあったこどもの性被害防止対策支援事業（障害福祉課）補助金について、こどもの性被害防止対策支援事業（障害福祉課）補助金交付要綱第９条第１項の規定に基づき、下記のとおり補助対象事業の内容を変更したいので承認されたく申請します。</t>
    <rPh sb="1" eb="3">
      <t>レイワ</t>
    </rPh>
    <rPh sb="4" eb="5">
      <t>ネン</t>
    </rPh>
    <rPh sb="6" eb="7">
      <t>ガツ</t>
    </rPh>
    <rPh sb="8" eb="9">
      <t>ニチ</t>
    </rPh>
    <rPh sb="9" eb="10">
      <t>ヅ</t>
    </rPh>
    <rPh sb="11" eb="13">
      <t>オキナワ</t>
    </rPh>
    <rPh sb="13" eb="14">
      <t>ケン</t>
    </rPh>
    <rPh sb="14" eb="16">
      <t>シレイ</t>
    </rPh>
    <rPh sb="17" eb="18">
      <t>ダイ</t>
    </rPh>
    <rPh sb="20" eb="21">
      <t>ゴウ</t>
    </rPh>
    <rPh sb="34" eb="45">
      <t>セイヒガイボウシタイサクシエンジギョウ</t>
    </rPh>
    <rPh sb="46" eb="51">
      <t>ショウガイフクシカ</t>
    </rPh>
    <rPh sb="64" eb="75">
      <t>セイヒガイボウシタイサクシエンジギョウ</t>
    </rPh>
    <rPh sb="76" eb="81">
      <t>ショウガイフクシカ</t>
    </rPh>
    <rPh sb="132" eb="134">
      <t>シンセイ</t>
    </rPh>
    <phoneticPr fontId="5"/>
  </si>
  <si>
    <t>こどもの性被害防止対策支援事業（障害福祉課）</t>
    <rPh sb="4" eb="15">
      <t>セイヒガイボウシタイサクシエンジギョウ</t>
    </rPh>
    <rPh sb="16" eb="21">
      <t>ショウガイフクシカ</t>
    </rPh>
    <phoneticPr fontId="5"/>
  </si>
  <si>
    <t>事業所合計</t>
    <rPh sb="0" eb="5">
      <t>ジギョウショゴウケイ</t>
    </rPh>
    <phoneticPr fontId="5"/>
  </si>
  <si>
    <t>申請額(選定額×3/4)</t>
    <rPh sb="0" eb="3">
      <t>シンセイガク</t>
    </rPh>
    <rPh sb="4" eb="6">
      <t>センテイ</t>
    </rPh>
    <rPh sb="6" eb="7">
      <t>ガク</t>
    </rPh>
    <phoneticPr fontId="5"/>
  </si>
  <si>
    <t>施設種別</t>
    <rPh sb="0" eb="2">
      <t>シセツ</t>
    </rPh>
    <rPh sb="2" eb="4">
      <t>シュベツ</t>
    </rPh>
    <phoneticPr fontId="5"/>
  </si>
  <si>
    <t>児童発達支援センター</t>
    <rPh sb="0" eb="6">
      <t>ジドウハッタツシエン</t>
    </rPh>
    <phoneticPr fontId="5"/>
  </si>
  <si>
    <t>児童発達支援事業所</t>
    <rPh sb="0" eb="6">
      <t>ジドウハッタツシエン</t>
    </rPh>
    <rPh sb="6" eb="9">
      <t>ジギョウショ</t>
    </rPh>
    <phoneticPr fontId="5"/>
  </si>
  <si>
    <t>放課後等デイサービス事業所</t>
    <rPh sb="0" eb="4">
      <t>ホウカゴトウ</t>
    </rPh>
    <rPh sb="10" eb="13">
      <t>ジギョウショ</t>
    </rPh>
    <phoneticPr fontId="5"/>
  </si>
  <si>
    <t>指定福祉型障害児入所施設</t>
    <rPh sb="0" eb="2">
      <t>シテイ</t>
    </rPh>
    <rPh sb="2" eb="4">
      <t>フクシ</t>
    </rPh>
    <rPh sb="4" eb="5">
      <t>ガタ</t>
    </rPh>
    <rPh sb="5" eb="8">
      <t>ショウガイジ</t>
    </rPh>
    <rPh sb="8" eb="12">
      <t>ニュウショシセツ</t>
    </rPh>
    <phoneticPr fontId="5"/>
  </si>
  <si>
    <t>指定医療型障害児入所施設</t>
    <rPh sb="0" eb="2">
      <t>シテイ</t>
    </rPh>
    <rPh sb="2" eb="4">
      <t>イリョウ</t>
    </rPh>
    <rPh sb="4" eb="5">
      <t>ガタ</t>
    </rPh>
    <rPh sb="5" eb="8">
      <t>ショウガイジ</t>
    </rPh>
    <rPh sb="8" eb="12">
      <t>ニュウショシセツ</t>
    </rPh>
    <phoneticPr fontId="5"/>
  </si>
  <si>
    <t>指定障害児入所施設等</t>
    <rPh sb="0" eb="2">
      <t>シテイ</t>
    </rPh>
    <rPh sb="2" eb="4">
      <t>ショウガイ</t>
    </rPh>
    <rPh sb="4" eb="5">
      <t>ジ</t>
    </rPh>
    <rPh sb="5" eb="10">
      <t>ニュウショシセツトウ</t>
    </rPh>
    <phoneticPr fontId="5"/>
  </si>
  <si>
    <t>　申請に当たって、法人で各事業所分を取りまとめて一括申請を行っている。また、施設種別・申請金額等の申請内容に相違ない。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rPh sb="38" eb="4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</si>
</sst>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9"/>
      <color indexed="81"/>
      <name val="MS P ゴシック"/>
      <family val="3"/>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b/>
      <sz val="12"/>
      <name val="ＭＳ ゴシック"/>
      <family val="3"/>
      <charset val="128"/>
    </font>
    <font>
      <b/>
      <sz val="14"/>
      <name val="ＭＳ ゴシック"/>
      <family val="3"/>
      <charset val="128"/>
    </font>
    <font>
      <sz val="11"/>
      <name val="ＭＳ 明朝"/>
      <family val="1"/>
      <charset val="128"/>
    </font>
    <font>
      <sz val="10"/>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70">
    <xf numFmtId="0" fontId="0" fillId="0" borderId="0" xfId="0">
      <alignment vertical="center"/>
    </xf>
    <xf numFmtId="0" fontId="1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178" fontId="12" fillId="0" borderId="17"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1" xfId="0" applyNumberFormat="1" applyFont="1" applyBorder="1" applyAlignment="1">
      <alignment horizontal="left" vertical="center" shrinkToFit="1"/>
    </xf>
    <xf numFmtId="0" fontId="18" fillId="0" borderId="0" xfId="0" applyFont="1">
      <alignment vertical="center"/>
    </xf>
    <xf numFmtId="0" fontId="18" fillId="0" borderId="0" xfId="0" applyFont="1" applyAlignment="1">
      <alignment horizontal="left" vertical="top"/>
    </xf>
    <xf numFmtId="0" fontId="7" fillId="0" borderId="0" xfId="0" applyFont="1">
      <alignment vertical="center"/>
    </xf>
    <xf numFmtId="0" fontId="8" fillId="0" borderId="0" xfId="0" applyFont="1" applyAlignment="1">
      <alignment horizontal="left" vertical="top"/>
    </xf>
    <xf numFmtId="0" fontId="24" fillId="0" borderId="0" xfId="0" applyFont="1">
      <alignment vertical="center"/>
    </xf>
    <xf numFmtId="0" fontId="18" fillId="0" borderId="17" xfId="0" applyFont="1" applyBorder="1" applyAlignment="1">
      <alignment horizontal="center" vertical="center" shrinkToFit="1"/>
    </xf>
    <xf numFmtId="49" fontId="8" fillId="0" borderId="17" xfId="0" applyNumberFormat="1" applyFont="1" applyBorder="1" applyAlignment="1">
      <alignment horizontal="center" vertical="top"/>
    </xf>
    <xf numFmtId="0" fontId="8" fillId="0" borderId="17" xfId="0" applyFont="1" applyBorder="1" applyAlignment="1">
      <alignment horizontal="center" vertical="top"/>
    </xf>
    <xf numFmtId="0" fontId="18" fillId="0" borderId="17" xfId="0" applyFont="1" applyBorder="1" applyAlignment="1">
      <alignment horizontal="center" vertical="center"/>
    </xf>
    <xf numFmtId="49" fontId="13" fillId="0" borderId="17" xfId="0" applyNumberFormat="1" applyFont="1" applyBorder="1" applyAlignment="1">
      <alignment horizontal="left" vertical="center" wrapText="1"/>
    </xf>
    <xf numFmtId="0" fontId="13" fillId="0" borderId="17" xfId="0" applyFont="1" applyBorder="1" applyAlignment="1">
      <alignment horizontal="left" vertical="center" wrapText="1"/>
    </xf>
    <xf numFmtId="49" fontId="13" fillId="0" borderId="12" xfId="0" applyNumberFormat="1"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9" fillId="0" borderId="17" xfId="0" applyFont="1" applyBorder="1" applyAlignment="1">
      <alignment horizontal="left" vertical="center" wrapText="1"/>
    </xf>
    <xf numFmtId="0" fontId="12" fillId="0" borderId="0" xfId="0" applyFont="1" applyAlignment="1">
      <alignment horizontal="center" vertical="center"/>
    </xf>
    <xf numFmtId="0" fontId="31" fillId="0" borderId="0" xfId="0" applyFont="1">
      <alignment vertical="center"/>
    </xf>
    <xf numFmtId="0" fontId="0" fillId="0" borderId="0" xfId="0" applyAlignment="1">
      <alignment vertical="top"/>
    </xf>
    <xf numFmtId="0" fontId="12" fillId="0" borderId="0" xfId="0" applyFont="1" applyAlignment="1">
      <alignment horizontal="left" vertical="center"/>
    </xf>
    <xf numFmtId="178" fontId="12" fillId="0" borderId="1" xfId="0" applyNumberFormat="1" applyFont="1" applyBorder="1" applyAlignment="1">
      <alignment vertical="center" shrinkToFit="1"/>
    </xf>
    <xf numFmtId="0" fontId="11"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21" fillId="4" borderId="24"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30" xfId="0" applyFont="1" applyBorder="1">
      <alignment vertical="center"/>
    </xf>
    <xf numFmtId="38" fontId="10" fillId="0" borderId="0" xfId="0" applyNumberFormat="1" applyFont="1">
      <alignment vertical="center"/>
    </xf>
    <xf numFmtId="176" fontId="10" fillId="0" borderId="0" xfId="0" applyNumberFormat="1" applyFont="1">
      <alignment vertical="center"/>
    </xf>
    <xf numFmtId="0" fontId="10" fillId="0" borderId="8" xfId="0" applyFont="1" applyBorder="1">
      <alignment vertical="center"/>
    </xf>
    <xf numFmtId="38" fontId="10" fillId="0" borderId="8" xfId="0" applyNumberFormat="1" applyFont="1" applyBorder="1">
      <alignment vertical="center"/>
    </xf>
    <xf numFmtId="0" fontId="29" fillId="0" borderId="24" xfId="0" applyFont="1" applyBorder="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25" fillId="0" borderId="0" xfId="0" applyFont="1">
      <alignment vertical="center"/>
    </xf>
    <xf numFmtId="0" fontId="12" fillId="3" borderId="1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0" borderId="3" xfId="0" applyFont="1" applyBorder="1">
      <alignment vertical="center"/>
    </xf>
    <xf numFmtId="0" fontId="13" fillId="0" borderId="0" xfId="0" applyFont="1" applyAlignment="1">
      <alignment horizontal="center" vertical="center" textRotation="255"/>
    </xf>
    <xf numFmtId="0" fontId="13" fillId="0" borderId="0" xfId="0" applyFont="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3" xfId="0" applyFont="1" applyBorder="1">
      <alignment vertical="center"/>
    </xf>
    <xf numFmtId="0" fontId="13" fillId="3" borderId="11" xfId="0" applyFont="1" applyFill="1" applyBorder="1">
      <alignment vertical="center"/>
    </xf>
    <xf numFmtId="0" fontId="13" fillId="3" borderId="11" xfId="0" applyFont="1" applyFill="1" applyBorder="1" applyAlignment="1">
      <alignment horizontal="center" vertical="center"/>
    </xf>
    <xf numFmtId="0" fontId="13" fillId="3" borderId="36" xfId="0" applyFont="1" applyFill="1" applyBorder="1">
      <alignment vertical="center"/>
    </xf>
    <xf numFmtId="0" fontId="13" fillId="3" borderId="8" xfId="0" applyFont="1" applyFill="1" applyBorder="1">
      <alignment vertical="center"/>
    </xf>
    <xf numFmtId="0" fontId="13" fillId="3" borderId="8" xfId="0" applyFont="1" applyFill="1" applyBorder="1" applyAlignment="1">
      <alignment horizontal="center" vertical="center"/>
    </xf>
    <xf numFmtId="0" fontId="13" fillId="3" borderId="10" xfId="0" applyFont="1" applyFill="1" applyBorder="1">
      <alignment vertical="center"/>
    </xf>
    <xf numFmtId="0" fontId="13" fillId="3" borderId="2"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lignment vertical="center"/>
    </xf>
    <xf numFmtId="0" fontId="21" fillId="4" borderId="17" xfId="0" applyFont="1" applyFill="1" applyBorder="1" applyAlignment="1" applyProtection="1">
      <alignment horizontal="center" vertical="center"/>
      <protection locked="0"/>
    </xf>
    <xf numFmtId="176" fontId="0" fillId="0" borderId="0" xfId="0" applyNumberFormat="1">
      <alignment vertical="center"/>
    </xf>
    <xf numFmtId="0" fontId="16" fillId="0" borderId="0" xfId="0" applyFont="1">
      <alignment vertical="center"/>
    </xf>
    <xf numFmtId="0" fontId="13" fillId="0" borderId="0" xfId="0" applyFont="1" applyAlignment="1">
      <alignment vertical="center" textRotation="255"/>
    </xf>
    <xf numFmtId="0" fontId="0" fillId="0" borderId="0" xfId="0" quotePrefix="1">
      <alignment vertical="center"/>
    </xf>
    <xf numFmtId="0" fontId="14" fillId="0" borderId="2"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40" fillId="0" borderId="17" xfId="0" applyFont="1" applyBorder="1">
      <alignment vertical="center"/>
    </xf>
    <xf numFmtId="0" fontId="12" fillId="0" borderId="17" xfId="0" applyFont="1" applyBorder="1" applyAlignment="1">
      <alignment vertical="center" wrapText="1"/>
    </xf>
    <xf numFmtId="0" fontId="12" fillId="0" borderId="17" xfId="0" applyFont="1" applyBorder="1">
      <alignment vertical="center"/>
    </xf>
    <xf numFmtId="38" fontId="18" fillId="0" borderId="17" xfId="4" applyFont="1" applyBorder="1" applyAlignment="1">
      <alignment horizontal="center" vertical="center" wrapText="1"/>
    </xf>
    <xf numFmtId="180" fontId="12" fillId="0" borderId="17" xfId="0" applyNumberFormat="1" applyFont="1" applyBorder="1">
      <alignment vertical="center"/>
    </xf>
    <xf numFmtId="0" fontId="46" fillId="0" borderId="0" xfId="0" applyFont="1">
      <alignment vertical="center"/>
    </xf>
    <xf numFmtId="0" fontId="46" fillId="0" borderId="8" xfId="0" applyFont="1" applyBorder="1">
      <alignment vertical="center"/>
    </xf>
    <xf numFmtId="0" fontId="46" fillId="0" borderId="2" xfId="0" applyFont="1" applyBorder="1">
      <alignment vertical="center"/>
    </xf>
    <xf numFmtId="0" fontId="31" fillId="0" borderId="5" xfId="0" applyFont="1" applyBorder="1">
      <alignment vertical="center"/>
    </xf>
    <xf numFmtId="0" fontId="0" fillId="0" borderId="5" xfId="0" applyBorder="1">
      <alignment vertical="center"/>
    </xf>
    <xf numFmtId="0" fontId="12" fillId="4" borderId="1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4" xfId="0" applyFont="1" applyFill="1" applyBorder="1">
      <alignment vertical="center"/>
    </xf>
    <xf numFmtId="0" fontId="12" fillId="4" borderId="11" xfId="0" applyFont="1" applyFill="1" applyBorder="1">
      <alignment vertical="center"/>
    </xf>
    <xf numFmtId="0" fontId="12" fillId="4" borderId="11" xfId="0" applyFont="1" applyFill="1" applyBorder="1" applyAlignment="1">
      <alignment horizontal="right" vertical="center"/>
    </xf>
    <xf numFmtId="0" fontId="13" fillId="4" borderId="5" xfId="0" applyFont="1" applyFill="1" applyBorder="1">
      <alignment vertical="center"/>
    </xf>
    <xf numFmtId="0" fontId="13" fillId="0" borderId="1" xfId="0" applyFont="1" applyBorder="1" applyAlignment="1">
      <alignment vertical="center" shrinkToFit="1"/>
    </xf>
    <xf numFmtId="0" fontId="13" fillId="0" borderId="3" xfId="0" applyFont="1" applyBorder="1" applyAlignment="1">
      <alignment vertical="center" shrinkToFit="1"/>
    </xf>
    <xf numFmtId="178" fontId="12" fillId="0" borderId="3" xfId="4" applyNumberFormat="1" applyFont="1" applyFill="1" applyBorder="1" applyAlignment="1" applyProtection="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22" xfId="0" applyFont="1" applyBorder="1" applyAlignment="1">
      <alignment vertical="center" shrinkToFit="1"/>
    </xf>
    <xf numFmtId="0" fontId="0" fillId="0" borderId="0" xfId="0" applyAlignment="1">
      <alignment vertical="center" shrinkToFit="1"/>
    </xf>
    <xf numFmtId="0" fontId="41" fillId="0" borderId="0" xfId="0" applyFont="1" applyAlignment="1">
      <alignment horizontal="center" vertical="center"/>
    </xf>
    <xf numFmtId="38" fontId="33" fillId="0" borderId="8" xfId="0" applyNumberFormat="1" applyFont="1" applyBorder="1" applyAlignment="1">
      <alignment horizontal="right" vertical="center"/>
    </xf>
    <xf numFmtId="0" fontId="33" fillId="0" borderId="8" xfId="0" applyFont="1" applyBorder="1" applyAlignment="1">
      <alignment horizontal="right" vertical="center"/>
    </xf>
    <xf numFmtId="0" fontId="13" fillId="0" borderId="0" xfId="0" applyFont="1" applyAlignment="1">
      <alignment horizontal="left" vertical="center" wrapText="1" shrinkToFit="1"/>
    </xf>
    <xf numFmtId="0" fontId="13" fillId="0" borderId="0" xfId="0" applyFont="1" applyAlignment="1">
      <alignment horizontal="left" vertical="center" shrinkToFit="1"/>
    </xf>
    <xf numFmtId="0" fontId="25" fillId="0" borderId="0" xfId="0" applyFont="1" applyAlignment="1">
      <alignment horizontal="left" vertical="center" shrinkToFit="1"/>
    </xf>
    <xf numFmtId="0" fontId="25" fillId="0" borderId="0" xfId="0" applyFont="1" applyAlignment="1">
      <alignment horizontal="left" vertical="center" wrapText="1" shrinkToFit="1"/>
    </xf>
    <xf numFmtId="0" fontId="13" fillId="4" borderId="0" xfId="0" applyFont="1" applyFill="1" applyAlignment="1" applyProtection="1">
      <alignment horizontal="center" vertical="center"/>
      <protection locked="0"/>
    </xf>
    <xf numFmtId="0" fontId="3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0" fillId="0" borderId="0" xfId="0" applyAlignment="1">
      <alignment vertical="center" wrapText="1"/>
    </xf>
    <xf numFmtId="0" fontId="31" fillId="4" borderId="0" xfId="0" applyFont="1" applyFill="1" applyAlignment="1" applyProtection="1">
      <alignment horizontal="left" vertical="top"/>
      <protection locked="0"/>
    </xf>
    <xf numFmtId="38" fontId="33" fillId="4" borderId="2" xfId="0" applyNumberFormat="1" applyFont="1" applyFill="1" applyBorder="1" applyAlignment="1" applyProtection="1">
      <alignment horizontal="right" vertical="center"/>
      <protection locked="0"/>
    </xf>
    <xf numFmtId="38" fontId="33" fillId="0" borderId="2" xfId="0" applyNumberFormat="1" applyFont="1" applyBorder="1" applyAlignment="1">
      <alignment horizontal="right" vertical="center"/>
    </xf>
    <xf numFmtId="176" fontId="31" fillId="0" borderId="17" xfId="4" applyNumberFormat="1" applyFont="1" applyBorder="1" applyAlignment="1" applyProtection="1">
      <alignment vertical="center" shrinkToFit="1"/>
    </xf>
    <xf numFmtId="0" fontId="0" fillId="0" borderId="17" xfId="0" applyBorder="1" applyAlignment="1">
      <alignment vertical="center" shrinkToFit="1"/>
    </xf>
    <xf numFmtId="176" fontId="31" fillId="0" borderId="1" xfId="4" applyNumberFormat="1" applyFont="1" applyBorder="1" applyAlignment="1" applyProtection="1">
      <alignment vertical="center" shrinkToFit="1"/>
    </xf>
    <xf numFmtId="0" fontId="0" fillId="0" borderId="3" xfId="0" applyBorder="1" applyAlignment="1">
      <alignment vertical="center" shrinkToFit="1"/>
    </xf>
    <xf numFmtId="0" fontId="12" fillId="3" borderId="17" xfId="0" applyFont="1" applyFill="1" applyBorder="1" applyAlignment="1">
      <alignment horizontal="center" vertical="center"/>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176" fontId="37" fillId="0" borderId="1" xfId="0" applyNumberFormat="1" applyFont="1" applyBorder="1">
      <alignment vertical="center"/>
    </xf>
    <xf numFmtId="176" fontId="37" fillId="0" borderId="2" xfId="0" applyNumberFormat="1" applyFont="1" applyBorder="1">
      <alignment vertical="center"/>
    </xf>
    <xf numFmtId="176" fontId="43" fillId="0" borderId="1" xfId="0" applyNumberFormat="1" applyFont="1" applyBorder="1">
      <alignment vertical="center"/>
    </xf>
    <xf numFmtId="176" fontId="43" fillId="0" borderId="2" xfId="0" applyNumberFormat="1" applyFont="1" applyBorder="1">
      <alignment vertical="center"/>
    </xf>
    <xf numFmtId="181" fontId="12" fillId="4" borderId="11"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5" fillId="4" borderId="1" xfId="7" applyFill="1" applyBorder="1" applyAlignment="1" applyProtection="1">
      <alignment horizontal="left" vertical="center" shrinkToFit="1"/>
      <protection locked="0"/>
    </xf>
    <xf numFmtId="0" fontId="12" fillId="3" borderId="1" xfId="0" applyFont="1" applyFill="1" applyBorder="1" applyAlignment="1">
      <alignment horizontal="center" vertical="center" wrapText="1"/>
    </xf>
    <xf numFmtId="0" fontId="0" fillId="0" borderId="3" xfId="0" applyBorder="1" applyAlignment="1">
      <alignment horizontal="center" vertical="center" wrapText="1"/>
    </xf>
    <xf numFmtId="178" fontId="12" fillId="4" borderId="1" xfId="0" applyNumberFormat="1" applyFont="1" applyFill="1" applyBorder="1" applyAlignment="1" applyProtection="1">
      <alignment horizontal="left" vertical="center" shrinkToFit="1"/>
      <protection locked="0"/>
    </xf>
    <xf numFmtId="178" fontId="12" fillId="4" borderId="2" xfId="0" applyNumberFormat="1" applyFont="1" applyFill="1" applyBorder="1" applyAlignment="1" applyProtection="1">
      <alignment horizontal="left" vertical="center" shrinkToFit="1"/>
      <protection locked="0"/>
    </xf>
    <xf numFmtId="0" fontId="12" fillId="3" borderId="17" xfId="0" applyFont="1" applyFill="1" applyBorder="1" applyAlignment="1">
      <alignment horizontal="center" vertical="center" shrinkToFit="1"/>
    </xf>
    <xf numFmtId="0" fontId="12" fillId="0" borderId="0" xfId="0" applyFont="1" applyAlignment="1">
      <alignment horizontal="left" vertical="center"/>
    </xf>
    <xf numFmtId="0" fontId="12" fillId="3" borderId="12"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45" fillId="0" borderId="0" xfId="0" applyFont="1" applyAlignment="1">
      <alignment horizontal="center" vertical="center"/>
    </xf>
    <xf numFmtId="0" fontId="23" fillId="3" borderId="17"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11" fillId="3" borderId="17" xfId="0" applyFont="1" applyFill="1" applyBorder="1" applyAlignment="1">
      <alignment horizontal="left" vertical="center"/>
    </xf>
    <xf numFmtId="0" fontId="11" fillId="0" borderId="17" xfId="0" applyFont="1" applyBorder="1" applyAlignment="1">
      <alignment horizontal="center" vertical="center" wrapText="1"/>
    </xf>
    <xf numFmtId="0" fontId="11" fillId="4" borderId="39" xfId="0" applyFont="1" applyFill="1" applyBorder="1" applyAlignment="1" applyProtection="1">
      <alignment horizontal="left" vertical="center" shrinkToFit="1"/>
      <protection locked="0"/>
    </xf>
    <xf numFmtId="0" fontId="9" fillId="3" borderId="1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177" fontId="11" fillId="4" borderId="34" xfId="4" applyNumberFormat="1" applyFont="1" applyFill="1" applyBorder="1" applyAlignment="1" applyProtection="1">
      <alignment horizontal="right" vertical="center"/>
      <protection locked="0"/>
    </xf>
    <xf numFmtId="177" fontId="11" fillId="4" borderId="11" xfId="4" applyNumberFormat="1" applyFont="1" applyFill="1" applyBorder="1" applyAlignment="1" applyProtection="1">
      <alignment horizontal="right" vertical="center"/>
      <protection locked="0"/>
    </xf>
    <xf numFmtId="0" fontId="11" fillId="4" borderId="35" xfId="0" applyFont="1" applyFill="1" applyBorder="1" applyAlignment="1" applyProtection="1">
      <alignment horizontal="left" vertical="center" shrinkToFit="1"/>
      <protection locked="0"/>
    </xf>
    <xf numFmtId="0" fontId="11" fillId="4" borderId="38"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44" fillId="0" borderId="8" xfId="0" applyFont="1" applyBorder="1" applyAlignment="1">
      <alignment horizontal="center" vertical="center"/>
    </xf>
    <xf numFmtId="180" fontId="11" fillId="4" borderId="17" xfId="0" applyNumberFormat="1" applyFont="1" applyFill="1" applyBorder="1" applyAlignment="1">
      <alignment horizontal="left" vertical="center"/>
    </xf>
    <xf numFmtId="0" fontId="14" fillId="3" borderId="17" xfId="0" applyFont="1" applyFill="1" applyBorder="1" applyAlignment="1">
      <alignment horizontal="center" vertical="center"/>
    </xf>
    <xf numFmtId="177" fontId="13" fillId="0" borderId="17" xfId="0" applyNumberFormat="1"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0" fontId="13" fillId="3" borderId="12" xfId="0" applyFont="1" applyFill="1" applyBorder="1" applyAlignment="1">
      <alignment horizontal="center" vertical="center" textRotation="255"/>
    </xf>
    <xf numFmtId="0" fontId="13" fillId="3" borderId="37" xfId="0" applyFont="1" applyFill="1" applyBorder="1" applyAlignment="1">
      <alignment horizontal="center" vertical="center" textRotation="255"/>
    </xf>
    <xf numFmtId="0" fontId="13" fillId="3" borderId="13" xfId="0" applyFont="1" applyFill="1" applyBorder="1" applyAlignment="1">
      <alignment horizontal="center" vertical="center" textRotation="255"/>
    </xf>
    <xf numFmtId="0" fontId="13" fillId="4" borderId="11" xfId="0" applyFont="1" applyFill="1" applyBorder="1" applyAlignment="1" applyProtection="1">
      <alignment horizontal="left" vertical="center" shrinkToFit="1"/>
      <protection locked="0"/>
    </xf>
    <xf numFmtId="0" fontId="13" fillId="4" borderId="36" xfId="0" applyFont="1" applyFill="1" applyBorder="1" applyAlignment="1" applyProtection="1">
      <alignment horizontal="left" vertical="center" shrinkToFi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6" fontId="13" fillId="0" borderId="21"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0" fontId="14" fillId="3" borderId="18"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20" fillId="0" borderId="25" xfId="0" applyFont="1" applyBorder="1" applyAlignment="1">
      <alignment horizontal="left" vertical="center"/>
    </xf>
    <xf numFmtId="0" fontId="20" fillId="0" borderId="31" xfId="0" applyFont="1" applyBorder="1" applyAlignment="1">
      <alignment horizontal="left" vertical="center"/>
    </xf>
    <xf numFmtId="0" fontId="20" fillId="0" borderId="27" xfId="0" applyFont="1" applyBorder="1" applyAlignment="1">
      <alignment horizontal="left" vertical="center"/>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7" xfId="0" applyFont="1" applyBorder="1" applyAlignment="1">
      <alignment horizontal="left" vertical="center"/>
    </xf>
    <xf numFmtId="0" fontId="23" fillId="4" borderId="2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2"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2" fillId="2" borderId="13"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10" fillId="0" borderId="0" xfId="0" applyFont="1" applyAlignment="1">
      <alignment horizontal="center"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49" fontId="35" fillId="4" borderId="1" xfId="7" applyNumberFormat="1" applyFill="1" applyBorder="1" applyAlignment="1" applyProtection="1">
      <alignment horizontal="left" vertical="center" shrinkToFit="1"/>
      <protection locked="0"/>
    </xf>
    <xf numFmtId="49" fontId="25" fillId="4" borderId="2" xfId="0" applyNumberFormat="1" applyFont="1" applyFill="1" applyBorder="1" applyAlignment="1" applyProtection="1">
      <alignment horizontal="left" vertical="center" shrinkToFit="1"/>
      <protection locked="0"/>
    </xf>
    <xf numFmtId="49" fontId="25" fillId="4" borderId="3" xfId="0" applyNumberFormat="1" applyFont="1" applyFill="1" applyBorder="1" applyAlignment="1" applyProtection="1">
      <alignment horizontal="left" vertical="center" shrinkToFit="1"/>
      <protection locked="0"/>
    </xf>
    <xf numFmtId="0" fontId="13" fillId="3" borderId="5" xfId="0" applyFont="1" applyFill="1" applyBorder="1">
      <alignment vertical="center"/>
    </xf>
    <xf numFmtId="0" fontId="13" fillId="3" borderId="6" xfId="0" applyFont="1" applyFill="1" applyBorder="1">
      <alignment vertical="center"/>
    </xf>
    <xf numFmtId="0" fontId="13" fillId="3" borderId="8" xfId="0" applyFont="1" applyFill="1" applyBorder="1">
      <alignment vertical="center"/>
    </xf>
    <xf numFmtId="0" fontId="13" fillId="3" borderId="10" xfId="0" applyFont="1" applyFill="1" applyBorder="1">
      <alignment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9" fillId="0" borderId="0" xfId="0" applyFont="1" applyAlignment="1">
      <alignment horizontal="center" vertical="center"/>
    </xf>
    <xf numFmtId="0" fontId="13" fillId="4" borderId="9"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4" borderId="9" xfId="0" applyFont="1" applyFill="1" applyBorder="1" applyAlignment="1" applyProtection="1">
      <alignment horizontal="center" vertical="center" shrinkToFit="1"/>
      <protection locked="0"/>
    </xf>
    <xf numFmtId="179" fontId="13" fillId="4" borderId="8" xfId="0" applyNumberFormat="1" applyFont="1" applyFill="1" applyBorder="1" applyAlignment="1" applyProtection="1">
      <alignment horizontal="center" vertical="center" shrinkToFit="1"/>
      <protection locked="0"/>
    </xf>
    <xf numFmtId="179" fontId="13" fillId="4" borderId="10" xfId="0" applyNumberFormat="1" applyFont="1" applyFill="1" applyBorder="1" applyAlignment="1" applyProtection="1">
      <alignment horizontal="center" vertical="center" shrinkToFit="1"/>
      <protection locked="0"/>
    </xf>
    <xf numFmtId="181" fontId="13" fillId="4" borderId="5" xfId="0" applyNumberFormat="1" applyFont="1" applyFill="1" applyBorder="1" applyAlignment="1" applyProtection="1">
      <alignment horizontal="center" vertical="center"/>
      <protection locked="0"/>
    </xf>
    <xf numFmtId="0" fontId="11" fillId="4" borderId="34"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4" borderId="14" xfId="4" applyNumberFormat="1" applyFont="1" applyFill="1" applyBorder="1" applyAlignment="1" applyProtection="1">
      <alignment horizontal="right" vertical="center"/>
      <protection locked="0"/>
    </xf>
    <xf numFmtId="177" fontId="11" fillId="4" borderId="15" xfId="4" applyNumberFormat="1" applyFont="1" applyFill="1" applyBorder="1" applyAlignment="1" applyProtection="1">
      <alignment horizontal="right" vertical="center"/>
      <protection locked="0"/>
    </xf>
    <xf numFmtId="177" fontId="11" fillId="4" borderId="32" xfId="4" applyNumberFormat="1" applyFont="1" applyFill="1" applyBorder="1" applyAlignment="1" applyProtection="1">
      <alignment horizontal="right" vertical="center"/>
      <protection locked="0"/>
    </xf>
    <xf numFmtId="177" fontId="11" fillId="4" borderId="7" xfId="4" applyNumberFormat="1" applyFont="1" applyFill="1" applyBorder="1" applyAlignment="1" applyProtection="1">
      <alignment horizontal="right" vertical="center"/>
      <protection locked="0"/>
    </xf>
    <xf numFmtId="177" fontId="11" fillId="0" borderId="1" xfId="4" applyNumberFormat="1" applyFont="1" applyFill="1" applyBorder="1" applyAlignment="1" applyProtection="1">
      <alignment horizontal="right" vertical="center"/>
    </xf>
    <xf numFmtId="177" fontId="11" fillId="0" borderId="2" xfId="4" applyNumberFormat="1" applyFont="1" applyFill="1" applyBorder="1" applyAlignment="1" applyProtection="1">
      <alignment horizontal="right" vertical="center"/>
    </xf>
    <xf numFmtId="180" fontId="11" fillId="4" borderId="17" xfId="0" applyNumberFormat="1" applyFont="1" applyFill="1" applyBorder="1" applyAlignment="1" applyProtection="1">
      <alignment horizontal="left" vertical="center"/>
      <protection locked="0"/>
    </xf>
    <xf numFmtId="176" fontId="13" fillId="0" borderId="1" xfId="0" applyNumberFormat="1" applyFont="1" applyBorder="1" applyAlignment="1" applyProtection="1">
      <alignment horizontal="right" vertical="center" shrinkToFit="1"/>
      <protection locked="0"/>
    </xf>
    <xf numFmtId="176" fontId="13" fillId="0" borderId="2" xfId="0" applyNumberFormat="1" applyFont="1" applyBorder="1" applyAlignment="1" applyProtection="1">
      <alignment horizontal="right" vertical="center" shrinkToFit="1"/>
      <protection locked="0"/>
    </xf>
    <xf numFmtId="0" fontId="14" fillId="3" borderId="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wrapText="1" shrinkToFit="1"/>
      <protection locked="0"/>
    </xf>
    <xf numFmtId="0" fontId="14" fillId="3" borderId="19"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176" fontId="13" fillId="0" borderId="21" xfId="0" applyNumberFormat="1" applyFont="1" applyBorder="1" applyAlignment="1" applyProtection="1">
      <alignment horizontal="right" vertical="center" shrinkToFit="1"/>
      <protection locked="0"/>
    </xf>
    <xf numFmtId="176" fontId="13" fillId="0" borderId="19" xfId="0" applyNumberFormat="1" applyFont="1" applyBorder="1" applyAlignment="1" applyProtection="1">
      <alignment horizontal="right" vertical="center" shrinkToFit="1"/>
      <protection locked="0"/>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9">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171450</xdr:colOff>
      <xdr:row>0</xdr:row>
      <xdr:rowOff>161922</xdr:rowOff>
    </xdr:from>
    <xdr:ext cx="5010150" cy="4048127"/>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58000" y="161922"/>
          <a:ext cx="5010150" cy="404812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11</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967C6156-CF1B-4202-AC65-1B2B9A8838B6}"/>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E625822-B8CD-4FB2-A298-4AB98659A236}"/>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4404839-92D3-4F18-864C-6C831E4F8995}"/>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2E96F1EC-ACF7-423E-A765-76C110F9FEB7}"/>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3DDD90F-5BDE-4A64-827D-547D6C39ABCD}"/>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3B99CFA-BABD-4162-A93B-A52D040770E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243CA910-9EFC-4DD7-B6A0-755998BA4937}"/>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DCE664A0-F202-4437-A6E8-3F604E53BEA5}"/>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E43B857-DFC6-4F30-AE62-C6980DCBDD9C}"/>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4899E76-9E45-4FCD-815D-DD491CDCE3F3}"/>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D73AFBA-CA89-4B26-B3E2-F521FAA3B212}"/>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C79B1D25-1C82-4E25-909B-D5E734E47B54}"/>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B365F865-E431-4DE0-8BB0-BA3341BCA0BF}"/>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BD3E2E1-75FE-4867-B0F4-14E0C12ED5B7}"/>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
  <cols>
    <col min="1" max="1" width="1.6328125" style="10" customWidth="1"/>
    <col min="2" max="2" width="5.453125" style="10" customWidth="1"/>
    <col min="3" max="3" width="34" style="11" customWidth="1"/>
    <col min="4" max="5" width="37.7265625" style="11" customWidth="1"/>
    <col min="6" max="6" width="4.26953125" style="10" customWidth="1"/>
    <col min="7" max="16384" width="9" style="10"/>
  </cols>
  <sheetData>
    <row r="2" spans="2:5" ht="16.5">
      <c r="B2" s="12" t="s">
        <v>34</v>
      </c>
      <c r="D2" s="13"/>
    </row>
    <row r="3" spans="2:5" ht="16.5">
      <c r="B3" s="12"/>
      <c r="D3" s="13"/>
    </row>
    <row r="4" spans="2:5" ht="14">
      <c r="B4" s="14" t="s">
        <v>45</v>
      </c>
      <c r="D4" s="13"/>
    </row>
    <row r="5" spans="2:5" ht="14">
      <c r="B5" s="14" t="s">
        <v>93</v>
      </c>
      <c r="D5" s="13"/>
    </row>
    <row r="6" spans="2:5" ht="14">
      <c r="C6" s="13"/>
      <c r="D6" s="13"/>
    </row>
    <row r="7" spans="2:5" ht="14">
      <c r="B7" s="15" t="s">
        <v>29</v>
      </c>
      <c r="C7" s="16" t="s">
        <v>35</v>
      </c>
      <c r="D7" s="17" t="s">
        <v>31</v>
      </c>
      <c r="E7" s="17" t="s">
        <v>28</v>
      </c>
    </row>
    <row r="8" spans="2:5" ht="42" customHeight="1">
      <c r="B8" s="18">
        <v>1</v>
      </c>
      <c r="C8" s="19" t="s">
        <v>30</v>
      </c>
      <c r="D8" s="20"/>
      <c r="E8" s="20"/>
    </row>
    <row r="9" spans="2:5" ht="36" customHeight="1">
      <c r="B9" s="18">
        <v>2</v>
      </c>
      <c r="C9" s="19"/>
      <c r="D9" s="20" t="s">
        <v>87</v>
      </c>
      <c r="E9" s="20"/>
    </row>
    <row r="10" spans="2:5" ht="48" customHeight="1">
      <c r="B10" s="18">
        <v>3</v>
      </c>
      <c r="C10" s="19"/>
      <c r="D10" s="20"/>
      <c r="E10" s="20" t="s">
        <v>88</v>
      </c>
    </row>
    <row r="11" spans="2:5" ht="44.25" customHeight="1">
      <c r="B11" s="18">
        <v>4</v>
      </c>
      <c r="C11" s="19"/>
      <c r="D11" s="20" t="s">
        <v>96</v>
      </c>
      <c r="E11" s="20"/>
    </row>
    <row r="12" spans="2:5" ht="34.5" customHeight="1">
      <c r="B12" s="18">
        <v>5</v>
      </c>
      <c r="C12" s="19"/>
      <c r="D12" s="20" t="s">
        <v>32</v>
      </c>
      <c r="E12" s="20"/>
    </row>
    <row r="13" spans="2:5" ht="34.5" customHeight="1">
      <c r="B13" s="18">
        <v>6</v>
      </c>
      <c r="C13" s="19"/>
      <c r="D13" s="20" t="s">
        <v>33</v>
      </c>
      <c r="E13" s="20"/>
    </row>
    <row r="14" spans="2:5" ht="70.5" customHeight="1">
      <c r="B14" s="18">
        <v>7</v>
      </c>
      <c r="C14" s="21"/>
      <c r="D14" s="22" t="s">
        <v>99</v>
      </c>
      <c r="E14" s="23"/>
    </row>
    <row r="15" spans="2:5" ht="61.5" customHeight="1">
      <c r="B15" s="18">
        <v>8</v>
      </c>
      <c r="C15" s="19"/>
      <c r="D15" s="20" t="s">
        <v>89</v>
      </c>
      <c r="E15" s="20"/>
    </row>
    <row r="16" spans="2:5" ht="141" customHeight="1">
      <c r="B16" s="18">
        <v>9</v>
      </c>
      <c r="C16" s="19"/>
      <c r="D16" s="20" t="s">
        <v>92</v>
      </c>
      <c r="E16" s="20"/>
    </row>
    <row r="17" spans="2:5" ht="221.25" customHeight="1">
      <c r="B17" s="18">
        <v>10</v>
      </c>
      <c r="C17" s="19"/>
      <c r="D17" s="20" t="s">
        <v>98</v>
      </c>
      <c r="E17" s="24"/>
    </row>
    <row r="18" spans="2:5" ht="60">
      <c r="B18" s="18">
        <v>11</v>
      </c>
      <c r="C18" s="19" t="s">
        <v>97</v>
      </c>
      <c r="D18" s="20"/>
      <c r="E18" s="20"/>
    </row>
    <row r="19" spans="2:5" ht="120">
      <c r="B19" s="18">
        <v>12</v>
      </c>
      <c r="C19" s="19" t="s">
        <v>100</v>
      </c>
      <c r="D19" s="20"/>
      <c r="E19" s="20"/>
    </row>
    <row r="20" spans="2:5" ht="54" customHeight="1"/>
  </sheetData>
  <sheetProtection password="F248" sheet="1" objects="1" scenarios="1"/>
  <phoneticPr fontId="5"/>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5"/>
  <sheetViews>
    <sheetView showGridLines="0" view="pageBreakPreview" zoomScaleNormal="100" zoomScaleSheetLayoutView="100" workbookViewId="0">
      <selection activeCell="X3" sqref="X3:Y3"/>
    </sheetView>
  </sheetViews>
  <sheetFormatPr defaultColWidth="3" defaultRowHeight="13"/>
  <cols>
    <col min="1" max="28" width="3.36328125" customWidth="1"/>
  </cols>
  <sheetData>
    <row r="1" spans="1:28">
      <c r="A1" s="1" t="s">
        <v>268</v>
      </c>
    </row>
    <row r="2" spans="1:28" ht="14.25" customHeight="1">
      <c r="A2" s="98" t="str">
        <f ca="1">IF(L26&lt;&gt;"",IF(OR(U3="",X3=""),"エラー：未入力の項目がありますので、黄色の色つきセルを全て入力してください。",""),"")</f>
        <v/>
      </c>
      <c r="B2" s="98"/>
      <c r="C2" s="98"/>
      <c r="D2" s="98"/>
      <c r="E2" s="98"/>
      <c r="F2" s="98"/>
      <c r="G2" s="98"/>
      <c r="H2" s="98"/>
      <c r="I2" s="98"/>
      <c r="J2" s="98"/>
      <c r="K2" s="98"/>
      <c r="L2" s="98"/>
      <c r="M2" s="98"/>
      <c r="N2" s="98"/>
      <c r="O2" s="98"/>
      <c r="P2" s="98"/>
      <c r="Q2" s="98"/>
      <c r="R2" s="98"/>
      <c r="S2" s="98"/>
      <c r="T2" s="98"/>
      <c r="U2" s="98"/>
      <c r="V2" s="98"/>
      <c r="W2" s="98"/>
      <c r="X2" s="98"/>
      <c r="Y2" s="98"/>
      <c r="Z2" s="98"/>
    </row>
    <row r="3" spans="1:28">
      <c r="A3" s="1"/>
      <c r="B3" s="2"/>
      <c r="C3" s="3"/>
      <c r="D3" s="3"/>
      <c r="E3" s="2"/>
      <c r="F3" s="2"/>
      <c r="G3" s="2"/>
      <c r="H3" s="2"/>
      <c r="I3" s="2"/>
      <c r="J3" s="2"/>
      <c r="K3" s="2"/>
      <c r="L3" s="2"/>
      <c r="M3" s="2"/>
      <c r="N3" s="2"/>
      <c r="O3" s="2"/>
      <c r="Q3" s="4" t="s">
        <v>27</v>
      </c>
      <c r="R3" s="105"/>
      <c r="S3" s="105"/>
      <c r="T3" s="3" t="s">
        <v>4</v>
      </c>
      <c r="U3" s="105"/>
      <c r="V3" s="105"/>
      <c r="W3" s="3" t="s">
        <v>3</v>
      </c>
      <c r="X3" s="105"/>
      <c r="Y3" s="105"/>
      <c r="Z3" s="3" t="s">
        <v>2</v>
      </c>
      <c r="AB3" s="2"/>
    </row>
    <row r="4" spans="1:28">
      <c r="Q4" s="2"/>
    </row>
    <row r="6" spans="1:28">
      <c r="B6" s="2"/>
      <c r="C6" s="3"/>
      <c r="D6" s="3" t="s">
        <v>103</v>
      </c>
      <c r="E6" s="2"/>
      <c r="F6" s="2"/>
      <c r="G6" s="2"/>
      <c r="H6" s="2" t="s">
        <v>1</v>
      </c>
      <c r="J6" s="3"/>
      <c r="K6" s="3"/>
      <c r="L6" s="3"/>
      <c r="M6" s="3"/>
      <c r="N6" s="3"/>
      <c r="O6" s="3"/>
      <c r="P6" s="3"/>
      <c r="Q6" s="3"/>
      <c r="R6" s="3"/>
      <c r="S6" s="3"/>
      <c r="T6" s="3"/>
      <c r="U6" s="3"/>
      <c r="V6" s="3"/>
      <c r="W6" s="3"/>
      <c r="X6" s="3"/>
      <c r="Y6" s="3"/>
      <c r="Z6" s="3"/>
      <c r="AA6" s="3"/>
      <c r="AB6" s="3"/>
    </row>
    <row r="7" spans="1:28">
      <c r="A7" s="2"/>
      <c r="B7" s="2"/>
      <c r="C7" s="3"/>
      <c r="D7" s="3"/>
      <c r="E7" s="2"/>
      <c r="F7" s="2"/>
      <c r="G7" s="2"/>
      <c r="H7" s="2"/>
      <c r="I7" s="2"/>
      <c r="J7" s="2"/>
      <c r="K7" s="2"/>
      <c r="L7" s="2"/>
      <c r="M7" s="2"/>
      <c r="N7" s="2"/>
      <c r="O7" s="2"/>
      <c r="P7" s="2"/>
    </row>
    <row r="8" spans="1:28">
      <c r="I8" s="101" t="s">
        <v>23</v>
      </c>
      <c r="J8" s="102"/>
      <c r="K8" s="102"/>
      <c r="L8" s="102"/>
      <c r="M8" s="101" t="str">
        <f>IF(総括表!D7="","",総括表!D7)</f>
        <v/>
      </c>
      <c r="N8" s="101"/>
      <c r="O8" s="101"/>
      <c r="P8" s="101"/>
      <c r="Q8" s="101"/>
      <c r="R8" s="101"/>
      <c r="S8" s="101"/>
      <c r="T8" s="101"/>
      <c r="U8" s="101"/>
      <c r="V8" s="101"/>
      <c r="W8" s="101"/>
      <c r="X8" s="101"/>
      <c r="Y8" s="101"/>
      <c r="AB8" s="2"/>
    </row>
    <row r="9" spans="1:28">
      <c r="A9" s="2"/>
      <c r="B9" s="2"/>
      <c r="C9" s="3"/>
      <c r="D9" s="3"/>
      <c r="E9" s="2"/>
      <c r="F9" s="2"/>
      <c r="G9" s="2"/>
      <c r="H9" s="2"/>
      <c r="I9" s="102"/>
      <c r="J9" s="102"/>
      <c r="K9" s="102"/>
      <c r="L9" s="102"/>
      <c r="M9" s="101"/>
      <c r="N9" s="101"/>
      <c r="O9" s="101"/>
      <c r="P9" s="101"/>
      <c r="Q9" s="101"/>
      <c r="R9" s="101"/>
      <c r="S9" s="101"/>
      <c r="T9" s="101"/>
      <c r="U9" s="101"/>
      <c r="V9" s="101"/>
      <c r="W9" s="101"/>
      <c r="X9" s="101"/>
      <c r="Y9" s="101"/>
      <c r="AB9" s="2"/>
    </row>
    <row r="10" spans="1:28" ht="13.5" customHeight="1">
      <c r="A10" s="2"/>
      <c r="B10" s="2"/>
      <c r="C10" s="3"/>
      <c r="D10" s="3"/>
      <c r="E10" s="2"/>
      <c r="F10" s="2"/>
      <c r="G10" s="2"/>
      <c r="H10" s="2"/>
      <c r="I10" s="104" t="s">
        <v>104</v>
      </c>
      <c r="J10" s="103"/>
      <c r="K10" s="103"/>
      <c r="L10" s="103"/>
      <c r="M10" s="103" t="str">
        <f>IF(総括表!D5="","",総括表!D5)</f>
        <v/>
      </c>
      <c r="N10" s="103"/>
      <c r="O10" s="103"/>
      <c r="P10" s="103"/>
      <c r="Q10" s="103"/>
      <c r="R10" s="103"/>
      <c r="S10" s="103"/>
      <c r="T10" s="103"/>
      <c r="U10" s="103"/>
      <c r="V10" s="103"/>
      <c r="W10" s="103"/>
      <c r="X10" s="103"/>
      <c r="Y10" s="103"/>
    </row>
    <row r="11" spans="1:28">
      <c r="I11" s="103"/>
      <c r="J11" s="103"/>
      <c r="K11" s="103"/>
      <c r="L11" s="103"/>
      <c r="M11" s="103"/>
      <c r="N11" s="103"/>
      <c r="O11" s="103"/>
      <c r="P11" s="103"/>
      <c r="Q11" s="103"/>
      <c r="R11" s="103"/>
      <c r="S11" s="103"/>
      <c r="T11" s="103"/>
      <c r="U11" s="103"/>
      <c r="V11" s="103"/>
      <c r="W11" s="103"/>
      <c r="X11" s="103"/>
      <c r="Y11" s="103"/>
    </row>
    <row r="12" spans="1:28" ht="13.5" customHeight="1">
      <c r="I12" s="104" t="s">
        <v>246</v>
      </c>
      <c r="J12" s="103"/>
      <c r="K12" s="103"/>
      <c r="L12" s="103"/>
      <c r="M12" s="103" t="str">
        <f>IF(総括表!E8="","",総括表!E8)</f>
        <v/>
      </c>
      <c r="N12" s="103"/>
      <c r="O12" s="103"/>
      <c r="P12" s="103"/>
      <c r="Q12" s="103" t="str">
        <f>IF(総括表!J8="","",総括表!J8)</f>
        <v/>
      </c>
      <c r="R12" s="103"/>
      <c r="S12" s="103"/>
      <c r="T12" s="103"/>
      <c r="U12" s="103"/>
      <c r="V12" s="103"/>
      <c r="W12" s="103"/>
      <c r="X12" s="103"/>
      <c r="Y12" s="108"/>
    </row>
    <row r="13" spans="1:28" ht="14.25" customHeight="1">
      <c r="I13" s="103"/>
      <c r="J13" s="103"/>
      <c r="K13" s="103"/>
      <c r="L13" s="103"/>
      <c r="M13" s="103"/>
      <c r="N13" s="103"/>
      <c r="O13" s="103"/>
      <c r="P13" s="103"/>
      <c r="Q13" s="103"/>
      <c r="R13" s="103"/>
      <c r="S13" s="103"/>
      <c r="T13" s="103"/>
      <c r="U13" s="103"/>
      <c r="V13" s="103"/>
      <c r="W13" s="103"/>
      <c r="X13" s="103"/>
      <c r="Y13" s="108"/>
    </row>
    <row r="15" spans="1:28">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row r="16" spans="1:28" ht="19.5" customHeight="1">
      <c r="A16" s="107" t="s">
        <v>273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34">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row>
    <row r="18" spans="1:34">
      <c r="A18" s="109" t="s">
        <v>274</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50"/>
      <c r="AB18" s="50"/>
      <c r="AH18" s="27"/>
    </row>
    <row r="19" spans="1:34" ht="30"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49"/>
      <c r="AB19" s="49"/>
      <c r="AH19" s="27"/>
    </row>
    <row r="20" spans="1:34">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34">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row>
    <row r="22" spans="1:34">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row>
    <row r="24" spans="1:34">
      <c r="N24" s="80" t="s">
        <v>102</v>
      </c>
    </row>
    <row r="25" spans="1:34" ht="18" customHeight="1"/>
    <row r="26" spans="1:34" ht="23.5">
      <c r="E26" s="26" t="s">
        <v>263</v>
      </c>
      <c r="F26" s="26"/>
      <c r="G26" s="26"/>
      <c r="H26" s="26"/>
      <c r="I26" s="26"/>
      <c r="J26" s="26"/>
      <c r="K26" s="26"/>
      <c r="L26" s="99" t="str">
        <f ca="1">IF(総括表!H13=0,"",総括表!H13)</f>
        <v/>
      </c>
      <c r="M26" s="100"/>
      <c r="N26" s="100"/>
      <c r="O26" s="100"/>
      <c r="P26" s="100"/>
      <c r="Q26" s="100"/>
      <c r="R26" s="100"/>
      <c r="S26" s="100"/>
      <c r="T26" s="100"/>
      <c r="U26" s="81" t="s">
        <v>117</v>
      </c>
    </row>
    <row r="27" spans="1:34" ht="23.5">
      <c r="E27" s="26" t="s">
        <v>262</v>
      </c>
      <c r="F27" s="26"/>
      <c r="G27" s="26"/>
      <c r="H27" s="26"/>
      <c r="I27" s="26"/>
      <c r="J27" s="26"/>
      <c r="K27" s="26"/>
      <c r="L27" s="112"/>
      <c r="M27" s="112"/>
      <c r="N27" s="112"/>
      <c r="O27" s="112"/>
      <c r="P27" s="112"/>
      <c r="Q27" s="112"/>
      <c r="R27" s="112"/>
      <c r="S27" s="112"/>
      <c r="T27" s="112"/>
      <c r="U27" s="82" t="s">
        <v>117</v>
      </c>
    </row>
    <row r="28" spans="1:34" ht="23.5">
      <c r="E28" s="26" t="s">
        <v>264</v>
      </c>
      <c r="F28" s="26"/>
      <c r="G28" s="26"/>
      <c r="H28" s="26"/>
      <c r="I28" s="26"/>
      <c r="J28" s="26"/>
      <c r="K28" s="26"/>
      <c r="L28" s="113" t="str">
        <f ca="1">IFERROR(L26-L27,"")</f>
        <v/>
      </c>
      <c r="M28" s="113"/>
      <c r="N28" s="113"/>
      <c r="O28" s="113"/>
      <c r="P28" s="113"/>
      <c r="Q28" s="113"/>
      <c r="R28" s="113"/>
      <c r="S28" s="113"/>
      <c r="T28" s="113"/>
      <c r="U28" s="81" t="s">
        <v>117</v>
      </c>
    </row>
    <row r="29" spans="1:34">
      <c r="E29" s="26"/>
      <c r="F29" s="26"/>
      <c r="G29" s="26"/>
      <c r="H29" s="26"/>
      <c r="I29" s="26"/>
      <c r="J29" s="26"/>
      <c r="K29" s="26"/>
      <c r="L29" s="26"/>
      <c r="M29" s="26"/>
      <c r="N29" s="26"/>
      <c r="O29" s="26"/>
      <c r="P29" s="26"/>
      <c r="Q29" s="26"/>
      <c r="R29" s="83"/>
      <c r="S29" s="83"/>
      <c r="T29" s="83"/>
      <c r="U29" s="84"/>
    </row>
    <row r="30" spans="1:34" ht="17.25" customHeight="1">
      <c r="E30" s="26" t="s">
        <v>265</v>
      </c>
      <c r="F30" s="26"/>
      <c r="G30" s="26"/>
      <c r="H30" s="26"/>
      <c r="I30" s="26"/>
      <c r="J30" s="26"/>
      <c r="K30" s="26"/>
      <c r="L30" s="26"/>
      <c r="M30" s="26"/>
      <c r="N30" s="26"/>
      <c r="O30" s="26"/>
      <c r="P30" s="26"/>
      <c r="Q30" s="26"/>
      <c r="R30" s="26"/>
      <c r="S30" s="26"/>
      <c r="T30" s="26"/>
    </row>
    <row r="31" spans="1:34" ht="55.5" customHeight="1">
      <c r="E31" s="26"/>
      <c r="F31" s="111"/>
      <c r="G31" s="111"/>
      <c r="H31" s="111"/>
      <c r="I31" s="111"/>
      <c r="J31" s="111"/>
      <c r="K31" s="111"/>
      <c r="L31" s="111"/>
      <c r="M31" s="111"/>
      <c r="N31" s="111"/>
      <c r="O31" s="111"/>
      <c r="P31" s="111"/>
      <c r="Q31" s="111"/>
      <c r="R31" s="111"/>
      <c r="S31" s="111"/>
      <c r="T31" s="111"/>
      <c r="U31" s="111"/>
      <c r="V31" s="111"/>
      <c r="W31" s="111"/>
      <c r="X31" s="111"/>
      <c r="Y31" s="111"/>
    </row>
    <row r="32" spans="1:34" ht="23.25" customHeight="1">
      <c r="E32" s="26" t="s">
        <v>266</v>
      </c>
      <c r="F32" s="26"/>
      <c r="G32" s="26"/>
      <c r="H32" s="26"/>
      <c r="J32" s="26" t="s">
        <v>124</v>
      </c>
      <c r="K32" s="26"/>
      <c r="L32" s="26"/>
      <c r="M32" s="26"/>
      <c r="N32" s="26"/>
      <c r="O32" s="26"/>
      <c r="P32" s="26"/>
      <c r="Q32" s="26"/>
      <c r="R32" s="26"/>
      <c r="S32" s="26"/>
      <c r="T32" s="26"/>
    </row>
    <row r="33" spans="5:20" ht="23.25" customHeight="1">
      <c r="E33" s="26"/>
      <c r="F33" s="26"/>
      <c r="G33" s="26"/>
      <c r="H33" s="26"/>
      <c r="J33" s="26" t="s">
        <v>121</v>
      </c>
      <c r="K33" s="26"/>
      <c r="L33" s="26"/>
      <c r="M33" s="26"/>
      <c r="N33" s="26"/>
      <c r="O33" s="26"/>
      <c r="P33" s="26"/>
      <c r="Q33" s="26"/>
      <c r="R33" s="26"/>
      <c r="S33" s="26"/>
      <c r="T33" s="26"/>
    </row>
    <row r="34" spans="5:20" ht="23.25" customHeight="1">
      <c r="E34" s="26"/>
      <c r="F34" s="26"/>
      <c r="G34" s="26"/>
      <c r="H34" s="26"/>
      <c r="J34" s="26" t="s">
        <v>267</v>
      </c>
      <c r="K34" s="26"/>
      <c r="L34" s="26"/>
      <c r="M34" s="26"/>
      <c r="N34" s="26"/>
      <c r="O34" s="26"/>
      <c r="P34" s="26"/>
      <c r="Q34" s="26"/>
      <c r="R34" s="26"/>
      <c r="S34" s="26"/>
      <c r="T34" s="26"/>
    </row>
    <row r="35" spans="5:20">
      <c r="E35" s="26"/>
      <c r="F35" s="26"/>
      <c r="G35" s="26"/>
      <c r="H35" s="26"/>
      <c r="I35" s="26"/>
      <c r="J35" s="26"/>
      <c r="K35" s="26"/>
      <c r="L35" s="26"/>
      <c r="M35" s="26"/>
      <c r="N35" s="26"/>
      <c r="O35" s="26"/>
      <c r="P35" s="26"/>
      <c r="Q35" s="26"/>
      <c r="R35" s="26"/>
      <c r="S35" s="26"/>
      <c r="T35" s="26"/>
    </row>
  </sheetData>
  <sheetProtection algorithmName="SHA-512" hashValue="jOmcZeO2UCUbodu6pYlzNCBcDkGIU0VuhBLYcsg85nw7gsLfZw7qE6Ax3Le6Ym3IU9eBJjrVcXAkxqUWQIZ9AA==" saltValue="qLLIOGn+wWFMq8nHnixYoA==" spinCount="100000" sheet="1" selectLockedCells="1" autoFilter="0"/>
  <mergeCells count="19">
    <mergeCell ref="F31:Y31"/>
    <mergeCell ref="L27:T27"/>
    <mergeCell ref="L28:T28"/>
    <mergeCell ref="A2:Z2"/>
    <mergeCell ref="L26:T26"/>
    <mergeCell ref="I8:L9"/>
    <mergeCell ref="M12:P13"/>
    <mergeCell ref="Q12:X13"/>
    <mergeCell ref="I10:L11"/>
    <mergeCell ref="I12:L13"/>
    <mergeCell ref="R3:S3"/>
    <mergeCell ref="U3:V3"/>
    <mergeCell ref="X3:Y3"/>
    <mergeCell ref="M8:Y9"/>
    <mergeCell ref="M10:Y11"/>
    <mergeCell ref="A15:Z15"/>
    <mergeCell ref="A16:Z16"/>
    <mergeCell ref="Y12:Y13"/>
    <mergeCell ref="A18:Z20"/>
  </mergeCells>
  <phoneticPr fontId="5"/>
  <conditionalFormatting sqref="A2:Z2">
    <cfRule type="containsText" dxfId="18" priority="1" operator="containsText" text="エラー">
      <formula>NOT(ISERROR(SEARCH("エラー",A2)))</formula>
    </cfRule>
  </conditionalFormatting>
  <dataValidations count="1">
    <dataValidation imeMode="disabled" allowBlank="1" showInputMessage="1" showErrorMessage="1" sqref="R3:S3 U3:V3 X3:Y3" xr:uid="{00000000-0002-0000-0100-000000000000}"/>
  </dataValidations>
  <pageMargins left="0.7" right="0.7" top="0.75" bottom="0.75" header="0.3" footer="0.3"/>
  <pageSetup paperSize="9" fitToWidth="0"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33"/>
  <sheetViews>
    <sheetView showGridLines="0" view="pageBreakPreview" zoomScale="85" zoomScaleNormal="140" zoomScaleSheetLayoutView="85" workbookViewId="0">
      <selection activeCell="E22" sqref="E22:G22"/>
    </sheetView>
  </sheetViews>
  <sheetFormatPr defaultColWidth="2.26953125" defaultRowHeight="13"/>
  <cols>
    <col min="1" max="1" width="2.26953125" style="5"/>
    <col min="2" max="2" width="3.08984375" style="5" customWidth="1"/>
    <col min="3" max="3" width="28" style="5" customWidth="1"/>
    <col min="4" max="4" width="10.26953125" style="5" customWidth="1"/>
    <col min="5" max="5" width="5.7265625" style="5" customWidth="1"/>
    <col min="6" max="6" width="2.7265625" style="5" customWidth="1"/>
    <col min="7" max="7" width="8.6328125" style="5" customWidth="1"/>
    <col min="8" max="8" width="19.08984375" style="5" customWidth="1"/>
    <col min="9" max="10" width="12" style="5" customWidth="1"/>
    <col min="11" max="11" width="13.7265625" style="5" bestFit="1" customWidth="1"/>
    <col min="12" max="12" width="19.26953125" style="5" bestFit="1" customWidth="1"/>
    <col min="13" max="27" width="2.26953125" style="5"/>
    <col min="28" max="28" width="13.90625" style="5" customWidth="1"/>
    <col min="29" max="30" width="10.7265625" style="5" customWidth="1"/>
    <col min="31" max="33" width="9.08984375" style="5" customWidth="1"/>
    <col min="34" max="34" width="9.90625" style="5" customWidth="1"/>
    <col min="35" max="35" width="15.36328125" style="5" customWidth="1"/>
    <col min="36" max="36" width="3.7265625" style="5" customWidth="1"/>
    <col min="37" max="43" width="10.26953125" style="5" customWidth="1"/>
    <col min="44" max="44" width="13.7265625" style="5" customWidth="1"/>
    <col min="45" max="16384" width="2.26953125" style="5"/>
  </cols>
  <sheetData>
    <row r="1" spans="1:28" ht="24.75" customHeight="1">
      <c r="A1" s="5" t="s">
        <v>245</v>
      </c>
      <c r="I1" s="6"/>
      <c r="J1" s="135"/>
      <c r="K1" s="135"/>
    </row>
    <row r="2" spans="1:28" ht="16.5" customHeight="1">
      <c r="A2" s="159" t="str">
        <f ca="1">IF(H13&lt;&gt;0,IF(OR(E9="",J9="",E10="",J10=""),"エラー：未入力の項目がありますので、黄色の色つきセルを全て入力してください。",""),"")</f>
        <v/>
      </c>
      <c r="B2" s="159"/>
      <c r="C2" s="159"/>
      <c r="D2" s="159"/>
      <c r="E2" s="159"/>
      <c r="F2" s="159"/>
      <c r="G2" s="159"/>
      <c r="H2" s="159"/>
      <c r="I2" s="159"/>
      <c r="J2" s="159"/>
      <c r="K2" s="159"/>
    </row>
    <row r="3" spans="1:28" ht="22.5" customHeight="1">
      <c r="B3" s="135" t="s">
        <v>125</v>
      </c>
      <c r="C3" s="135"/>
      <c r="I3" s="6"/>
      <c r="J3" s="28"/>
      <c r="K3" s="28"/>
    </row>
    <row r="4" spans="1:28" ht="15" customHeight="1">
      <c r="B4" s="136" t="s">
        <v>127</v>
      </c>
      <c r="C4" s="136"/>
      <c r="D4" s="119"/>
      <c r="E4" s="120"/>
      <c r="F4" s="120"/>
      <c r="G4" s="120"/>
      <c r="H4" s="120"/>
      <c r="I4" s="120"/>
      <c r="J4" s="120"/>
      <c r="K4" s="121"/>
    </row>
    <row r="5" spans="1:28" ht="22.5" customHeight="1">
      <c r="B5" s="137" t="s">
        <v>126</v>
      </c>
      <c r="C5" s="138"/>
      <c r="D5" s="156"/>
      <c r="E5" s="157"/>
      <c r="F5" s="157"/>
      <c r="G5" s="157"/>
      <c r="H5" s="157"/>
      <c r="I5" s="157"/>
      <c r="J5" s="157"/>
      <c r="K5" s="158"/>
    </row>
    <row r="6" spans="1:28" ht="15" customHeight="1">
      <c r="B6" s="139" t="s">
        <v>128</v>
      </c>
      <c r="C6" s="140"/>
      <c r="D6" s="87"/>
      <c r="E6" s="126"/>
      <c r="F6" s="126"/>
      <c r="G6" s="126"/>
      <c r="H6" s="88"/>
      <c r="I6" s="89"/>
      <c r="J6" s="85"/>
      <c r="K6" s="86"/>
    </row>
    <row r="7" spans="1:28" ht="22.5" customHeight="1">
      <c r="B7" s="141"/>
      <c r="C7" s="142"/>
      <c r="D7" s="156"/>
      <c r="E7" s="157"/>
      <c r="F7" s="157"/>
      <c r="G7" s="157"/>
      <c r="H7" s="157"/>
      <c r="I7" s="157"/>
      <c r="J7" s="157"/>
      <c r="K7" s="158"/>
    </row>
    <row r="8" spans="1:28" ht="22.5" customHeight="1">
      <c r="B8" s="118" t="s">
        <v>129</v>
      </c>
      <c r="C8" s="118"/>
      <c r="D8" s="52" t="s">
        <v>9</v>
      </c>
      <c r="E8" s="153"/>
      <c r="F8" s="154"/>
      <c r="G8" s="154"/>
      <c r="H8" s="155"/>
      <c r="I8" s="52" t="s">
        <v>10</v>
      </c>
      <c r="J8" s="127"/>
      <c r="K8" s="128"/>
    </row>
    <row r="9" spans="1:28" ht="22.5" customHeight="1">
      <c r="B9" s="118" t="s">
        <v>130</v>
      </c>
      <c r="C9" s="118"/>
      <c r="D9" s="52" t="s">
        <v>9</v>
      </c>
      <c r="E9" s="153"/>
      <c r="F9" s="154"/>
      <c r="G9" s="154"/>
      <c r="H9" s="155"/>
      <c r="I9" s="52" t="s">
        <v>10</v>
      </c>
      <c r="J9" s="127"/>
      <c r="K9" s="128"/>
    </row>
    <row r="10" spans="1:28" ht="22.5" customHeight="1">
      <c r="B10" s="118" t="s">
        <v>204</v>
      </c>
      <c r="C10" s="118"/>
      <c r="D10" s="52" t="s">
        <v>8</v>
      </c>
      <c r="E10" s="153"/>
      <c r="F10" s="154"/>
      <c r="G10" s="154"/>
      <c r="H10" s="155"/>
      <c r="I10" s="52" t="s">
        <v>132</v>
      </c>
      <c r="J10" s="129"/>
      <c r="K10" s="128"/>
    </row>
    <row r="11" spans="1:28" ht="16.5" customHeight="1">
      <c r="I11" s="6"/>
      <c r="J11" s="28"/>
      <c r="K11" s="28"/>
    </row>
    <row r="12" spans="1:28" ht="18.75" customHeight="1">
      <c r="B12" s="5" t="s">
        <v>123</v>
      </c>
      <c r="I12" s="6"/>
      <c r="J12" s="28"/>
      <c r="K12" s="28"/>
    </row>
    <row r="13" spans="1:28" ht="24.75" customHeight="1">
      <c r="B13" s="143" t="s">
        <v>135</v>
      </c>
      <c r="C13" s="144"/>
      <c r="D13" s="144"/>
      <c r="E13" s="144"/>
      <c r="F13" s="144"/>
      <c r="G13" s="144"/>
      <c r="H13" s="122">
        <f ca="1">H14</f>
        <v>0</v>
      </c>
      <c r="I13" s="123"/>
      <c r="J13" s="123"/>
      <c r="K13" s="54" t="s">
        <v>134</v>
      </c>
    </row>
    <row r="14" spans="1:28" ht="24.75" customHeight="1">
      <c r="B14" s="145" t="s">
        <v>276</v>
      </c>
      <c r="C14" s="146"/>
      <c r="D14" s="146"/>
      <c r="E14" s="146"/>
      <c r="F14" s="146"/>
      <c r="G14" s="147"/>
      <c r="H14" s="124">
        <f ca="1">SUM(I19:I33)</f>
        <v>0</v>
      </c>
      <c r="I14" s="125"/>
      <c r="J14" s="125"/>
      <c r="K14" s="54" t="s">
        <v>134</v>
      </c>
    </row>
    <row r="15" spans="1:28" ht="16.5" customHeight="1">
      <c r="C15" s="28"/>
      <c r="D15" s="28"/>
      <c r="H15" s="28"/>
      <c r="I15" s="6"/>
      <c r="J15" s="28"/>
      <c r="K15" s="28"/>
    </row>
    <row r="16" spans="1:28" ht="16.5" customHeight="1">
      <c r="B16" s="5" t="s">
        <v>122</v>
      </c>
      <c r="C16" s="28"/>
      <c r="D16" s="28"/>
      <c r="H16" s="28"/>
      <c r="I16" s="6"/>
      <c r="J16" s="28"/>
      <c r="K16" s="28"/>
      <c r="AB16" s="5" t="s">
        <v>248</v>
      </c>
    </row>
    <row r="17" spans="2:44" ht="16.5" customHeight="1">
      <c r="B17" s="134" t="s">
        <v>25</v>
      </c>
      <c r="C17" s="118" t="s">
        <v>261</v>
      </c>
      <c r="D17" s="152" t="s">
        <v>118</v>
      </c>
      <c r="E17" s="148" t="s">
        <v>131</v>
      </c>
      <c r="F17" s="149"/>
      <c r="G17" s="149"/>
      <c r="H17" s="118" t="s">
        <v>278</v>
      </c>
      <c r="I17" s="118"/>
      <c r="J17" s="118"/>
      <c r="K17" s="118"/>
      <c r="AB17" s="5" t="s">
        <v>251</v>
      </c>
      <c r="AK17" s="5" t="s">
        <v>260</v>
      </c>
    </row>
    <row r="18" spans="2:44" ht="48" customHeight="1">
      <c r="B18" s="134"/>
      <c r="C18" s="118"/>
      <c r="D18" s="152"/>
      <c r="E18" s="150"/>
      <c r="F18" s="151"/>
      <c r="G18" s="151"/>
      <c r="H18" s="118"/>
      <c r="I18" s="130" t="s">
        <v>275</v>
      </c>
      <c r="J18" s="131"/>
      <c r="K18" s="53" t="s">
        <v>26</v>
      </c>
      <c r="L18" s="25" t="s">
        <v>116</v>
      </c>
      <c r="AB18" s="76" t="s">
        <v>247</v>
      </c>
      <c r="AC18" s="76" t="s">
        <v>249</v>
      </c>
      <c r="AD18" s="76" t="s">
        <v>250</v>
      </c>
      <c r="AE18" s="78" t="s">
        <v>255</v>
      </c>
      <c r="AF18" s="78" t="s">
        <v>256</v>
      </c>
      <c r="AG18" s="78" t="s">
        <v>257</v>
      </c>
      <c r="AH18" s="76" t="s">
        <v>258</v>
      </c>
      <c r="AI18" s="77" t="s">
        <v>259</v>
      </c>
      <c r="AK18" s="76" t="s">
        <v>252</v>
      </c>
      <c r="AL18" s="76" t="s">
        <v>253</v>
      </c>
      <c r="AM18" s="76" t="s">
        <v>254</v>
      </c>
      <c r="AN18" s="78" t="s">
        <v>255</v>
      </c>
      <c r="AO18" s="78" t="s">
        <v>256</v>
      </c>
      <c r="AP18" s="78" t="s">
        <v>257</v>
      </c>
      <c r="AQ18" s="76" t="s">
        <v>258</v>
      </c>
      <c r="AR18" s="77" t="s">
        <v>259</v>
      </c>
    </row>
    <row r="19" spans="2:44" ht="22.5" customHeight="1">
      <c r="B19" s="7">
        <f>ROW()-18</f>
        <v>1</v>
      </c>
      <c r="C19" s="9" t="str">
        <f t="shared" ref="C19:C33" ca="1" si="0">IF(OR($L19="OK"),IFERROR(INDIRECT("個票"&amp;$B19&amp;"！$L$4"),""),"")</f>
        <v/>
      </c>
      <c r="D19" s="8" t="str">
        <f t="shared" ref="D19:D33" ca="1" si="1">IF(OR($L19="OK"),IFERROR(ASC(INDIRECT("個票"&amp;$B19&amp;"！$AG$4")),""),"")</f>
        <v/>
      </c>
      <c r="E19" s="132"/>
      <c r="F19" s="133"/>
      <c r="G19" s="133"/>
      <c r="H19" s="29" t="str">
        <f t="shared" ref="H19:H33" ca="1" si="2">IF(OR($L19="OK"),IFERROR(INDIRECT("個票"&amp;$B19&amp;"！$L$5"),""),"")</f>
        <v/>
      </c>
      <c r="I19" s="116" t="str">
        <f ca="1">IF(OR($L19="OK"),IFERROR(INDIRECT("個票"&amp;$B19&amp;"！$AH$14"),""),"")</f>
        <v/>
      </c>
      <c r="J19" s="117"/>
      <c r="K19" s="93">
        <f t="shared" ref="K19:K33" ca="1" si="3">SUM(I19:J19)</f>
        <v>0</v>
      </c>
      <c r="L19" s="25" t="str">
        <f ca="1">IFERROR(IF(INDIRECT("個票"&amp;$B19&amp;"！$AP$23")="NG","",INDIRECT("個票"&amp;$B19&amp;"！$AP$23")),"")</f>
        <v/>
      </c>
      <c r="AB19" s="77" t="str">
        <f t="shared" ref="AB19:AB33" ca="1" si="4">IF(OR($L19="OK"),IFERROR(INDIRECT("個票"&amp;$B19&amp;"！$L$4"),""),"")</f>
        <v/>
      </c>
      <c r="AC19" s="77" t="str">
        <f ca="1">IF($AD19&lt;&gt;"",(IF(AD$19="地方公共団体（市町村）","公立","私立")),"")</f>
        <v/>
      </c>
      <c r="AD19" s="77" t="str">
        <f t="shared" ref="AD19:AD33" ca="1" si="5">IF(OR($L19="OK"),IFERROR(INDIRECT("個票"&amp;$B19&amp;"！$AO$8"),""),"")</f>
        <v/>
      </c>
      <c r="AE19" s="77" t="str">
        <f t="shared" ref="AE19:AE33" ca="1" si="6">IF(OR($L19="OK"),IFERROR(INDIRECT("個票"&amp;$B19&amp;"！$E$31"),""),"")</f>
        <v/>
      </c>
      <c r="AF19" s="77" t="str">
        <f t="shared" ref="AF19:AF33" ca="1" si="7">IF(OR($L19="OK"),IFERROR(INDIRECT("個票"&amp;$B19&amp;"！$N$31"),""),"")</f>
        <v/>
      </c>
      <c r="AG19" s="77" t="str">
        <f t="shared" ref="AG19:AG33" ca="1" si="8">IF(OR($L19="OK"),IFERROR(INDIRECT("個票"&amp;$B19&amp;"！$AH$31"),""),"")</f>
        <v/>
      </c>
      <c r="AH19" s="77" t="str">
        <f t="shared" ref="AH19:AH33" ca="1" si="9">IF(OR($L19="OK"),IFERROR(INDIRECT("個票"&amp;$B19&amp;"！$E$28"),""),"")</f>
        <v/>
      </c>
      <c r="AI19" s="79" t="str">
        <f t="shared" ref="AI19:AI33" ca="1" si="10">IF(OR($L19="OK"),IFERROR(INDIRECT("個票"&amp;$B19&amp;"！$E$29"),""),"")</f>
        <v/>
      </c>
      <c r="AK19" s="77" t="str">
        <f ca="1">IF($AD19&lt;&gt;"",(IF(#REF!="地方公共団体（市町村）","公立","私立")),"")</f>
        <v/>
      </c>
      <c r="AL19" s="77" t="str">
        <f t="shared" ref="AL19:AL33" ca="1" si="11">IF(OR($L19="OK"),IFERROR(INDIRECT("個票"&amp;$B19&amp;"！$AO$8"),""),"")</f>
        <v/>
      </c>
      <c r="AM19" s="77" t="str">
        <f t="shared" ref="AM19:AM33" ca="1" si="12">IF(OR($L19="OK"),IFERROR(INDIRECT("個票"&amp;$B19&amp;"！$L$4"),""),"")</f>
        <v/>
      </c>
      <c r="AN19" s="77" t="str">
        <f t="shared" ref="AN19:AN33" ca="1" si="13">IF(OR($L19="OK"),IFERROR(INDIRECT("個票"&amp;$B19&amp;"！$E$45"),""),"")</f>
        <v/>
      </c>
      <c r="AO19" s="77" t="str">
        <f t="shared" ref="AO19:AO33" ca="1" si="14">IF(OR($L19="OK"),IFERROR(INDIRECT("個票"&amp;$B19&amp;"！$N$45"),""),"")</f>
        <v/>
      </c>
      <c r="AP19" s="77" t="str">
        <f t="shared" ref="AP19:AP33" ca="1" si="15">IF(OR($L19="OK"),IFERROR(INDIRECT("個票"&amp;$B19&amp;"！$AH$45"),""),"")</f>
        <v/>
      </c>
      <c r="AQ19" s="77" t="str">
        <f t="shared" ref="AQ19:AQ33" ca="1" si="16">IF(OR($L19="OK"),IFERROR(INDIRECT("個票"&amp;$B19&amp;"！$AV$43"),""),"")</f>
        <v/>
      </c>
      <c r="AR19" s="79" t="str">
        <f t="shared" ref="AR19:AR33" ca="1" si="17">IF(OR($L19="OK"),IFERROR(INDIRECT("個票"&amp;$B19&amp;"！$G$43"),""),"")</f>
        <v/>
      </c>
    </row>
    <row r="20" spans="2:44" ht="22.5" customHeight="1">
      <c r="B20" s="7">
        <f t="shared" ref="B20:B33" si="18">ROW()-18</f>
        <v>2</v>
      </c>
      <c r="C20" s="9" t="str">
        <f t="shared" ca="1" si="0"/>
        <v/>
      </c>
      <c r="D20" s="8" t="str">
        <f t="shared" ca="1" si="1"/>
        <v/>
      </c>
      <c r="E20" s="132"/>
      <c r="F20" s="133"/>
      <c r="G20" s="133"/>
      <c r="H20" s="29" t="str">
        <f t="shared" ca="1" si="2"/>
        <v/>
      </c>
      <c r="I20" s="114" t="str">
        <f t="shared" ref="I20:I33" ca="1" si="19">IF(OR($L20="OK"),IFERROR(INDIRECT("個票"&amp;$B20&amp;"！$AH$14"),""),"")</f>
        <v/>
      </c>
      <c r="J20" s="115"/>
      <c r="K20" s="93">
        <f t="shared" ca="1" si="3"/>
        <v>0</v>
      </c>
      <c r="L20" s="25" t="str">
        <f ca="1">IFERROR(IF(INDIRECT("個票"&amp;$B20&amp;"！$AP$23")="NG","",INDIRECT("個票"&amp;$B20&amp;"！$AP$23")),"")</f>
        <v/>
      </c>
      <c r="AB20" s="77" t="str">
        <f t="shared" ca="1" si="4"/>
        <v/>
      </c>
      <c r="AC20" s="77" t="str">
        <f ca="1">IF($AD20&lt;&gt;"",(IF(AD$19="地方公共団体（市町村）","公立","私立")),"")</f>
        <v/>
      </c>
      <c r="AD20" s="77" t="str">
        <f t="shared" ca="1" si="5"/>
        <v/>
      </c>
      <c r="AE20" s="77" t="str">
        <f t="shared" ca="1" si="6"/>
        <v/>
      </c>
      <c r="AF20" s="77" t="str">
        <f t="shared" ca="1" si="7"/>
        <v/>
      </c>
      <c r="AG20" s="77" t="str">
        <f t="shared" ca="1" si="8"/>
        <v/>
      </c>
      <c r="AH20" s="77" t="str">
        <f t="shared" ca="1" si="9"/>
        <v/>
      </c>
      <c r="AI20" s="79" t="str">
        <f t="shared" ca="1" si="10"/>
        <v/>
      </c>
      <c r="AK20" s="77" t="str">
        <f ca="1">IF($AD20&lt;&gt;"",(IF(#REF!="地方公共団体（市町村）","公立","私立")),"")</f>
        <v/>
      </c>
      <c r="AL20" s="77" t="str">
        <f t="shared" ca="1" si="11"/>
        <v/>
      </c>
      <c r="AM20" s="77" t="str">
        <f t="shared" ca="1" si="12"/>
        <v/>
      </c>
      <c r="AN20" s="77" t="str">
        <f t="shared" ca="1" si="13"/>
        <v/>
      </c>
      <c r="AO20" s="77" t="str">
        <f t="shared" ca="1" si="14"/>
        <v/>
      </c>
      <c r="AP20" s="77" t="str">
        <f t="shared" ca="1" si="15"/>
        <v/>
      </c>
      <c r="AQ20" s="77" t="str">
        <f t="shared" ca="1" si="16"/>
        <v/>
      </c>
      <c r="AR20" s="79" t="str">
        <f t="shared" ca="1" si="17"/>
        <v/>
      </c>
    </row>
    <row r="21" spans="2:44" ht="22.5" customHeight="1">
      <c r="B21" s="7">
        <f t="shared" si="18"/>
        <v>3</v>
      </c>
      <c r="C21" s="9" t="str">
        <f t="shared" ca="1" si="0"/>
        <v/>
      </c>
      <c r="D21" s="8" t="str">
        <f t="shared" ca="1" si="1"/>
        <v/>
      </c>
      <c r="E21" s="132"/>
      <c r="F21" s="133"/>
      <c r="G21" s="133"/>
      <c r="H21" s="29" t="str">
        <f t="shared" ca="1" si="2"/>
        <v/>
      </c>
      <c r="I21" s="114" t="str">
        <f t="shared" ca="1" si="19"/>
        <v/>
      </c>
      <c r="J21" s="115"/>
      <c r="K21" s="93">
        <f t="shared" ca="1" si="3"/>
        <v>0</v>
      </c>
      <c r="L21" s="25" t="str">
        <f t="shared" ref="L21:L33" ca="1" si="20">IFERROR(IF(INDIRECT("個票"&amp;$B21&amp;"！$AP$23")="NG","",INDIRECT("個票"&amp;$B21&amp;"！$AP$23")),"")</f>
        <v/>
      </c>
      <c r="AB21" s="77" t="str">
        <f t="shared" ca="1" si="4"/>
        <v/>
      </c>
      <c r="AC21" s="77" t="str">
        <f t="shared" ref="AC21:AC33" ca="1" si="21">IF($AD21&lt;&gt;"",(IF(AD$19="地方公共団体（市町村）","公立","私立")),"")</f>
        <v/>
      </c>
      <c r="AD21" s="77" t="str">
        <f t="shared" ca="1" si="5"/>
        <v/>
      </c>
      <c r="AE21" s="77" t="str">
        <f t="shared" ca="1" si="6"/>
        <v/>
      </c>
      <c r="AF21" s="77" t="str">
        <f t="shared" ca="1" si="7"/>
        <v/>
      </c>
      <c r="AG21" s="77" t="str">
        <f t="shared" ca="1" si="8"/>
        <v/>
      </c>
      <c r="AH21" s="77" t="str">
        <f t="shared" ca="1" si="9"/>
        <v/>
      </c>
      <c r="AI21" s="79" t="str">
        <f t="shared" ca="1" si="10"/>
        <v/>
      </c>
      <c r="AK21" s="77" t="str">
        <f ca="1">IF($AD21&lt;&gt;"",(IF(#REF!="地方公共団体（市町村）","公立","私立")),"")</f>
        <v/>
      </c>
      <c r="AL21" s="77" t="str">
        <f t="shared" ca="1" si="11"/>
        <v/>
      </c>
      <c r="AM21" s="77" t="str">
        <f t="shared" ca="1" si="12"/>
        <v/>
      </c>
      <c r="AN21" s="77" t="str">
        <f t="shared" ca="1" si="13"/>
        <v/>
      </c>
      <c r="AO21" s="77" t="str">
        <f t="shared" ca="1" si="14"/>
        <v/>
      </c>
      <c r="AP21" s="77" t="str">
        <f t="shared" ca="1" si="15"/>
        <v/>
      </c>
      <c r="AQ21" s="77" t="str">
        <f t="shared" ca="1" si="16"/>
        <v/>
      </c>
      <c r="AR21" s="79" t="str">
        <f t="shared" ca="1" si="17"/>
        <v/>
      </c>
    </row>
    <row r="22" spans="2:44" ht="22.5" customHeight="1">
      <c r="B22" s="7">
        <f t="shared" si="18"/>
        <v>4</v>
      </c>
      <c r="C22" s="9" t="str">
        <f t="shared" ca="1" si="0"/>
        <v/>
      </c>
      <c r="D22" s="8" t="str">
        <f t="shared" ca="1" si="1"/>
        <v/>
      </c>
      <c r="E22" s="132"/>
      <c r="F22" s="133"/>
      <c r="G22" s="133"/>
      <c r="H22" s="29" t="str">
        <f t="shared" ca="1" si="2"/>
        <v/>
      </c>
      <c r="I22" s="114" t="str">
        <f t="shared" ca="1" si="19"/>
        <v/>
      </c>
      <c r="J22" s="115"/>
      <c r="K22" s="93">
        <f t="shared" ca="1" si="3"/>
        <v>0</v>
      </c>
      <c r="L22" s="25" t="str">
        <f t="shared" ca="1" si="20"/>
        <v/>
      </c>
      <c r="AB22" s="77" t="str">
        <f t="shared" ca="1" si="4"/>
        <v/>
      </c>
      <c r="AC22" s="77" t="str">
        <f t="shared" ca="1" si="21"/>
        <v/>
      </c>
      <c r="AD22" s="77" t="str">
        <f t="shared" ca="1" si="5"/>
        <v/>
      </c>
      <c r="AE22" s="77" t="str">
        <f t="shared" ca="1" si="6"/>
        <v/>
      </c>
      <c r="AF22" s="77" t="str">
        <f t="shared" ca="1" si="7"/>
        <v/>
      </c>
      <c r="AG22" s="77" t="str">
        <f t="shared" ca="1" si="8"/>
        <v/>
      </c>
      <c r="AH22" s="77" t="str">
        <f t="shared" ca="1" si="9"/>
        <v/>
      </c>
      <c r="AI22" s="79" t="str">
        <f t="shared" ca="1" si="10"/>
        <v/>
      </c>
      <c r="AK22" s="77" t="str">
        <f ca="1">IF($AD22&lt;&gt;"",(IF(#REF!="地方公共団体（市町村）","公立","私立")),"")</f>
        <v/>
      </c>
      <c r="AL22" s="77" t="str">
        <f t="shared" ca="1" si="11"/>
        <v/>
      </c>
      <c r="AM22" s="77" t="str">
        <f t="shared" ca="1" si="12"/>
        <v/>
      </c>
      <c r="AN22" s="77" t="str">
        <f t="shared" ca="1" si="13"/>
        <v/>
      </c>
      <c r="AO22" s="77" t="str">
        <f t="shared" ca="1" si="14"/>
        <v/>
      </c>
      <c r="AP22" s="77" t="str">
        <f t="shared" ca="1" si="15"/>
        <v/>
      </c>
      <c r="AQ22" s="77" t="str">
        <f t="shared" ca="1" si="16"/>
        <v/>
      </c>
      <c r="AR22" s="79" t="str">
        <f t="shared" ca="1" si="17"/>
        <v/>
      </c>
    </row>
    <row r="23" spans="2:44" ht="22.5" customHeight="1">
      <c r="B23" s="7">
        <f t="shared" si="18"/>
        <v>5</v>
      </c>
      <c r="C23" s="9" t="str">
        <f t="shared" ca="1" si="0"/>
        <v/>
      </c>
      <c r="D23" s="8" t="str">
        <f t="shared" ca="1" si="1"/>
        <v/>
      </c>
      <c r="E23" s="132"/>
      <c r="F23" s="133"/>
      <c r="G23" s="133"/>
      <c r="H23" s="29" t="str">
        <f t="shared" ca="1" si="2"/>
        <v/>
      </c>
      <c r="I23" s="114" t="str">
        <f t="shared" ca="1" si="19"/>
        <v/>
      </c>
      <c r="J23" s="115"/>
      <c r="K23" s="93">
        <f t="shared" ca="1" si="3"/>
        <v>0</v>
      </c>
      <c r="L23" s="25" t="str">
        <f t="shared" ca="1" si="20"/>
        <v/>
      </c>
      <c r="AB23" s="77" t="str">
        <f t="shared" ca="1" si="4"/>
        <v/>
      </c>
      <c r="AC23" s="77" t="str">
        <f t="shared" ca="1" si="21"/>
        <v/>
      </c>
      <c r="AD23" s="77" t="str">
        <f t="shared" ca="1" si="5"/>
        <v/>
      </c>
      <c r="AE23" s="77" t="str">
        <f t="shared" ca="1" si="6"/>
        <v/>
      </c>
      <c r="AF23" s="77" t="str">
        <f t="shared" ca="1" si="7"/>
        <v/>
      </c>
      <c r="AG23" s="77" t="str">
        <f t="shared" ca="1" si="8"/>
        <v/>
      </c>
      <c r="AH23" s="77" t="str">
        <f t="shared" ca="1" si="9"/>
        <v/>
      </c>
      <c r="AI23" s="79" t="str">
        <f t="shared" ca="1" si="10"/>
        <v/>
      </c>
      <c r="AK23" s="77" t="str">
        <f ca="1">IF($AD23&lt;&gt;"",(IF(#REF!="地方公共団体（市町村）","公立","私立")),"")</f>
        <v/>
      </c>
      <c r="AL23" s="77" t="str">
        <f t="shared" ca="1" si="11"/>
        <v/>
      </c>
      <c r="AM23" s="77" t="str">
        <f t="shared" ca="1" si="12"/>
        <v/>
      </c>
      <c r="AN23" s="77" t="str">
        <f t="shared" ca="1" si="13"/>
        <v/>
      </c>
      <c r="AO23" s="77" t="str">
        <f t="shared" ca="1" si="14"/>
        <v/>
      </c>
      <c r="AP23" s="77" t="str">
        <f t="shared" ca="1" si="15"/>
        <v/>
      </c>
      <c r="AQ23" s="77" t="str">
        <f t="shared" ca="1" si="16"/>
        <v/>
      </c>
      <c r="AR23" s="79" t="str">
        <f t="shared" ca="1" si="17"/>
        <v/>
      </c>
    </row>
    <row r="24" spans="2:44" ht="22.5" customHeight="1">
      <c r="B24" s="7">
        <f t="shared" si="18"/>
        <v>6</v>
      </c>
      <c r="C24" s="9" t="str">
        <f t="shared" ca="1" si="0"/>
        <v/>
      </c>
      <c r="D24" s="8" t="str">
        <f t="shared" ca="1" si="1"/>
        <v/>
      </c>
      <c r="E24" s="132"/>
      <c r="F24" s="133"/>
      <c r="G24" s="133"/>
      <c r="H24" s="29" t="str">
        <f t="shared" ca="1" si="2"/>
        <v/>
      </c>
      <c r="I24" s="114" t="str">
        <f t="shared" ca="1" si="19"/>
        <v/>
      </c>
      <c r="J24" s="115"/>
      <c r="K24" s="93">
        <f t="shared" ca="1" si="3"/>
        <v>0</v>
      </c>
      <c r="L24" s="25" t="str">
        <f t="shared" ca="1" si="20"/>
        <v/>
      </c>
      <c r="AB24" s="77" t="str">
        <f t="shared" ca="1" si="4"/>
        <v/>
      </c>
      <c r="AC24" s="77" t="str">
        <f t="shared" ca="1" si="21"/>
        <v/>
      </c>
      <c r="AD24" s="77" t="str">
        <f t="shared" ca="1" si="5"/>
        <v/>
      </c>
      <c r="AE24" s="77" t="str">
        <f t="shared" ca="1" si="6"/>
        <v/>
      </c>
      <c r="AF24" s="77" t="str">
        <f t="shared" ca="1" si="7"/>
        <v/>
      </c>
      <c r="AG24" s="77" t="str">
        <f t="shared" ca="1" si="8"/>
        <v/>
      </c>
      <c r="AH24" s="77" t="str">
        <f t="shared" ca="1" si="9"/>
        <v/>
      </c>
      <c r="AI24" s="79" t="str">
        <f t="shared" ca="1" si="10"/>
        <v/>
      </c>
      <c r="AK24" s="77" t="str">
        <f ca="1">IF($AD24&lt;&gt;"",(IF(#REF!="地方公共団体（市町村）","公立","私立")),"")</f>
        <v/>
      </c>
      <c r="AL24" s="77" t="str">
        <f t="shared" ca="1" si="11"/>
        <v/>
      </c>
      <c r="AM24" s="77" t="str">
        <f t="shared" ca="1" si="12"/>
        <v/>
      </c>
      <c r="AN24" s="77" t="str">
        <f t="shared" ca="1" si="13"/>
        <v/>
      </c>
      <c r="AO24" s="77" t="str">
        <f t="shared" ca="1" si="14"/>
        <v/>
      </c>
      <c r="AP24" s="77" t="str">
        <f t="shared" ca="1" si="15"/>
        <v/>
      </c>
      <c r="AQ24" s="77" t="str">
        <f t="shared" ca="1" si="16"/>
        <v/>
      </c>
      <c r="AR24" s="79" t="str">
        <f t="shared" ca="1" si="17"/>
        <v/>
      </c>
    </row>
    <row r="25" spans="2:44" ht="22.5" customHeight="1">
      <c r="B25" s="7">
        <f t="shared" si="18"/>
        <v>7</v>
      </c>
      <c r="C25" s="9" t="str">
        <f t="shared" ca="1" si="0"/>
        <v/>
      </c>
      <c r="D25" s="8" t="str">
        <f t="shared" ca="1" si="1"/>
        <v/>
      </c>
      <c r="E25" s="132"/>
      <c r="F25" s="133"/>
      <c r="G25" s="133"/>
      <c r="H25" s="29" t="str">
        <f t="shared" ca="1" si="2"/>
        <v/>
      </c>
      <c r="I25" s="114" t="str">
        <f t="shared" ca="1" si="19"/>
        <v/>
      </c>
      <c r="J25" s="115"/>
      <c r="K25" s="93">
        <f t="shared" ca="1" si="3"/>
        <v>0</v>
      </c>
      <c r="L25" s="25" t="str">
        <f t="shared" ca="1" si="20"/>
        <v/>
      </c>
      <c r="AB25" s="77" t="str">
        <f t="shared" ca="1" si="4"/>
        <v/>
      </c>
      <c r="AC25" s="77" t="str">
        <f t="shared" ca="1" si="21"/>
        <v/>
      </c>
      <c r="AD25" s="77" t="str">
        <f t="shared" ca="1" si="5"/>
        <v/>
      </c>
      <c r="AE25" s="77" t="str">
        <f t="shared" ca="1" si="6"/>
        <v/>
      </c>
      <c r="AF25" s="77" t="str">
        <f t="shared" ca="1" si="7"/>
        <v/>
      </c>
      <c r="AG25" s="77" t="str">
        <f t="shared" ca="1" si="8"/>
        <v/>
      </c>
      <c r="AH25" s="77" t="str">
        <f t="shared" ca="1" si="9"/>
        <v/>
      </c>
      <c r="AI25" s="79" t="str">
        <f t="shared" ca="1" si="10"/>
        <v/>
      </c>
      <c r="AK25" s="77" t="str">
        <f ca="1">IF($AD25&lt;&gt;"",(IF(#REF!="地方公共団体（市町村）","公立","私立")),"")</f>
        <v/>
      </c>
      <c r="AL25" s="77" t="str">
        <f t="shared" ca="1" si="11"/>
        <v/>
      </c>
      <c r="AM25" s="77" t="str">
        <f t="shared" ca="1" si="12"/>
        <v/>
      </c>
      <c r="AN25" s="77" t="str">
        <f t="shared" ca="1" si="13"/>
        <v/>
      </c>
      <c r="AO25" s="77" t="str">
        <f t="shared" ca="1" si="14"/>
        <v/>
      </c>
      <c r="AP25" s="77" t="str">
        <f t="shared" ca="1" si="15"/>
        <v/>
      </c>
      <c r="AQ25" s="77" t="str">
        <f t="shared" ca="1" si="16"/>
        <v/>
      </c>
      <c r="AR25" s="79" t="str">
        <f t="shared" ca="1" si="17"/>
        <v/>
      </c>
    </row>
    <row r="26" spans="2:44" ht="22.5" customHeight="1">
      <c r="B26" s="7">
        <f t="shared" si="18"/>
        <v>8</v>
      </c>
      <c r="C26" s="9" t="str">
        <f t="shared" ca="1" si="0"/>
        <v/>
      </c>
      <c r="D26" s="8" t="str">
        <f t="shared" ca="1" si="1"/>
        <v/>
      </c>
      <c r="E26" s="132"/>
      <c r="F26" s="133"/>
      <c r="G26" s="133"/>
      <c r="H26" s="29" t="str">
        <f t="shared" ca="1" si="2"/>
        <v/>
      </c>
      <c r="I26" s="114" t="str">
        <f t="shared" ca="1" si="19"/>
        <v/>
      </c>
      <c r="J26" s="115"/>
      <c r="K26" s="93">
        <f t="shared" ca="1" si="3"/>
        <v>0</v>
      </c>
      <c r="L26" s="25" t="str">
        <f t="shared" ca="1" si="20"/>
        <v/>
      </c>
      <c r="AB26" s="77" t="str">
        <f t="shared" ca="1" si="4"/>
        <v/>
      </c>
      <c r="AC26" s="77" t="str">
        <f t="shared" ca="1" si="21"/>
        <v/>
      </c>
      <c r="AD26" s="77" t="str">
        <f t="shared" ca="1" si="5"/>
        <v/>
      </c>
      <c r="AE26" s="77" t="str">
        <f t="shared" ca="1" si="6"/>
        <v/>
      </c>
      <c r="AF26" s="77" t="str">
        <f t="shared" ca="1" si="7"/>
        <v/>
      </c>
      <c r="AG26" s="77" t="str">
        <f t="shared" ca="1" si="8"/>
        <v/>
      </c>
      <c r="AH26" s="77" t="str">
        <f t="shared" ca="1" si="9"/>
        <v/>
      </c>
      <c r="AI26" s="79" t="str">
        <f t="shared" ca="1" si="10"/>
        <v/>
      </c>
      <c r="AK26" s="77" t="str">
        <f ca="1">IF($AD26&lt;&gt;"",(IF(#REF!="地方公共団体（市町村）","公立","私立")),"")</f>
        <v/>
      </c>
      <c r="AL26" s="77" t="str">
        <f t="shared" ca="1" si="11"/>
        <v/>
      </c>
      <c r="AM26" s="77" t="str">
        <f t="shared" ca="1" si="12"/>
        <v/>
      </c>
      <c r="AN26" s="77" t="str">
        <f t="shared" ca="1" si="13"/>
        <v/>
      </c>
      <c r="AO26" s="77" t="str">
        <f t="shared" ca="1" si="14"/>
        <v/>
      </c>
      <c r="AP26" s="77" t="str">
        <f t="shared" ca="1" si="15"/>
        <v/>
      </c>
      <c r="AQ26" s="77" t="str">
        <f t="shared" ca="1" si="16"/>
        <v/>
      </c>
      <c r="AR26" s="79" t="str">
        <f t="shared" ca="1" si="17"/>
        <v/>
      </c>
    </row>
    <row r="27" spans="2:44" ht="22.5" customHeight="1">
      <c r="B27" s="7">
        <f t="shared" si="18"/>
        <v>9</v>
      </c>
      <c r="C27" s="9" t="str">
        <f t="shared" ca="1" si="0"/>
        <v/>
      </c>
      <c r="D27" s="8" t="str">
        <f t="shared" ca="1" si="1"/>
        <v/>
      </c>
      <c r="E27" s="132"/>
      <c r="F27" s="133"/>
      <c r="G27" s="133"/>
      <c r="H27" s="29" t="str">
        <f t="shared" ca="1" si="2"/>
        <v/>
      </c>
      <c r="I27" s="114" t="str">
        <f t="shared" ca="1" si="19"/>
        <v/>
      </c>
      <c r="J27" s="115"/>
      <c r="K27" s="93">
        <f t="shared" ca="1" si="3"/>
        <v>0</v>
      </c>
      <c r="L27" s="25" t="str">
        <f t="shared" ca="1" si="20"/>
        <v/>
      </c>
      <c r="AB27" s="77" t="str">
        <f t="shared" ca="1" si="4"/>
        <v/>
      </c>
      <c r="AC27" s="77" t="str">
        <f t="shared" ca="1" si="21"/>
        <v/>
      </c>
      <c r="AD27" s="77" t="str">
        <f t="shared" ca="1" si="5"/>
        <v/>
      </c>
      <c r="AE27" s="77" t="str">
        <f t="shared" ca="1" si="6"/>
        <v/>
      </c>
      <c r="AF27" s="77" t="str">
        <f t="shared" ca="1" si="7"/>
        <v/>
      </c>
      <c r="AG27" s="77" t="str">
        <f t="shared" ca="1" si="8"/>
        <v/>
      </c>
      <c r="AH27" s="77" t="str">
        <f t="shared" ca="1" si="9"/>
        <v/>
      </c>
      <c r="AI27" s="79" t="str">
        <f t="shared" ca="1" si="10"/>
        <v/>
      </c>
      <c r="AK27" s="77" t="str">
        <f ca="1">IF($AD27&lt;&gt;"",(IF(#REF!="地方公共団体（市町村）","公立","私立")),"")</f>
        <v/>
      </c>
      <c r="AL27" s="77" t="str">
        <f t="shared" ca="1" si="11"/>
        <v/>
      </c>
      <c r="AM27" s="77" t="str">
        <f t="shared" ca="1" si="12"/>
        <v/>
      </c>
      <c r="AN27" s="77" t="str">
        <f t="shared" ca="1" si="13"/>
        <v/>
      </c>
      <c r="AO27" s="77" t="str">
        <f t="shared" ca="1" si="14"/>
        <v/>
      </c>
      <c r="AP27" s="77" t="str">
        <f t="shared" ca="1" si="15"/>
        <v/>
      </c>
      <c r="AQ27" s="77" t="str">
        <f t="shared" ca="1" si="16"/>
        <v/>
      </c>
      <c r="AR27" s="79" t="str">
        <f t="shared" ca="1" si="17"/>
        <v/>
      </c>
    </row>
    <row r="28" spans="2:44" ht="22.5" customHeight="1">
      <c r="B28" s="7">
        <f t="shared" si="18"/>
        <v>10</v>
      </c>
      <c r="C28" s="9" t="str">
        <f t="shared" ca="1" si="0"/>
        <v/>
      </c>
      <c r="D28" s="8" t="str">
        <f t="shared" ca="1" si="1"/>
        <v/>
      </c>
      <c r="E28" s="132"/>
      <c r="F28" s="133"/>
      <c r="G28" s="133"/>
      <c r="H28" s="29" t="str">
        <f t="shared" ca="1" si="2"/>
        <v/>
      </c>
      <c r="I28" s="114" t="str">
        <f t="shared" ca="1" si="19"/>
        <v/>
      </c>
      <c r="J28" s="115"/>
      <c r="K28" s="93">
        <f t="shared" ca="1" si="3"/>
        <v>0</v>
      </c>
      <c r="L28" s="25" t="str">
        <f t="shared" ca="1" si="20"/>
        <v/>
      </c>
      <c r="AB28" s="77" t="str">
        <f t="shared" ca="1" si="4"/>
        <v/>
      </c>
      <c r="AC28" s="77" t="str">
        <f t="shared" ca="1" si="21"/>
        <v/>
      </c>
      <c r="AD28" s="77" t="str">
        <f t="shared" ca="1" si="5"/>
        <v/>
      </c>
      <c r="AE28" s="77" t="str">
        <f t="shared" ca="1" si="6"/>
        <v/>
      </c>
      <c r="AF28" s="77" t="str">
        <f t="shared" ca="1" si="7"/>
        <v/>
      </c>
      <c r="AG28" s="77" t="str">
        <f t="shared" ca="1" si="8"/>
        <v/>
      </c>
      <c r="AH28" s="77" t="str">
        <f t="shared" ca="1" si="9"/>
        <v/>
      </c>
      <c r="AI28" s="79" t="str">
        <f t="shared" ca="1" si="10"/>
        <v/>
      </c>
      <c r="AK28" s="77" t="str">
        <f ca="1">IF($AD28&lt;&gt;"",(IF(#REF!="地方公共団体（市町村）","公立","私立")),"")</f>
        <v/>
      </c>
      <c r="AL28" s="77" t="str">
        <f t="shared" ca="1" si="11"/>
        <v/>
      </c>
      <c r="AM28" s="77" t="str">
        <f t="shared" ca="1" si="12"/>
        <v/>
      </c>
      <c r="AN28" s="77" t="str">
        <f t="shared" ca="1" si="13"/>
        <v/>
      </c>
      <c r="AO28" s="77" t="str">
        <f t="shared" ca="1" si="14"/>
        <v/>
      </c>
      <c r="AP28" s="77" t="str">
        <f t="shared" ca="1" si="15"/>
        <v/>
      </c>
      <c r="AQ28" s="77" t="str">
        <f t="shared" ca="1" si="16"/>
        <v/>
      </c>
      <c r="AR28" s="79" t="str">
        <f t="shared" ca="1" si="17"/>
        <v/>
      </c>
    </row>
    <row r="29" spans="2:44" ht="22.5" customHeight="1">
      <c r="B29" s="7">
        <f t="shared" si="18"/>
        <v>11</v>
      </c>
      <c r="C29" s="9" t="str">
        <f t="shared" ca="1" si="0"/>
        <v/>
      </c>
      <c r="D29" s="8" t="str">
        <f t="shared" ca="1" si="1"/>
        <v/>
      </c>
      <c r="E29" s="132"/>
      <c r="F29" s="133"/>
      <c r="G29" s="133"/>
      <c r="H29" s="29" t="str">
        <f t="shared" ca="1" si="2"/>
        <v/>
      </c>
      <c r="I29" s="114" t="str">
        <f t="shared" ca="1" si="19"/>
        <v/>
      </c>
      <c r="J29" s="115"/>
      <c r="K29" s="93">
        <f t="shared" ca="1" si="3"/>
        <v>0</v>
      </c>
      <c r="L29" s="25" t="str">
        <f t="shared" ca="1" si="20"/>
        <v/>
      </c>
      <c r="AB29" s="77" t="str">
        <f t="shared" ca="1" si="4"/>
        <v/>
      </c>
      <c r="AC29" s="77" t="str">
        <f t="shared" ca="1" si="21"/>
        <v/>
      </c>
      <c r="AD29" s="77" t="str">
        <f t="shared" ca="1" si="5"/>
        <v/>
      </c>
      <c r="AE29" s="77" t="str">
        <f t="shared" ca="1" si="6"/>
        <v/>
      </c>
      <c r="AF29" s="77" t="str">
        <f t="shared" ca="1" si="7"/>
        <v/>
      </c>
      <c r="AG29" s="77" t="str">
        <f t="shared" ca="1" si="8"/>
        <v/>
      </c>
      <c r="AH29" s="77" t="str">
        <f t="shared" ca="1" si="9"/>
        <v/>
      </c>
      <c r="AI29" s="79" t="str">
        <f t="shared" ca="1" si="10"/>
        <v/>
      </c>
      <c r="AK29" s="77" t="str">
        <f ca="1">IF($AD29&lt;&gt;"",(IF(#REF!="地方公共団体（市町村）","公立","私立")),"")</f>
        <v/>
      </c>
      <c r="AL29" s="77" t="str">
        <f t="shared" ca="1" si="11"/>
        <v/>
      </c>
      <c r="AM29" s="77" t="str">
        <f t="shared" ca="1" si="12"/>
        <v/>
      </c>
      <c r="AN29" s="77" t="str">
        <f t="shared" ca="1" si="13"/>
        <v/>
      </c>
      <c r="AO29" s="77" t="str">
        <f t="shared" ca="1" si="14"/>
        <v/>
      </c>
      <c r="AP29" s="77" t="str">
        <f t="shared" ca="1" si="15"/>
        <v/>
      </c>
      <c r="AQ29" s="77" t="str">
        <f t="shared" ca="1" si="16"/>
        <v/>
      </c>
      <c r="AR29" s="79" t="str">
        <f t="shared" ca="1" si="17"/>
        <v/>
      </c>
    </row>
    <row r="30" spans="2:44" ht="22.5" customHeight="1">
      <c r="B30" s="7">
        <f t="shared" si="18"/>
        <v>12</v>
      </c>
      <c r="C30" s="9" t="str">
        <f t="shared" ca="1" si="0"/>
        <v/>
      </c>
      <c r="D30" s="8" t="str">
        <f t="shared" ca="1" si="1"/>
        <v/>
      </c>
      <c r="E30" s="132"/>
      <c r="F30" s="133"/>
      <c r="G30" s="133"/>
      <c r="H30" s="29" t="str">
        <f t="shared" ca="1" si="2"/>
        <v/>
      </c>
      <c r="I30" s="114" t="str">
        <f t="shared" ca="1" si="19"/>
        <v/>
      </c>
      <c r="J30" s="115"/>
      <c r="K30" s="93">
        <f t="shared" ca="1" si="3"/>
        <v>0</v>
      </c>
      <c r="L30" s="25" t="str">
        <f t="shared" ca="1" si="20"/>
        <v/>
      </c>
      <c r="AB30" s="77" t="str">
        <f t="shared" ca="1" si="4"/>
        <v/>
      </c>
      <c r="AC30" s="77" t="str">
        <f t="shared" ca="1" si="21"/>
        <v/>
      </c>
      <c r="AD30" s="77" t="str">
        <f t="shared" ca="1" si="5"/>
        <v/>
      </c>
      <c r="AE30" s="77" t="str">
        <f t="shared" ca="1" si="6"/>
        <v/>
      </c>
      <c r="AF30" s="77" t="str">
        <f t="shared" ca="1" si="7"/>
        <v/>
      </c>
      <c r="AG30" s="77" t="str">
        <f t="shared" ca="1" si="8"/>
        <v/>
      </c>
      <c r="AH30" s="77" t="str">
        <f t="shared" ca="1" si="9"/>
        <v/>
      </c>
      <c r="AI30" s="79" t="str">
        <f t="shared" ca="1" si="10"/>
        <v/>
      </c>
      <c r="AK30" s="77" t="str">
        <f ca="1">IF($AD30&lt;&gt;"",(IF(#REF!="地方公共団体（市町村）","公立","私立")),"")</f>
        <v/>
      </c>
      <c r="AL30" s="77" t="str">
        <f t="shared" ca="1" si="11"/>
        <v/>
      </c>
      <c r="AM30" s="77" t="str">
        <f t="shared" ca="1" si="12"/>
        <v/>
      </c>
      <c r="AN30" s="77" t="str">
        <f t="shared" ca="1" si="13"/>
        <v/>
      </c>
      <c r="AO30" s="77" t="str">
        <f t="shared" ca="1" si="14"/>
        <v/>
      </c>
      <c r="AP30" s="77" t="str">
        <f t="shared" ca="1" si="15"/>
        <v/>
      </c>
      <c r="AQ30" s="77" t="str">
        <f t="shared" ca="1" si="16"/>
        <v/>
      </c>
      <c r="AR30" s="79" t="str">
        <f t="shared" ca="1" si="17"/>
        <v/>
      </c>
    </row>
    <row r="31" spans="2:44" ht="22.5" customHeight="1">
      <c r="B31" s="7">
        <f t="shared" si="18"/>
        <v>13</v>
      </c>
      <c r="C31" s="9" t="str">
        <f t="shared" ca="1" si="0"/>
        <v/>
      </c>
      <c r="D31" s="8" t="str">
        <f t="shared" ca="1" si="1"/>
        <v/>
      </c>
      <c r="E31" s="132"/>
      <c r="F31" s="133"/>
      <c r="G31" s="133"/>
      <c r="H31" s="29" t="str">
        <f t="shared" ca="1" si="2"/>
        <v/>
      </c>
      <c r="I31" s="114" t="str">
        <f t="shared" ca="1" si="19"/>
        <v/>
      </c>
      <c r="J31" s="115"/>
      <c r="K31" s="93">
        <f t="shared" ca="1" si="3"/>
        <v>0</v>
      </c>
      <c r="L31" s="25" t="str">
        <f t="shared" ca="1" si="20"/>
        <v/>
      </c>
      <c r="AB31" s="77" t="str">
        <f t="shared" ca="1" si="4"/>
        <v/>
      </c>
      <c r="AC31" s="77" t="str">
        <f t="shared" ca="1" si="21"/>
        <v/>
      </c>
      <c r="AD31" s="77" t="str">
        <f t="shared" ca="1" si="5"/>
        <v/>
      </c>
      <c r="AE31" s="77" t="str">
        <f t="shared" ca="1" si="6"/>
        <v/>
      </c>
      <c r="AF31" s="77" t="str">
        <f t="shared" ca="1" si="7"/>
        <v/>
      </c>
      <c r="AG31" s="77" t="str">
        <f t="shared" ca="1" si="8"/>
        <v/>
      </c>
      <c r="AH31" s="77" t="str">
        <f t="shared" ca="1" si="9"/>
        <v/>
      </c>
      <c r="AI31" s="79" t="str">
        <f t="shared" ca="1" si="10"/>
        <v/>
      </c>
      <c r="AK31" s="77" t="str">
        <f ca="1">IF($AD31&lt;&gt;"",(IF(#REF!="地方公共団体（市町村）","公立","私立")),"")</f>
        <v/>
      </c>
      <c r="AL31" s="77" t="str">
        <f t="shared" ca="1" si="11"/>
        <v/>
      </c>
      <c r="AM31" s="77" t="str">
        <f t="shared" ca="1" si="12"/>
        <v/>
      </c>
      <c r="AN31" s="77" t="str">
        <f t="shared" ca="1" si="13"/>
        <v/>
      </c>
      <c r="AO31" s="77" t="str">
        <f t="shared" ca="1" si="14"/>
        <v/>
      </c>
      <c r="AP31" s="77" t="str">
        <f t="shared" ca="1" si="15"/>
        <v/>
      </c>
      <c r="AQ31" s="77" t="str">
        <f t="shared" ca="1" si="16"/>
        <v/>
      </c>
      <c r="AR31" s="79" t="str">
        <f t="shared" ca="1" si="17"/>
        <v/>
      </c>
    </row>
    <row r="32" spans="2:44" ht="22.5" customHeight="1">
      <c r="B32" s="7">
        <f t="shared" si="18"/>
        <v>14</v>
      </c>
      <c r="C32" s="9" t="str">
        <f t="shared" ca="1" si="0"/>
        <v/>
      </c>
      <c r="D32" s="8" t="str">
        <f t="shared" ca="1" si="1"/>
        <v/>
      </c>
      <c r="E32" s="132"/>
      <c r="F32" s="133"/>
      <c r="G32" s="133"/>
      <c r="H32" s="29" t="str">
        <f t="shared" ca="1" si="2"/>
        <v/>
      </c>
      <c r="I32" s="114" t="str">
        <f t="shared" ca="1" si="19"/>
        <v/>
      </c>
      <c r="J32" s="115"/>
      <c r="K32" s="93">
        <f t="shared" ca="1" si="3"/>
        <v>0</v>
      </c>
      <c r="L32" s="25" t="str">
        <f t="shared" ca="1" si="20"/>
        <v/>
      </c>
      <c r="AB32" s="77" t="str">
        <f t="shared" ca="1" si="4"/>
        <v/>
      </c>
      <c r="AC32" s="77" t="str">
        <f t="shared" ca="1" si="21"/>
        <v/>
      </c>
      <c r="AD32" s="77" t="str">
        <f t="shared" ca="1" si="5"/>
        <v/>
      </c>
      <c r="AE32" s="77" t="str">
        <f t="shared" ca="1" si="6"/>
        <v/>
      </c>
      <c r="AF32" s="77" t="str">
        <f t="shared" ca="1" si="7"/>
        <v/>
      </c>
      <c r="AG32" s="77" t="str">
        <f t="shared" ca="1" si="8"/>
        <v/>
      </c>
      <c r="AH32" s="77" t="str">
        <f t="shared" ca="1" si="9"/>
        <v/>
      </c>
      <c r="AI32" s="79" t="str">
        <f t="shared" ca="1" si="10"/>
        <v/>
      </c>
      <c r="AK32" s="77" t="str">
        <f ca="1">IF($AD32&lt;&gt;"",(IF(#REF!="地方公共団体（市町村）","公立","私立")),"")</f>
        <v/>
      </c>
      <c r="AL32" s="77" t="str">
        <f t="shared" ca="1" si="11"/>
        <v/>
      </c>
      <c r="AM32" s="77" t="str">
        <f t="shared" ca="1" si="12"/>
        <v/>
      </c>
      <c r="AN32" s="77" t="str">
        <f t="shared" ca="1" si="13"/>
        <v/>
      </c>
      <c r="AO32" s="77" t="str">
        <f t="shared" ca="1" si="14"/>
        <v/>
      </c>
      <c r="AP32" s="77" t="str">
        <f t="shared" ca="1" si="15"/>
        <v/>
      </c>
      <c r="AQ32" s="77" t="str">
        <f t="shared" ca="1" si="16"/>
        <v/>
      </c>
      <c r="AR32" s="79" t="str">
        <f t="shared" ca="1" si="17"/>
        <v/>
      </c>
    </row>
    <row r="33" spans="2:44" ht="22.5" customHeight="1">
      <c r="B33" s="7">
        <f t="shared" si="18"/>
        <v>15</v>
      </c>
      <c r="C33" s="9" t="str">
        <f t="shared" ca="1" si="0"/>
        <v/>
      </c>
      <c r="D33" s="8" t="str">
        <f t="shared" ca="1" si="1"/>
        <v/>
      </c>
      <c r="E33" s="132"/>
      <c r="F33" s="133"/>
      <c r="G33" s="133"/>
      <c r="H33" s="29" t="str">
        <f t="shared" ca="1" si="2"/>
        <v/>
      </c>
      <c r="I33" s="114" t="str">
        <f t="shared" ca="1" si="19"/>
        <v/>
      </c>
      <c r="J33" s="115"/>
      <c r="K33" s="93">
        <f t="shared" ca="1" si="3"/>
        <v>0</v>
      </c>
      <c r="L33" s="25" t="str">
        <f t="shared" ca="1" si="20"/>
        <v/>
      </c>
      <c r="AB33" s="77" t="str">
        <f t="shared" ca="1" si="4"/>
        <v/>
      </c>
      <c r="AC33" s="77" t="str">
        <f t="shared" ca="1" si="21"/>
        <v/>
      </c>
      <c r="AD33" s="77" t="str">
        <f t="shared" ca="1" si="5"/>
        <v/>
      </c>
      <c r="AE33" s="77" t="str">
        <f t="shared" ca="1" si="6"/>
        <v/>
      </c>
      <c r="AF33" s="77" t="str">
        <f t="shared" ca="1" si="7"/>
        <v/>
      </c>
      <c r="AG33" s="77" t="str">
        <f t="shared" ca="1" si="8"/>
        <v/>
      </c>
      <c r="AH33" s="77" t="str">
        <f t="shared" ca="1" si="9"/>
        <v/>
      </c>
      <c r="AI33" s="79" t="str">
        <f t="shared" ca="1" si="10"/>
        <v/>
      </c>
      <c r="AK33" s="77" t="str">
        <f ca="1">IF($AD33&lt;&gt;"",(IF(#REF!="地方公共団体（市町村）","公立","私立")),"")</f>
        <v/>
      </c>
      <c r="AL33" s="77" t="str">
        <f t="shared" ca="1" si="11"/>
        <v/>
      </c>
      <c r="AM33" s="77" t="str">
        <f t="shared" ca="1" si="12"/>
        <v/>
      </c>
      <c r="AN33" s="77" t="str">
        <f t="shared" ca="1" si="13"/>
        <v/>
      </c>
      <c r="AO33" s="77" t="str">
        <f t="shared" ca="1" si="14"/>
        <v/>
      </c>
      <c r="AP33" s="77" t="str">
        <f t="shared" ca="1" si="15"/>
        <v/>
      </c>
      <c r="AQ33" s="77" t="str">
        <f t="shared" ca="1" si="16"/>
        <v/>
      </c>
      <c r="AR33" s="79" t="str">
        <f t="shared" ca="1" si="17"/>
        <v/>
      </c>
    </row>
  </sheetData>
  <sheetProtection algorithmName="SHA-512" hashValue="ykgXSp7wcKSIbqdQ1kI2IepRmz4hLXuk2U8EUvLQ2z9yPCF35Zgt1IjVZ3EQHULFuPQZ3t0rf2Fu/bHB3BWTtQ==" saltValue="mCO9DGJLec0VoOjRhQWlgA==" spinCount="100000" sheet="1" selectLockedCells="1" autoFilter="0"/>
  <mergeCells count="60">
    <mergeCell ref="J1:K1"/>
    <mergeCell ref="E10:H10"/>
    <mergeCell ref="E8:H8"/>
    <mergeCell ref="E9:H9"/>
    <mergeCell ref="D7:K7"/>
    <mergeCell ref="D5:K5"/>
    <mergeCell ref="A2:K2"/>
    <mergeCell ref="B17:B18"/>
    <mergeCell ref="C17:C18"/>
    <mergeCell ref="B10:C10"/>
    <mergeCell ref="B3:C3"/>
    <mergeCell ref="B4:C4"/>
    <mergeCell ref="B5:C5"/>
    <mergeCell ref="B6:C7"/>
    <mergeCell ref="B13:G13"/>
    <mergeCell ref="B14:G14"/>
    <mergeCell ref="B9:C9"/>
    <mergeCell ref="B8:C8"/>
    <mergeCell ref="E17:G18"/>
    <mergeCell ref="D17:D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H17:H18"/>
    <mergeCell ref="I17:K17"/>
    <mergeCell ref="D4:K4"/>
    <mergeCell ref="H13:J13"/>
    <mergeCell ref="H14:J14"/>
    <mergeCell ref="E6:G6"/>
    <mergeCell ref="J8:K8"/>
    <mergeCell ref="J9:K9"/>
    <mergeCell ref="J10:K10"/>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s>
  <phoneticPr fontId="5"/>
  <conditionalFormatting sqref="A2:K2">
    <cfRule type="containsText" dxfId="17" priority="2" operator="containsText" text="エラー">
      <formula>NOT(ISERROR(SEARCH("エラー",A2)))</formula>
    </cfRule>
  </conditionalFormatting>
  <conditionalFormatting sqref="J1:K1 J3:K3 J11:K12 J15:K16">
    <cfRule type="cellIs" dxfId="16" priority="3" operator="equal">
      <formula>0</formula>
    </cfRule>
  </conditionalFormatting>
  <conditionalFormatting sqref="J6:K6">
    <cfRule type="cellIs" dxfId="15" priority="1" operator="equal">
      <formula>0</formula>
    </cfRule>
  </conditionalFormatting>
  <pageMargins left="0.55118110236220474" right="0.19685039370078741" top="0.39370078740157483" bottom="0.39370078740157483" header="0" footer="0"/>
  <pageSetup paperSize="9" scale="83"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4735F2-48CE-4A36-9284-4616D6150183}">
          <x14:formula1>
            <xm:f>プルダウン!$L$2:$L$41</xm:f>
          </x14:formula1>
          <xm:sqref>E19:G33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62"/>
  <sheetViews>
    <sheetView showGridLines="0" tabSelected="1" view="pageBreakPreview" zoomScaleNormal="120" zoomScaleSheetLayoutView="100" workbookViewId="0">
      <selection activeCell="L7" sqref="L7:AM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133</v>
      </c>
      <c r="J14" s="188" t="s">
        <v>150</v>
      </c>
      <c r="K14" s="188"/>
      <c r="L14" s="188"/>
      <c r="M14" s="188"/>
      <c r="N14" s="167">
        <v>100000</v>
      </c>
      <c r="O14" s="168"/>
      <c r="P14" s="168"/>
      <c r="Q14" s="168"/>
      <c r="R14" s="168"/>
      <c r="S14" s="95" t="s">
        <v>133</v>
      </c>
      <c r="T14" s="164" t="s">
        <v>148</v>
      </c>
      <c r="U14" s="165"/>
      <c r="V14" s="165"/>
      <c r="W14" s="166"/>
      <c r="X14" s="167">
        <f>MIN(E14,N14)</f>
        <v>0</v>
      </c>
      <c r="Y14" s="168"/>
      <c r="Z14" s="168"/>
      <c r="AA14" s="168"/>
      <c r="AB14" s="168"/>
      <c r="AC14" s="94" t="s">
        <v>133</v>
      </c>
      <c r="AD14" s="202" t="s">
        <v>277</v>
      </c>
      <c r="AE14" s="203"/>
      <c r="AF14" s="203"/>
      <c r="AG14" s="204"/>
      <c r="AH14" s="200">
        <f>ROUNDDOWN(X14*3/4,-3)</f>
        <v>0</v>
      </c>
      <c r="AI14" s="201"/>
      <c r="AJ14" s="201"/>
      <c r="AK14" s="201"/>
      <c r="AL14" s="201"/>
      <c r="AM14" s="96" t="s">
        <v>133</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140</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O+pM2TnWOTPF+w4zXMRyjluvInyaPsWm0ocAvwpU4oUnhGciCxwo6UxFIhvrRVqd7aDY+NtyYYi/DtuvlgpBpw==" saltValue="lxF1SNUMo73X9Hq+pdFOEQ==" spinCount="100000" sheet="1" selectLockedCells="1" autoFilter="0"/>
  <mergeCells count="58">
    <mergeCell ref="J19:AM19"/>
    <mergeCell ref="A16:D16"/>
    <mergeCell ref="A17:D17"/>
    <mergeCell ref="A18:D18"/>
    <mergeCell ref="A21:D21"/>
    <mergeCell ref="E17:I17"/>
    <mergeCell ref="E18:I18"/>
    <mergeCell ref="E19:I19"/>
    <mergeCell ref="E20:I20"/>
    <mergeCell ref="E21:I21"/>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B95:W95"/>
    <mergeCell ref="X95:AM95"/>
    <mergeCell ref="B24:AM24"/>
    <mergeCell ref="B25:AM25"/>
    <mergeCell ref="A93:AM93"/>
    <mergeCell ref="B94:W94"/>
    <mergeCell ref="X94:AM94"/>
    <mergeCell ref="A2:AM2"/>
    <mergeCell ref="E12:AM12"/>
    <mergeCell ref="J14:M14"/>
    <mergeCell ref="E14:H14"/>
    <mergeCell ref="B14:D14"/>
    <mergeCell ref="A3:A9"/>
    <mergeCell ref="L3:AF3"/>
    <mergeCell ref="AG3:AM3"/>
    <mergeCell ref="AH14:AL14"/>
    <mergeCell ref="AD14:AG14"/>
    <mergeCell ref="X14:AB14"/>
    <mergeCell ref="A23:AM23"/>
    <mergeCell ref="L9:AM9"/>
    <mergeCell ref="T14:W14"/>
    <mergeCell ref="N14:R14"/>
    <mergeCell ref="A12:D12"/>
    <mergeCell ref="J21:AM21"/>
    <mergeCell ref="J20:AM20"/>
    <mergeCell ref="A15:D15"/>
    <mergeCell ref="J15:AM15"/>
    <mergeCell ref="E15:I15"/>
    <mergeCell ref="E16:I16"/>
    <mergeCell ref="J16:AM16"/>
    <mergeCell ref="J17:AM17"/>
    <mergeCell ref="J18:AM18"/>
    <mergeCell ref="A19:D19"/>
    <mergeCell ref="A20:D20"/>
  </mergeCells>
  <phoneticPr fontId="5"/>
  <conditionalFormatting sqref="A2:AM2">
    <cfRule type="containsText" dxfId="14" priority="1" operator="containsText" text="エラー">
      <formula>NOT(ISERROR(SEARCH("エラー",A2)))</formula>
    </cfRule>
  </conditionalFormatting>
  <dataValidations count="5">
    <dataValidation type="list" allowBlank="1" showInputMessage="1" showErrorMessage="1" sqref="A94:A95" xr:uid="{00000000-0002-0000-0300-000000000000}">
      <formula1>"○"</formula1>
    </dataValidation>
    <dataValidation type="textLength" imeMode="disabled" operator="equal" allowBlank="1" showInputMessage="1" showErrorMessage="1" errorTitle="事業所番号" error="10桁で入力してください。" sqref="AG4:AM4" xr:uid="{C37E824A-3C5C-4688-B0B1-708EAAD667A7}">
      <formula1>10</formula1>
    </dataValidation>
    <dataValidation imeMode="off" allowBlank="1" showInputMessage="1" showErrorMessage="1" sqref="P8:Y8 AC8:AM8" xr:uid="{B53DAFF6-6E97-4C38-AB21-FDD7A53B82D6}"/>
    <dataValidation imeMode="fullKatakana" allowBlank="1" showInputMessage="1" showErrorMessage="1" sqref="L3:AF3" xr:uid="{DB05ACCC-1EAE-4EDF-8742-D2B4BB64D9FF}"/>
    <dataValidation type="list" imeMode="disabled" allowBlank="1" showInputMessage="1" showErrorMessage="1" sqref="A24:A89" xr:uid="{00000000-0002-0000-03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3A4E20-A042-4DC9-B78A-5F84AA0023CC}">
          <x14:formula1>
            <xm:f>プルダウン!$H$1:$H$4</xm:f>
          </x14:formula1>
          <xm:sqref>A16:D20</xm:sqref>
        </x14:dataValidation>
        <x14:dataValidation type="list" allowBlank="1" showInputMessage="1" showErrorMessage="1" xr:uid="{DFA2D69C-D90D-4C57-828D-CC94A5D0468D}">
          <x14:formula1>
            <xm:f>プルダウン!$B$1:$B$7</xm:f>
          </x14:formula1>
          <xm:sqref>L5:AK5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C184-B859-4F53-90E6-B896537078E2}">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260">
        <v>100000</v>
      </c>
      <c r="O14" s="261"/>
      <c r="P14" s="261"/>
      <c r="Q14" s="261"/>
      <c r="R14" s="261"/>
      <c r="S14" s="57" t="s">
        <v>117</v>
      </c>
      <c r="T14" s="262" t="s">
        <v>148</v>
      </c>
      <c r="U14" s="263"/>
      <c r="V14" s="263"/>
      <c r="W14" s="264"/>
      <c r="X14" s="260">
        <f>MIN(E14,N14)</f>
        <v>0</v>
      </c>
      <c r="Y14" s="261"/>
      <c r="Z14" s="261"/>
      <c r="AA14" s="261"/>
      <c r="AB14" s="261"/>
      <c r="AC14" s="73" t="s">
        <v>117</v>
      </c>
      <c r="AD14" s="265" t="s">
        <v>277</v>
      </c>
      <c r="AE14" s="266"/>
      <c r="AF14" s="266"/>
      <c r="AG14" s="267"/>
      <c r="AH14" s="268">
        <f>ROUNDDOWN(X14*3/4,-3)</f>
        <v>0</v>
      </c>
      <c r="AI14" s="269"/>
      <c r="AJ14" s="269"/>
      <c r="AK14" s="269"/>
      <c r="AL14" s="269"/>
      <c r="AM14" s="74"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vNNbJYhNkWQOur5+u1fjnq+gXadwYxqeoWJ19Q1Y8tTjQrtTYCNafwrpi7xmDFl7UATJ6E+TWxcAQ82VuSXGxw==" saltValue="7aasSDiEDLz4xNDmT1Dv1w=="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3" priority="1" operator="containsText" text="エラー">
      <formula>NOT(ISERROR(SEARCH("エラー",A2)))</formula>
    </cfRule>
  </conditionalFormatting>
  <dataValidations count="5">
    <dataValidation type="list" imeMode="disabled" allowBlank="1" showInputMessage="1" showErrorMessage="1" sqref="A24:A89" xr:uid="{1BB68B0D-A70E-4D07-8091-2EA97107D911}">
      <formula1>"○"</formula1>
    </dataValidation>
    <dataValidation imeMode="fullKatakana" allowBlank="1" showInputMessage="1" showErrorMessage="1" sqref="L3:AF3" xr:uid="{9F4D3C9C-B55F-4390-A77E-C587478DB64C}"/>
    <dataValidation imeMode="off" allowBlank="1" showInputMessage="1" showErrorMessage="1" sqref="P8:Y8 AC8:AM8" xr:uid="{60E4CB09-8353-419C-AE64-CB464C673CB1}"/>
    <dataValidation type="textLength" imeMode="disabled" operator="equal" allowBlank="1" showInputMessage="1" showErrorMessage="1" errorTitle="事業所番号" error="10桁で入力してください。" sqref="AG4:AM4" xr:uid="{98AEEC64-985B-4C51-8D99-82D20737D3BF}">
      <formula1>10</formula1>
    </dataValidation>
    <dataValidation type="list" allowBlank="1" showInputMessage="1" showErrorMessage="1" sqref="A94:A95" xr:uid="{6D294B66-B9D6-4628-93EE-10DD02B1592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3224CD0-3F81-404E-8570-A62CC55ACB3D}">
          <x14:formula1>
            <xm:f>プルダウン!$H$1:$H$4</xm:f>
          </x14:formula1>
          <xm:sqref>A16:D20</xm:sqref>
        </x14:dataValidation>
        <x14:dataValidation type="list" allowBlank="1" showInputMessage="1" showErrorMessage="1" xr:uid="{F3800B6B-8694-4A23-8F83-9354DE829948}">
          <x14:formula1>
            <xm:f>プルダウン!$B$1:$B$7</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0874-3095-408B-822F-1BF30F95C49C}">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262" t="s">
        <v>148</v>
      </c>
      <c r="U14" s="263"/>
      <c r="V14" s="263"/>
      <c r="W14" s="264"/>
      <c r="X14" s="167">
        <f>MIN(E14,N14)</f>
        <v>0</v>
      </c>
      <c r="Y14" s="168"/>
      <c r="Z14" s="168"/>
      <c r="AA14" s="168"/>
      <c r="AB14" s="168"/>
      <c r="AC14" s="94" t="s">
        <v>117</v>
      </c>
      <c r="AD14" s="202" t="s">
        <v>277</v>
      </c>
      <c r="AE14" s="203"/>
      <c r="AF14" s="203"/>
      <c r="AG14" s="204"/>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lKeKAXoZpn+g2HByidCeQJyrC82pyOF+mpJHs1VvsXFN66w4XaloQkCo6IQO6MN+s1orgR7BIn3DG7x3Kuqdvg==" saltValue="ez86WxLM2p6sXpeCnuyfg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2" priority="1" operator="containsText" text="エラー">
      <formula>NOT(ISERROR(SEARCH("エラー",A2)))</formula>
    </cfRule>
  </conditionalFormatting>
  <dataValidations disablePrompts="1" count="5">
    <dataValidation type="list" allowBlank="1" showInputMessage="1" showErrorMessage="1" sqref="A94:A95" xr:uid="{EED6C662-A8E2-4A7C-83AB-8206CEE056A5}">
      <formula1>"○"</formula1>
    </dataValidation>
    <dataValidation type="textLength" imeMode="disabled" operator="equal" allowBlank="1" showInputMessage="1" showErrorMessage="1" errorTitle="事業所番号" error="10桁で入力してください。" sqref="AG4:AM4" xr:uid="{6BBD7849-0BB9-47A8-A19F-8A7B13C4B2C3}">
      <formula1>10</formula1>
    </dataValidation>
    <dataValidation imeMode="off" allowBlank="1" showInputMessage="1" showErrorMessage="1" sqref="P8:Y8 AC8:AM8" xr:uid="{7BFAB629-7221-4B19-BD73-B9BB89513B4D}"/>
    <dataValidation imeMode="fullKatakana" allowBlank="1" showInputMessage="1" showErrorMessage="1" sqref="L3:AF3" xr:uid="{D7864562-7953-4611-A3C8-BE7CEAF04A07}"/>
    <dataValidation type="list" imeMode="disabled" allowBlank="1" showInputMessage="1" showErrorMessage="1" sqref="A24:A89" xr:uid="{3B48914E-9C41-439E-9BA8-98EE57F90034}">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981509A-6A33-4F8D-A4EE-084A8D44FCDE}">
          <x14:formula1>
            <xm:f>プルダウン!$H$1:$H$4</xm:f>
          </x14:formula1>
          <xm:sqref>A16:D20</xm:sqref>
        </x14:dataValidation>
        <x14:dataValidation type="list" allowBlank="1" showInputMessage="1" showErrorMessage="1" xr:uid="{F1A44AB5-931D-40E5-8397-5CF23B756545}">
          <x14:formula1>
            <xm:f>プルダウン!$B$1:$B$7</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343E-628E-46D2-81D3-D34FC738F81B}">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9lI1/YnVbJ3d4v1Wsu9RSvcXw9w/+7mCqng9GR0eMv8MTRWeZTlh9QTRIh5ntGY3OMIKwQz/zGlPLS87D80KXw==" saltValue="zdzvKzhiZ6hBy3mB0bqoag=="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1" priority="1" operator="containsText" text="エラー">
      <formula>NOT(ISERROR(SEARCH("エラー",A2)))</formula>
    </cfRule>
  </conditionalFormatting>
  <dataValidations count="5">
    <dataValidation type="list" imeMode="disabled" allowBlank="1" showInputMessage="1" showErrorMessage="1" sqref="A24:A89" xr:uid="{2114D69B-245F-461C-BC78-BF5710332D45}">
      <formula1>"○"</formula1>
    </dataValidation>
    <dataValidation imeMode="fullKatakana" allowBlank="1" showInputMessage="1" showErrorMessage="1" sqref="L3:AF3" xr:uid="{FA26865E-D747-4322-9C1F-238C794C0AFE}"/>
    <dataValidation imeMode="off" allowBlank="1" showInputMessage="1" showErrorMessage="1" sqref="P8:Y8 AC8:AM8" xr:uid="{C65F909C-83FB-4D3A-B06E-ED8F6DA13F88}"/>
    <dataValidation type="textLength" imeMode="disabled" operator="equal" allowBlank="1" showInputMessage="1" showErrorMessage="1" errorTitle="事業所番号" error="10桁で入力してください。" sqref="AG4:AM4" xr:uid="{1F8C3245-6FCB-4372-BAFF-55FBD96F0BE6}">
      <formula1>10</formula1>
    </dataValidation>
    <dataValidation type="list" allowBlank="1" showInputMessage="1" showErrorMessage="1" sqref="A94:A95" xr:uid="{C448BDE2-89EE-4B5B-B8A2-33703AAEA58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7572E21-326E-4985-91CF-2ECE8260DE67}">
          <x14:formula1>
            <xm:f>プルダウン!$H$1:$H$4</xm:f>
          </x14:formula1>
          <xm:sqref>A16:D20</xm:sqref>
        </x14:dataValidation>
        <x14:dataValidation type="list" allowBlank="1" showInputMessage="1" showErrorMessage="1" xr:uid="{9673E9F2-3CF2-4C87-863C-DE818D2993BE}">
          <x14:formula1>
            <xm:f>プルダウン!$B$1:$B$7</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9F5E-DE3D-4ED9-9B64-1A8772BF426B}">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57" t="s">
        <v>117</v>
      </c>
      <c r="T14" s="262" t="s">
        <v>148</v>
      </c>
      <c r="U14" s="263"/>
      <c r="V14" s="263"/>
      <c r="W14" s="264"/>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7GnNPOgLTxQO1AjHMTTMd9f+lDoKOl+FZQiqC0NH8ZSX9WW1VtW7WHfRQtzSaUD1AAB3h6CjcWH3rrsxZ6Aepg==" saltValue="8dUbxBBCv58OfiXb+cSiZ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0" priority="1" operator="containsText" text="エラー">
      <formula>NOT(ISERROR(SEARCH("エラー",A2)))</formula>
    </cfRule>
  </conditionalFormatting>
  <dataValidations count="5">
    <dataValidation type="list" imeMode="disabled" allowBlank="1" showInputMessage="1" showErrorMessage="1" sqref="A24:A89" xr:uid="{9335D709-C825-447C-BB83-30441B71BF99}">
      <formula1>"○"</formula1>
    </dataValidation>
    <dataValidation imeMode="fullKatakana" allowBlank="1" showInputMessage="1" showErrorMessage="1" sqref="L3:AF3" xr:uid="{2EBA5E6A-6A2B-49A9-9205-93BA78EC7A79}"/>
    <dataValidation imeMode="off" allowBlank="1" showInputMessage="1" showErrorMessage="1" sqref="P8:Y8 AC8:AM8" xr:uid="{26A4ED2D-69FD-4101-AB7C-F78F37FE940D}"/>
    <dataValidation type="textLength" imeMode="disabled" operator="equal" allowBlank="1" showInputMessage="1" showErrorMessage="1" errorTitle="事業所番号" error="10桁で入力してください。" sqref="AG4:AM4" xr:uid="{1FA4E12D-2A57-49D8-953C-06676D0D638C}">
      <formula1>10</formula1>
    </dataValidation>
    <dataValidation type="list" allowBlank="1" showInputMessage="1" showErrorMessage="1" sqref="A94:A95" xr:uid="{3C766E54-493D-45DD-9968-E7FAAF39735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FABE645-CD25-4C16-B327-116FA1BBC765}">
          <x14:formula1>
            <xm:f>プルダウン!$H$1:$H$4</xm:f>
          </x14:formula1>
          <xm:sqref>A16:D20</xm:sqref>
        </x14:dataValidation>
        <x14:dataValidation type="list" allowBlank="1" showInputMessage="1" showErrorMessage="1" xr:uid="{78AD708B-3322-4F12-986F-84219171BADB}">
          <x14:formula1>
            <xm:f>プルダウン!$B$1:$B$7</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4421-4DA3-4213-AE4C-0A99F3469131}">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02" t="s">
        <v>277</v>
      </c>
      <c r="AE14" s="203"/>
      <c r="AF14" s="203"/>
      <c r="AG14" s="204"/>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bYA8bfR43x+P/BiDwIXCCt1t9yHYnS/ONg1Jgd6jBXL5ja1l3AB5EJObHlKlILALUA0QBdct+05KwLj1P0/L8w==" saltValue="gP2TW5OVg0j13ZoiaT6iH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9" priority="1" operator="containsText" text="エラー">
      <formula>NOT(ISERROR(SEARCH("エラー",A2)))</formula>
    </cfRule>
  </conditionalFormatting>
  <dataValidations count="5">
    <dataValidation type="list" allowBlank="1" showInputMessage="1" showErrorMessage="1" sqref="A94:A95" xr:uid="{C8074DAA-6633-4191-9B2A-5C6D924515BE}">
      <formula1>"○"</formula1>
    </dataValidation>
    <dataValidation type="textLength" imeMode="disabled" operator="equal" allowBlank="1" showInputMessage="1" showErrorMessage="1" errorTitle="事業所番号" error="10桁で入力してください。" sqref="AG4:AM4" xr:uid="{3FD098CF-D027-41F2-B066-6FF87D223DE3}">
      <formula1>10</formula1>
    </dataValidation>
    <dataValidation imeMode="off" allowBlank="1" showInputMessage="1" showErrorMessage="1" sqref="P8:Y8 AC8:AM8" xr:uid="{68E284A3-AD10-40B0-B086-208C2F7ED053}"/>
    <dataValidation imeMode="fullKatakana" allowBlank="1" showInputMessage="1" showErrorMessage="1" sqref="L3:AF3" xr:uid="{8DC79C9B-6718-44D2-82D6-E280B40A4F62}"/>
    <dataValidation type="list" imeMode="disabled" allowBlank="1" showInputMessage="1" showErrorMessage="1" sqref="A24:A89" xr:uid="{A9497358-AF6B-44E4-83C2-6EB936095364}">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6267206-F40F-47A1-BC80-21258F61982F}">
          <x14:formula1>
            <xm:f>プルダウン!$H$1:$H$4</xm:f>
          </x14:formula1>
          <xm:sqref>A16:D20</xm:sqref>
        </x14:dataValidation>
        <x14:dataValidation type="list" allowBlank="1" showInputMessage="1" showErrorMessage="1" xr:uid="{B6097BC7-6DB2-4EF1-A84C-8D6AC7BBE495}">
          <x14:formula1>
            <xm:f>プルダウン!$B$1:$B$7</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5B6D-4919-475A-B029-A7F1468A0B5F}">
  <sheetPr>
    <pageSetUpPr fitToPage="1"/>
  </sheetPr>
  <dimension ref="A1:AU162"/>
  <sheetViews>
    <sheetView showGridLines="0" view="pageBreakPreview" zoomScaleNormal="120" zoomScaleSheetLayoutView="100" workbookViewId="0">
      <selection activeCell="AV11" sqref="AV11"/>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02" t="s">
        <v>277</v>
      </c>
      <c r="AE14" s="203"/>
      <c r="AF14" s="203"/>
      <c r="AG14" s="204"/>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j7OwL3RvwWcVIFdoZQDgaFHDbpDG6QDzLwLhemZL6vR9ChnwypqND7UKU7vccybhlMomYATCYDrBg73Wp7WK8Q==" saltValue="pMZs/qVB+N7ADuXRaDo4DA==" spinCount="100000" sheet="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8" priority="1" operator="containsText" text="エラー">
      <formula>NOT(ISERROR(SEARCH("エラー",A2)))</formula>
    </cfRule>
  </conditionalFormatting>
  <dataValidations count="5">
    <dataValidation type="list" imeMode="disabled" allowBlank="1" showInputMessage="1" showErrorMessage="1" sqref="A24:A89" xr:uid="{0FFDBBE5-1664-4DEC-A257-47C1DF805E7E}">
      <formula1>"○"</formula1>
    </dataValidation>
    <dataValidation imeMode="fullKatakana" allowBlank="1" showInputMessage="1" showErrorMessage="1" sqref="L3:AF3" xr:uid="{A85C5506-B7B4-4714-AAFA-D0359A643A01}"/>
    <dataValidation imeMode="off" allowBlank="1" showInputMessage="1" showErrorMessage="1" sqref="P8:Y8 AC8:AM8" xr:uid="{075A9CB0-AD36-4FD0-9C4E-E3F3DF08C76A}"/>
    <dataValidation type="textLength" imeMode="disabled" operator="equal" allowBlank="1" showInputMessage="1" showErrorMessage="1" errorTitle="事業所番号" error="10桁で入力してください。" sqref="AG4:AM4" xr:uid="{A96669BC-E577-4747-9D4E-41C7CEDBCBDF}">
      <formula1>10</formula1>
    </dataValidation>
    <dataValidation type="list" allowBlank="1" showInputMessage="1" showErrorMessage="1" sqref="A94:A95" xr:uid="{EA2B0F05-539D-48C3-8DEF-62A7FE68D1A5}">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1C8633E-B14E-48F4-9ECB-7046F950C057}">
          <x14:formula1>
            <xm:f>プルダウン!$H$1:$H$4</xm:f>
          </x14:formula1>
          <xm:sqref>A16:D20</xm:sqref>
        </x14:dataValidation>
        <x14:dataValidation type="list" allowBlank="1" showInputMessage="1" showErrorMessage="1" xr:uid="{6DBDBE73-E492-4AF1-BDF5-3389D1D63A23}">
          <x14:formula1>
            <xm:f>プルダウン!$B$1:$B$7</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F5AF-40C5-4084-939D-58826E336ED0}">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02" t="s">
        <v>277</v>
      </c>
      <c r="AE14" s="203"/>
      <c r="AF14" s="203"/>
      <c r="AG14" s="204"/>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YEELkeqY3TepFTmm+YJobaQBkdtPvDhqyzRfrQOIjGy3ujZz5YXkySuaRb94UFLGxyrLoD34m1gtS2EHq6vHXg==" saltValue="Kyj5oLGDLjmtqzr0hlXZtg=="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7" priority="1" operator="containsText" text="エラー">
      <formula>NOT(ISERROR(SEARCH("エラー",A2)))</formula>
    </cfRule>
  </conditionalFormatting>
  <dataValidations count="5">
    <dataValidation type="list" allowBlank="1" showInputMessage="1" showErrorMessage="1" sqref="A94:A95" xr:uid="{BEBA0962-11CF-46BD-8536-2EDF8F178F98}">
      <formula1>"○"</formula1>
    </dataValidation>
    <dataValidation type="textLength" imeMode="disabled" operator="equal" allowBlank="1" showInputMessage="1" showErrorMessage="1" errorTitle="事業所番号" error="10桁で入力してください。" sqref="AG4:AM4" xr:uid="{5714DACF-DA6E-4B28-B3C6-6762B47DC155}">
      <formula1>10</formula1>
    </dataValidation>
    <dataValidation imeMode="off" allowBlank="1" showInputMessage="1" showErrorMessage="1" sqref="P8:Y8 AC8:AM8" xr:uid="{C1052A42-0056-4836-AA3E-B483FD9D2192}"/>
    <dataValidation imeMode="fullKatakana" allowBlank="1" showInputMessage="1" showErrorMessage="1" sqref="L3:AF3" xr:uid="{7C5888C4-306C-4B57-8025-BFFC11FE7E15}"/>
    <dataValidation type="list" imeMode="disabled" allowBlank="1" showInputMessage="1" showErrorMessage="1" sqref="A24:A89" xr:uid="{5176041B-906E-4E2B-A90E-4BE6FAE64DB3}">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C649919-F0E7-4AA5-AF85-CEB7D4AD7D23}">
          <x14:formula1>
            <xm:f>プルダウン!$H$1:$H$4</xm:f>
          </x14:formula1>
          <xm:sqref>A16:D20</xm:sqref>
        </x14:dataValidation>
        <x14:dataValidation type="list" allowBlank="1" showInputMessage="1" showErrorMessage="1" xr:uid="{A342710D-B682-4041-99F8-FDD729601A89}">
          <x14:formula1>
            <xm:f>プルダウン!$B$1:$B$7</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CD93-10DE-45C0-BEAD-B8CB9789D43F}">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gkl1OK2prRfA3h+9+E13SGHrdtW7v4l3uPwjDHnrLxzLV3BPcLgusji7i43oEKFrF7Q/kTDPpM1z4eAKh4W6AA==" saltValue="k9JZRD5Sdxybtvr24Hjoo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6" priority="1" operator="containsText" text="エラー">
      <formula>NOT(ISERROR(SEARCH("エラー",A2)))</formula>
    </cfRule>
  </conditionalFormatting>
  <dataValidations disablePrompts="1" count="5">
    <dataValidation type="list" imeMode="disabled" allowBlank="1" showInputMessage="1" showErrorMessage="1" sqref="A24:A89" xr:uid="{B7865620-8BBD-48C5-AAD8-520521D3FF60}">
      <formula1>"○"</formula1>
    </dataValidation>
    <dataValidation imeMode="fullKatakana" allowBlank="1" showInputMessage="1" showErrorMessage="1" sqref="L3:AF3" xr:uid="{657567D9-C8FC-417D-8874-562F609F3034}"/>
    <dataValidation imeMode="off" allowBlank="1" showInputMessage="1" showErrorMessage="1" sqref="P8:Y8 AC8:AM8" xr:uid="{60EC1AF1-324E-46E1-B649-B3F6E9E0254C}"/>
    <dataValidation type="textLength" imeMode="disabled" operator="equal" allowBlank="1" showInputMessage="1" showErrorMessage="1" errorTitle="事業所番号" error="10桁で入力してください。" sqref="AG4:AM4" xr:uid="{ECEE8921-C07C-454F-B1C6-BC3821970C70}">
      <formula1>10</formula1>
    </dataValidation>
    <dataValidation type="list" allowBlank="1" showInputMessage="1" showErrorMessage="1" sqref="A94:A95" xr:uid="{AF3D0441-440E-4AF3-A68E-F1C48855DCB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C1B4CAA-9144-4A02-AFC6-648AA72691BD}">
          <x14:formula1>
            <xm:f>プルダウン!$H$1:$H$4</xm:f>
          </x14:formula1>
          <xm:sqref>A16:D20</xm:sqref>
        </x14:dataValidation>
        <x14:dataValidation type="list" allowBlank="1" showInputMessage="1" showErrorMessage="1" xr:uid="{95B53CD9-9D9C-4606-9572-075913F38ABD}">
          <x14:formula1>
            <xm:f>プルダウン!$B$1:$B$7</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4F88-1FAB-477E-B290-0C487DE4A7A3}">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DBeC5xscOIEifZBLYYZava6UfA2i6sujEvr+h33OrsBA3ejJIajIEavO6u6sZYxVAs2IY3f2DsX+se/RSMqMrg==" saltValue="khqd02uPzTfIs6wxnKRjw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5" priority="1" operator="containsText" text="エラー">
      <formula>NOT(ISERROR(SEARCH("エラー",A2)))</formula>
    </cfRule>
  </conditionalFormatting>
  <dataValidations count="5">
    <dataValidation type="list" allowBlank="1" showInputMessage="1" showErrorMessage="1" sqref="A94:A95" xr:uid="{EFA711F5-2A96-4615-857C-573140036FF3}">
      <formula1>"○"</formula1>
    </dataValidation>
    <dataValidation type="textLength" imeMode="disabled" operator="equal" allowBlank="1" showInputMessage="1" showErrorMessage="1" errorTitle="事業所番号" error="10桁で入力してください。" sqref="AG4:AM4" xr:uid="{FEAEC7BB-4A0E-41EC-8DE9-0B7A9259D27C}">
      <formula1>10</formula1>
    </dataValidation>
    <dataValidation imeMode="off" allowBlank="1" showInputMessage="1" showErrorMessage="1" sqref="P8:Y8 AC8:AM8" xr:uid="{2C64045E-B055-43CF-A0B2-1064BC0DC9C0}"/>
    <dataValidation imeMode="fullKatakana" allowBlank="1" showInputMessage="1" showErrorMessage="1" sqref="L3:AF3" xr:uid="{A7DEF8AD-5E48-459B-83F3-B0E6BFF7377B}"/>
    <dataValidation type="list" imeMode="disabled" allowBlank="1" showInputMessage="1" showErrorMessage="1" sqref="A24:A89" xr:uid="{832B2212-C820-4AB6-8E60-F8DCE66684F9}">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926AAFD-8B5A-452E-A8A6-70AF8A51B66D}">
          <x14:formula1>
            <xm:f>プルダウン!$H$1:$H$4</xm:f>
          </x14:formula1>
          <xm:sqref>A16:D20</xm:sqref>
        </x14:dataValidation>
        <x14:dataValidation type="list" allowBlank="1" showInputMessage="1" showErrorMessage="1" xr:uid="{C39F9A81-4FCC-4B02-8584-7C082EC8AA76}">
          <x14:formula1>
            <xm:f>プルダウン!$B$1:$B$7</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0266-C6B7-4093-B822-DC62913C51ED}">
  <sheetPr>
    <pageSetUpPr fitToPage="1"/>
  </sheetPr>
  <dimension ref="A1:AU162"/>
  <sheetViews>
    <sheetView showGridLines="0" view="pageBreakPreview" zoomScaleNormal="120" zoomScaleSheetLayoutView="100" workbookViewId="0">
      <selection activeCell="AD14" sqref="AD14:AG14"/>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uoMLDyJ4KYpzK4YETjtk7aXMETN78UiXHj32ZlDtkvhKH0M8MVF65BGXhwSFFYuspTLEbuHI3u3Kl4IlzfSayQ==" saltValue="cDm6OxHAwGd+Fc1Tfs7pZA=="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4" priority="1" operator="containsText" text="エラー">
      <formula>NOT(ISERROR(SEARCH("エラー",A2)))</formula>
    </cfRule>
  </conditionalFormatting>
  <dataValidations count="5">
    <dataValidation type="list" imeMode="disabled" allowBlank="1" showInputMessage="1" showErrorMessage="1" sqref="A24:A89" xr:uid="{8575E681-5371-42D1-AF8B-D050A7D810F9}">
      <formula1>"○"</formula1>
    </dataValidation>
    <dataValidation imeMode="fullKatakana" allowBlank="1" showInputMessage="1" showErrorMessage="1" sqref="L3:AF3" xr:uid="{80770966-3286-46C3-89B5-7D1DFC1731A5}"/>
    <dataValidation imeMode="off" allowBlank="1" showInputMessage="1" showErrorMessage="1" sqref="P8:Y8 AC8:AM8" xr:uid="{02AF8B3B-6B21-4248-B17C-3EC4D823FD93}"/>
    <dataValidation type="textLength" imeMode="disabled" operator="equal" allowBlank="1" showInputMessage="1" showErrorMessage="1" errorTitle="事業所番号" error="10桁で入力してください。" sqref="AG4:AM4" xr:uid="{ACB20195-CDF1-4814-9EAA-12AD63E9FE19}">
      <formula1>10</formula1>
    </dataValidation>
    <dataValidation type="list" allowBlank="1" showInputMessage="1" showErrorMessage="1" sqref="A94:A95" xr:uid="{87B4061B-7A3C-405D-879D-FE9D9BE7D6EA}">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7B5530A-AB07-4BB1-B0ED-D1C6052F9B09}">
          <x14:formula1>
            <xm:f>プルダウン!$H$1:$H$4</xm:f>
          </x14:formula1>
          <xm:sqref>A16:D20</xm:sqref>
        </x14:dataValidation>
        <x14:dataValidation type="list" allowBlank="1" showInputMessage="1" showErrorMessage="1" xr:uid="{D7999708-0380-49B6-9EC6-CBFB26239DA0}">
          <x14:formula1>
            <xm:f>プルダウン!$B$1:$B$7</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5451-AAB1-4910-9362-06A748DC090D}">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6YhRd59GSMncNhIV01j+jLfZY9zeVCqPXTIRY2yEGchvICXVSpoWv60HrRmos+vkt2awxCgTTY9GG5GHmX7h6A==" saltValue="13iO83igM83iZ3ATIzNl/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3" priority="1" operator="containsText" text="エラー">
      <formula>NOT(ISERROR(SEARCH("エラー",A2)))</formula>
    </cfRule>
  </conditionalFormatting>
  <dataValidations count="5">
    <dataValidation type="list" allowBlank="1" showInputMessage="1" showErrorMessage="1" sqref="A94:A95" xr:uid="{498B1C58-CE97-479C-A791-2D295B4ED8E9}">
      <formula1>"○"</formula1>
    </dataValidation>
    <dataValidation type="textLength" imeMode="disabled" operator="equal" allowBlank="1" showInputMessage="1" showErrorMessage="1" errorTitle="事業所番号" error="10桁で入力してください。" sqref="AG4:AM4" xr:uid="{CF697BC6-0B1A-4CA8-9A94-F2762A209EF9}">
      <formula1>10</formula1>
    </dataValidation>
    <dataValidation imeMode="off" allowBlank="1" showInputMessage="1" showErrorMessage="1" sqref="P8:Y8 AC8:AM8" xr:uid="{E1602148-940F-4C5B-8A4A-95470B42668F}"/>
    <dataValidation imeMode="fullKatakana" allowBlank="1" showInputMessage="1" showErrorMessage="1" sqref="L3:AF3" xr:uid="{AF37C9C5-A86F-4F4C-8766-AD6C65449031}"/>
    <dataValidation type="list" imeMode="disabled" allowBlank="1" showInputMessage="1" showErrorMessage="1" sqref="A24:A89" xr:uid="{15C19A76-FCB6-4BE8-8EAE-D25B4B9346B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428AF8D-265F-499C-80C9-B5865E4FBCFD}">
          <x14:formula1>
            <xm:f>プルダウン!$H$1:$H$4</xm:f>
          </x14:formula1>
          <xm:sqref>A16:D20</xm:sqref>
        </x14:dataValidation>
        <x14:dataValidation type="list" allowBlank="1" showInputMessage="1" showErrorMessage="1" xr:uid="{AE81F0B2-10A9-4FE9-979D-80AF0BEEDD3F}">
          <x14:formula1>
            <xm:f>プルダウン!$B$1:$B$7</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1EAB-A5FF-46BF-8B44-BE62649691C6}">
  <sheetPr>
    <pageSetUpPr fitToPage="1"/>
  </sheetPr>
  <dimension ref="A1:AU162"/>
  <sheetViews>
    <sheetView showGridLines="0" view="pageBreakPreview" topLeftCell="A7" zoomScaleNormal="120" zoomScaleSheetLayoutView="100" workbookViewId="0">
      <selection activeCell="AD14" sqref="AD14:AG14"/>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hVcU+eNCMj/tp4tEX3a0m6/wGq6a6id9Zub04Ul+oMQsw6jzYGo52LYTAbNTt/Gtw5ghDG77uOuXclqZhhxRZA==" saltValue="8lozJvJDTAIaOOEz9MYv9A=="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2" priority="1" operator="containsText" text="エラー">
      <formula>NOT(ISERROR(SEARCH("エラー",A2)))</formula>
    </cfRule>
  </conditionalFormatting>
  <dataValidations count="5">
    <dataValidation type="list" imeMode="disabled" allowBlank="1" showInputMessage="1" showErrorMessage="1" sqref="A24:A89" xr:uid="{4C230A9A-E5AD-4A61-A126-2B696D0C494C}">
      <formula1>"○"</formula1>
    </dataValidation>
    <dataValidation imeMode="fullKatakana" allowBlank="1" showInputMessage="1" showErrorMessage="1" sqref="L3:AF3" xr:uid="{AACD8C21-C7BC-4E9E-937C-B224823CA58E}"/>
    <dataValidation imeMode="off" allowBlank="1" showInputMessage="1" showErrorMessage="1" sqref="P8:Y8 AC8:AM8" xr:uid="{3C4274D1-E2A7-45BD-9D3A-81362B57C292}"/>
    <dataValidation type="textLength" imeMode="disabled" operator="equal" allowBlank="1" showInputMessage="1" showErrorMessage="1" errorTitle="事業所番号" error="10桁で入力してください。" sqref="AG4:AM4" xr:uid="{E60A8A0C-190C-48D8-BC4E-74C839E78BA6}">
      <formula1>10</formula1>
    </dataValidation>
    <dataValidation type="list" allowBlank="1" showInputMessage="1" showErrorMessage="1" sqref="A94:A95" xr:uid="{E7FFDD58-19A4-4768-A9AD-14B6EE71F449}">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F6143BF-F0AF-45F7-9347-DE81A1EDF68E}">
          <x14:formula1>
            <xm:f>プルダウン!$H$1:$H$4</xm:f>
          </x14:formula1>
          <xm:sqref>A16:D20</xm:sqref>
        </x14:dataValidation>
        <x14:dataValidation type="list" allowBlank="1" showInputMessage="1" showErrorMessage="1" xr:uid="{89B30D9F-1804-435A-8F1D-F5D9F2E93075}">
          <x14:formula1>
            <xm:f>プルダウン!$B$1:$B$7</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E94F-B195-4B94-8884-17D2CB37818D}">
  <sheetPr>
    <pageSetUpPr fitToPage="1"/>
  </sheetPr>
  <dimension ref="A1:AU162"/>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YXoYVJfPwu4jmvVyJXj/NQEfQ1e7AqSzTJ/5Y9HFeB4NnBFzDAA8PfThWgwfnS+rfJZCZlZ77kYGgjjMCHJg0w==" saltValue="KOPO+OU3+tvQmHkDzYZjBw=="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 priority="1" operator="containsText" text="エラー">
      <formula>NOT(ISERROR(SEARCH("エラー",A2)))</formula>
    </cfRule>
  </conditionalFormatting>
  <dataValidations count="5">
    <dataValidation type="list" allowBlank="1" showInputMessage="1" showErrorMessage="1" sqref="A94:A95" xr:uid="{CF60834A-BEC4-4E14-9B67-54F34615EF5F}">
      <formula1>"○"</formula1>
    </dataValidation>
    <dataValidation type="textLength" imeMode="disabled" operator="equal" allowBlank="1" showInputMessage="1" showErrorMessage="1" errorTitle="事業所番号" error="10桁で入力してください。" sqref="AG4:AM4" xr:uid="{5A0E0545-B281-4710-9931-C6803C0E2695}">
      <formula1>10</formula1>
    </dataValidation>
    <dataValidation imeMode="off" allowBlank="1" showInputMessage="1" showErrorMessage="1" sqref="P8:Y8 AC8:AM8" xr:uid="{EA8E3A62-31F8-47A4-9BDE-9EC23CED071B}"/>
    <dataValidation imeMode="fullKatakana" allowBlank="1" showInputMessage="1" showErrorMessage="1" sqref="L3:AF3" xr:uid="{6B3B63C9-26B2-4B1B-9ECA-43D6ED6EF374}"/>
    <dataValidation type="list" imeMode="disabled" allowBlank="1" showInputMessage="1" showErrorMessage="1" sqref="A24:A89" xr:uid="{851CAF66-F613-4A78-A9E6-4264ACF59958}">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9DC4657-06C7-490B-AC01-1DDBA227C114}">
          <x14:formula1>
            <xm:f>プルダウン!$H$1:$H$4</xm:f>
          </x14:formula1>
          <xm:sqref>A16:D20</xm:sqref>
        </x14:dataValidation>
        <x14:dataValidation type="list" allowBlank="1" showInputMessage="1" showErrorMessage="1" xr:uid="{C92C6DD9-40C8-4A60-BC0F-EA62CB5FDF04}">
          <x14:formula1>
            <xm:f>プルダウン!$B$1:$B$7</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9964-0CA7-4173-B6F1-D9765D4EC093}">
  <sheetPr>
    <pageSetUpPr fitToPage="1"/>
  </sheetPr>
  <dimension ref="A1:AU162"/>
  <sheetViews>
    <sheetView showGridLines="0" view="pageBreakPreview" zoomScaleNormal="120" zoomScaleSheetLayoutView="100" workbookViewId="0">
      <selection activeCell="J16" sqref="J16:AM1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147</v>
      </c>
    </row>
    <row r="2" spans="1:47" ht="14">
      <c r="A2" s="186" t="str">
        <f>IF(AG4&lt;&gt;"",IF(OR(AU4&lt;&gt;"",AU11&lt;&gt;""),"エラー：未入力の項目がありますので、入力してください。",""),"")</f>
        <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row>
    <row r="3" spans="1:47" s="31" customFormat="1" ht="12" customHeight="1">
      <c r="A3" s="192" t="s">
        <v>21</v>
      </c>
      <c r="B3" s="59" t="s">
        <v>0</v>
      </c>
      <c r="C3" s="60"/>
      <c r="D3" s="60"/>
      <c r="E3" s="59"/>
      <c r="F3" s="59"/>
      <c r="G3" s="59"/>
      <c r="H3" s="59"/>
      <c r="I3" s="59"/>
      <c r="J3" s="59"/>
      <c r="K3" s="61"/>
      <c r="L3" s="195"/>
      <c r="M3" s="195"/>
      <c r="N3" s="195"/>
      <c r="O3" s="195"/>
      <c r="P3" s="195"/>
      <c r="Q3" s="195"/>
      <c r="R3" s="195"/>
      <c r="S3" s="195"/>
      <c r="T3" s="195"/>
      <c r="U3" s="195"/>
      <c r="V3" s="195"/>
      <c r="W3" s="195"/>
      <c r="X3" s="195"/>
      <c r="Y3" s="195"/>
      <c r="Z3" s="195"/>
      <c r="AA3" s="195"/>
      <c r="AB3" s="195"/>
      <c r="AC3" s="195"/>
      <c r="AD3" s="195"/>
      <c r="AE3" s="195"/>
      <c r="AF3" s="196"/>
      <c r="AG3" s="197" t="s">
        <v>118</v>
      </c>
      <c r="AH3" s="198"/>
      <c r="AI3" s="198"/>
      <c r="AJ3" s="198"/>
      <c r="AK3" s="198"/>
      <c r="AL3" s="198"/>
      <c r="AM3" s="199"/>
      <c r="AP3" s="32"/>
    </row>
    <row r="4" spans="1:47" s="31" customFormat="1" ht="20.25" customHeight="1">
      <c r="A4" s="193"/>
      <c r="B4" s="62" t="s">
        <v>143</v>
      </c>
      <c r="C4" s="63"/>
      <c r="D4" s="63"/>
      <c r="E4" s="62"/>
      <c r="F4" s="62"/>
      <c r="G4" s="62"/>
      <c r="H4" s="62"/>
      <c r="I4" s="62"/>
      <c r="J4" s="62"/>
      <c r="K4" s="64"/>
      <c r="L4" s="237"/>
      <c r="M4" s="238"/>
      <c r="N4" s="238"/>
      <c r="O4" s="238"/>
      <c r="P4" s="238"/>
      <c r="Q4" s="238"/>
      <c r="R4" s="238"/>
      <c r="S4" s="238"/>
      <c r="T4" s="238"/>
      <c r="U4" s="238"/>
      <c r="V4" s="238"/>
      <c r="W4" s="238"/>
      <c r="X4" s="238"/>
      <c r="Y4" s="238"/>
      <c r="Z4" s="238"/>
      <c r="AA4" s="238"/>
      <c r="AB4" s="238"/>
      <c r="AC4" s="238"/>
      <c r="AD4" s="238"/>
      <c r="AE4" s="238"/>
      <c r="AF4" s="239"/>
      <c r="AG4" s="243"/>
      <c r="AH4" s="244"/>
      <c r="AI4" s="244"/>
      <c r="AJ4" s="244"/>
      <c r="AK4" s="244"/>
      <c r="AL4" s="244"/>
      <c r="AM4" s="245"/>
      <c r="AP4" s="219"/>
      <c r="AQ4" s="219"/>
      <c r="AR4" s="219"/>
      <c r="AS4" s="219"/>
      <c r="AT4" s="219"/>
      <c r="AU4" s="75" t="str">
        <f>IF(AG4&lt;&gt;"",IF(OR(L5="",AC8="",L9=""),"基本情報エラー：未入力の項目がありますので、入力してください。",""),"")</f>
        <v/>
      </c>
    </row>
    <row r="5" spans="1:47" s="31" customFormat="1" ht="21.75" customHeight="1">
      <c r="A5" s="193"/>
      <c r="B5" s="220" t="s">
        <v>278</v>
      </c>
      <c r="C5" s="220"/>
      <c r="D5" s="220"/>
      <c r="E5" s="220"/>
      <c r="F5" s="220"/>
      <c r="G5" s="220"/>
      <c r="H5" s="220"/>
      <c r="I5" s="220"/>
      <c r="J5" s="220"/>
      <c r="K5" s="221"/>
      <c r="L5" s="222"/>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4"/>
      <c r="AL5" s="91"/>
      <c r="AM5" s="92"/>
      <c r="AP5" s="42"/>
      <c r="AQ5" s="42"/>
      <c r="AR5" s="42"/>
      <c r="AS5" s="42"/>
      <c r="AT5" s="42"/>
    </row>
    <row r="6" spans="1:47" s="31" customFormat="1" ht="17.25" customHeight="1">
      <c r="A6" s="193"/>
      <c r="B6" s="230" t="s">
        <v>144</v>
      </c>
      <c r="C6" s="230"/>
      <c r="D6" s="230"/>
      <c r="E6" s="230"/>
      <c r="F6" s="230"/>
      <c r="G6" s="230"/>
      <c r="H6" s="230"/>
      <c r="I6" s="230"/>
      <c r="J6" s="230"/>
      <c r="K6" s="231"/>
      <c r="L6" s="90" t="s">
        <v>5</v>
      </c>
      <c r="M6" s="90"/>
      <c r="N6" s="90"/>
      <c r="O6" s="90"/>
      <c r="P6" s="90"/>
      <c r="Q6" s="246"/>
      <c r="R6" s="246"/>
      <c r="S6" s="246"/>
      <c r="T6" s="246"/>
      <c r="U6" s="246"/>
      <c r="V6" s="246"/>
      <c r="W6" s="90" t="s">
        <v>6</v>
      </c>
      <c r="X6" s="90"/>
      <c r="Y6" s="90"/>
      <c r="Z6" s="90"/>
      <c r="AA6" s="90"/>
      <c r="AB6" s="90"/>
      <c r="AC6" s="234"/>
      <c r="AD6" s="234"/>
      <c r="AE6" s="234"/>
      <c r="AF6" s="234"/>
      <c r="AG6" s="234"/>
      <c r="AH6" s="234"/>
      <c r="AI6" s="234"/>
      <c r="AJ6" s="234"/>
      <c r="AK6" s="234"/>
      <c r="AL6" s="234"/>
      <c r="AM6" s="235"/>
      <c r="AP6" s="32"/>
      <c r="AT6" s="236"/>
    </row>
    <row r="7" spans="1:47" s="31" customFormat="1" ht="20.25" customHeight="1">
      <c r="A7" s="193"/>
      <c r="B7" s="232"/>
      <c r="C7" s="232"/>
      <c r="D7" s="232"/>
      <c r="E7" s="232"/>
      <c r="F7" s="232"/>
      <c r="G7" s="232"/>
      <c r="H7" s="232"/>
      <c r="I7" s="232"/>
      <c r="J7" s="232"/>
      <c r="K7" s="233"/>
      <c r="L7" s="237"/>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9"/>
      <c r="AP7" s="32"/>
      <c r="AT7" s="236"/>
    </row>
    <row r="8" spans="1:47" s="31" customFormat="1" ht="21" customHeight="1">
      <c r="A8" s="193"/>
      <c r="B8" s="65" t="s">
        <v>7</v>
      </c>
      <c r="C8" s="66"/>
      <c r="D8" s="66"/>
      <c r="E8" s="65"/>
      <c r="F8" s="65"/>
      <c r="G8" s="65"/>
      <c r="H8" s="65"/>
      <c r="I8" s="65"/>
      <c r="J8" s="65"/>
      <c r="K8" s="67"/>
      <c r="L8" s="240" t="s">
        <v>8</v>
      </c>
      <c r="M8" s="241"/>
      <c r="N8" s="241"/>
      <c r="O8" s="242"/>
      <c r="P8" s="225"/>
      <c r="Q8" s="226"/>
      <c r="R8" s="226"/>
      <c r="S8" s="226"/>
      <c r="T8" s="226"/>
      <c r="U8" s="226"/>
      <c r="V8" s="226"/>
      <c r="W8" s="226"/>
      <c r="X8" s="226"/>
      <c r="Y8" s="226"/>
      <c r="Z8" s="240" t="s">
        <v>24</v>
      </c>
      <c r="AA8" s="241"/>
      <c r="AB8" s="242"/>
      <c r="AC8" s="227"/>
      <c r="AD8" s="228"/>
      <c r="AE8" s="228"/>
      <c r="AF8" s="228"/>
      <c r="AG8" s="228"/>
      <c r="AH8" s="228"/>
      <c r="AI8" s="228"/>
      <c r="AJ8" s="228"/>
      <c r="AK8" s="228"/>
      <c r="AL8" s="228"/>
      <c r="AM8" s="229"/>
      <c r="AO8" s="31" t="str">
        <f>IFERROR(VLOOKUP(AG4,#REF!,8,0),"")</f>
        <v/>
      </c>
      <c r="AP8" s="32"/>
    </row>
    <row r="9" spans="1:47" s="31" customFormat="1" ht="20.25" customHeight="1">
      <c r="A9" s="194"/>
      <c r="B9" s="65" t="s">
        <v>20</v>
      </c>
      <c r="C9" s="66"/>
      <c r="D9" s="66"/>
      <c r="E9" s="65"/>
      <c r="F9" s="65"/>
      <c r="G9" s="65"/>
      <c r="H9" s="65"/>
      <c r="I9" s="65"/>
      <c r="J9" s="65"/>
      <c r="K9" s="67"/>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AP9" s="32"/>
    </row>
    <row r="10" spans="1:47" s="31" customFormat="1" ht="10" customHeight="1">
      <c r="A10" s="55"/>
      <c r="B10" s="2"/>
      <c r="C10" s="3"/>
      <c r="D10" s="3"/>
      <c r="E10" s="2"/>
      <c r="F10" s="2"/>
      <c r="G10" s="2"/>
      <c r="H10" s="2"/>
      <c r="I10" s="2"/>
      <c r="J10" s="2"/>
      <c r="K10" s="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P10" s="32"/>
    </row>
    <row r="11" spans="1:47" s="31" customFormat="1" ht="19.5" customHeight="1">
      <c r="A11" s="70"/>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75" t="str">
        <f>IF(E21&lt;&gt;0,IF(OR(E12="",A16="",J16=""),"基本情報エラー：未入力の項目がありますので、入力してください。",""),"")</f>
        <v/>
      </c>
    </row>
    <row r="12" spans="1:47" s="31" customFormat="1" ht="19.5" customHeight="1">
      <c r="A12" s="169" t="s">
        <v>142</v>
      </c>
      <c r="B12" s="169"/>
      <c r="C12" s="169"/>
      <c r="D12" s="16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P12" s="32"/>
    </row>
    <row r="13" spans="1:47" s="31" customFormat="1" ht="10" customHeight="1" thickBot="1">
      <c r="I13" s="33"/>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2"/>
    </row>
    <row r="14" spans="1:47" s="31" customFormat="1" ht="23.25" customHeight="1" thickBot="1">
      <c r="A14" s="71"/>
      <c r="B14" s="188" t="s">
        <v>149</v>
      </c>
      <c r="C14" s="188"/>
      <c r="D14" s="188"/>
      <c r="E14" s="189">
        <f>E21</f>
        <v>0</v>
      </c>
      <c r="F14" s="190"/>
      <c r="G14" s="190"/>
      <c r="H14" s="191"/>
      <c r="I14" s="58" t="s">
        <v>117</v>
      </c>
      <c r="J14" s="188" t="s">
        <v>150</v>
      </c>
      <c r="K14" s="188"/>
      <c r="L14" s="188"/>
      <c r="M14" s="188"/>
      <c r="N14" s="167">
        <v>100000</v>
      </c>
      <c r="O14" s="168"/>
      <c r="P14" s="168"/>
      <c r="Q14" s="168"/>
      <c r="R14" s="168"/>
      <c r="S14" s="95" t="s">
        <v>117</v>
      </c>
      <c r="T14" s="164" t="s">
        <v>148</v>
      </c>
      <c r="U14" s="165"/>
      <c r="V14" s="165"/>
      <c r="W14" s="166"/>
      <c r="X14" s="167">
        <f>MIN(E14,N14)</f>
        <v>0</v>
      </c>
      <c r="Y14" s="168"/>
      <c r="Z14" s="168"/>
      <c r="AA14" s="168"/>
      <c r="AB14" s="168"/>
      <c r="AC14" s="94" t="s">
        <v>117</v>
      </c>
      <c r="AD14" s="265" t="s">
        <v>277</v>
      </c>
      <c r="AE14" s="266"/>
      <c r="AF14" s="266"/>
      <c r="AG14" s="267"/>
      <c r="AH14" s="200">
        <f>ROUNDDOWN(X14*3/4,-3)</f>
        <v>0</v>
      </c>
      <c r="AI14" s="201"/>
      <c r="AJ14" s="201"/>
      <c r="AK14" s="201"/>
      <c r="AL14" s="201"/>
      <c r="AM14" s="96" t="s">
        <v>117</v>
      </c>
      <c r="AP14" s="32"/>
    </row>
    <row r="15" spans="1:47" s="31" customFormat="1" ht="15" customHeight="1">
      <c r="A15" s="172" t="s">
        <v>138</v>
      </c>
      <c r="B15" s="172"/>
      <c r="C15" s="172"/>
      <c r="D15" s="172"/>
      <c r="E15" s="172" t="s">
        <v>141</v>
      </c>
      <c r="F15" s="172"/>
      <c r="G15" s="172"/>
      <c r="H15" s="172"/>
      <c r="I15" s="172"/>
      <c r="J15" s="173" t="s">
        <v>139</v>
      </c>
      <c r="K15" s="173"/>
      <c r="L15" s="173"/>
      <c r="M15" s="173"/>
      <c r="N15" s="173"/>
      <c r="O15" s="173"/>
      <c r="P15" s="173"/>
      <c r="Q15" s="173"/>
      <c r="R15" s="173"/>
      <c r="S15" s="173"/>
      <c r="T15" s="173"/>
      <c r="U15" s="173"/>
      <c r="V15" s="173"/>
      <c r="W15" s="173"/>
      <c r="X15" s="173"/>
      <c r="Y15" s="173"/>
      <c r="Z15" s="173"/>
      <c r="AA15" s="173"/>
      <c r="AB15" s="173"/>
      <c r="AC15" s="173"/>
      <c r="AD15" s="174"/>
      <c r="AE15" s="174"/>
      <c r="AF15" s="174"/>
      <c r="AG15" s="174"/>
      <c r="AH15" s="174"/>
      <c r="AI15" s="174"/>
      <c r="AJ15" s="174"/>
      <c r="AK15" s="174"/>
      <c r="AL15" s="174"/>
      <c r="AM15" s="175"/>
      <c r="AP15" s="32"/>
    </row>
    <row r="16" spans="1:47" s="31" customFormat="1" ht="15" customHeight="1">
      <c r="A16" s="247"/>
      <c r="B16" s="248"/>
      <c r="C16" s="248"/>
      <c r="D16" s="249"/>
      <c r="E16" s="176"/>
      <c r="F16" s="177"/>
      <c r="G16" s="177"/>
      <c r="H16" s="177"/>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P16" s="32"/>
    </row>
    <row r="17" spans="1:42" s="31" customFormat="1" ht="15" customHeight="1">
      <c r="A17" s="180"/>
      <c r="B17" s="181"/>
      <c r="C17" s="181"/>
      <c r="D17" s="182"/>
      <c r="E17" s="253"/>
      <c r="F17" s="254"/>
      <c r="G17" s="254"/>
      <c r="H17" s="254"/>
      <c r="I17" s="254"/>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P17" s="32"/>
    </row>
    <row r="18" spans="1:42" s="31" customFormat="1" ht="15" customHeight="1">
      <c r="A18" s="180"/>
      <c r="B18" s="181"/>
      <c r="C18" s="181"/>
      <c r="D18" s="182"/>
      <c r="E18" s="253"/>
      <c r="F18" s="254"/>
      <c r="G18" s="254"/>
      <c r="H18" s="254"/>
      <c r="I18" s="254"/>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P18" s="32"/>
    </row>
    <row r="19" spans="1:42" s="31" customFormat="1" ht="15" customHeight="1">
      <c r="A19" s="180"/>
      <c r="B19" s="181"/>
      <c r="C19" s="181"/>
      <c r="D19" s="182"/>
      <c r="E19" s="253"/>
      <c r="F19" s="254"/>
      <c r="G19" s="254"/>
      <c r="H19" s="254"/>
      <c r="I19" s="254"/>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P19" s="32"/>
    </row>
    <row r="20" spans="1:42" s="31" customFormat="1" ht="15" customHeight="1">
      <c r="A20" s="183"/>
      <c r="B20" s="184"/>
      <c r="C20" s="184"/>
      <c r="D20" s="185"/>
      <c r="E20" s="255"/>
      <c r="F20" s="256"/>
      <c r="G20" s="256"/>
      <c r="H20" s="256"/>
      <c r="I20" s="256"/>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P20" s="32"/>
    </row>
    <row r="21" spans="1:42" s="31" customFormat="1" ht="15" customHeight="1">
      <c r="A21" s="250" t="s">
        <v>26</v>
      </c>
      <c r="B21" s="251"/>
      <c r="C21" s="251"/>
      <c r="D21" s="252"/>
      <c r="E21" s="257">
        <f>SUM(E16:I20)</f>
        <v>0</v>
      </c>
      <c r="F21" s="258"/>
      <c r="G21" s="258"/>
      <c r="H21" s="258"/>
      <c r="I21" s="25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P21" s="32"/>
    </row>
    <row r="22" spans="1:42" s="31" customFormat="1" ht="10" customHeight="1" thickBot="1">
      <c r="A22" s="55"/>
      <c r="B22" s="2"/>
      <c r="C22" s="3"/>
      <c r="D22" s="3"/>
      <c r="E22" s="2"/>
      <c r="F22" s="2"/>
      <c r="G22" s="2"/>
      <c r="H22" s="2"/>
      <c r="I22" s="2"/>
      <c r="J22" s="2"/>
      <c r="K22" s="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P22" s="32"/>
    </row>
    <row r="23" spans="1:42" ht="24.75" customHeight="1" thickBot="1">
      <c r="A23" s="160" t="s">
        <v>85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P23" s="48" t="str">
        <f>IF(COUNTIF(A24:A25,"○")=2,"OK","NG")</f>
        <v>NG</v>
      </c>
    </row>
    <row r="24" spans="1:42" ht="42.75" customHeight="1">
      <c r="A24" s="68"/>
      <c r="B24" s="210" t="s">
        <v>119</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row>
    <row r="25" spans="1:42" ht="25.5" customHeight="1">
      <c r="A25" s="68"/>
      <c r="B25" s="211" t="s">
        <v>285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row>
    <row r="26" spans="1:42" ht="8.25"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row>
    <row r="27" spans="1:42" ht="26.25" hidden="1" customHeight="1">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row>
    <row r="28" spans="1:42" ht="26.25" hidden="1" customHeight="1">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row>
    <row r="29" spans="1:42" ht="26.25" hidden="1" customHeight="1">
      <c r="A29" s="37"/>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row>
    <row r="30" spans="1:42" ht="26.25" hidden="1" customHeight="1">
      <c r="A30" s="37"/>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42" ht="26.25" hidden="1" customHeight="1">
      <c r="A31" s="3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row r="32" spans="1:42" ht="26.25" hidden="1" customHeight="1">
      <c r="A32" s="37"/>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1:39" ht="26.25" hidden="1" customHeight="1">
      <c r="A33" s="37"/>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row>
    <row r="34" spans="1:39" ht="26.25" hidden="1" customHeight="1">
      <c r="A34" s="37"/>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row>
    <row r="35" spans="1:39" ht="26.25" hidden="1" customHeight="1">
      <c r="A35" s="37"/>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row>
    <row r="36" spans="1:39" ht="26.25" hidden="1" customHeight="1">
      <c r="A36" s="3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ht="26.25" hidden="1" customHeight="1">
      <c r="A37" s="37"/>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row>
    <row r="38" spans="1:39" ht="26.25" hidden="1" customHeight="1">
      <c r="A38" s="37"/>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row>
    <row r="39" spans="1:39" ht="26.25" hidden="1" customHeight="1">
      <c r="A39" s="37"/>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row>
    <row r="40" spans="1:39" ht="26.25" hidden="1" customHeight="1">
      <c r="A40" s="37"/>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ht="26.25" hidden="1" customHeight="1">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ht="26.25" hidden="1" customHeight="1">
      <c r="A42" s="37"/>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39" ht="26.25" hidden="1" customHeight="1">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39" ht="26.25" hidden="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39" ht="26.25" hidden="1" customHeight="1">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39" ht="26.25" hidden="1" customHeight="1">
      <c r="A46" s="37"/>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ht="26.25" hidden="1" customHeight="1">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ht="26.25" hidden="1" customHeight="1">
      <c r="A48" s="37"/>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26.25" hidden="1" customHeight="1">
      <c r="A49" s="3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26.25" hidden="1" customHeight="1">
      <c r="A50" s="37"/>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26.25" hidden="1" customHeight="1">
      <c r="A51" s="37"/>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26.25" hidden="1" customHeight="1">
      <c r="A52" s="37"/>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26.25" hidden="1" customHeight="1">
      <c r="A53" s="37"/>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26.25" hidden="1" customHeight="1">
      <c r="A54" s="37"/>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26.25" hidden="1" customHeight="1">
      <c r="A55" s="37"/>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26.25" hidden="1" customHeight="1">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26.25" hidden="1" customHeight="1">
      <c r="A57" s="37"/>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26.25" hidden="1" customHeight="1">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26.25" hidden="1" customHeight="1">
      <c r="A59" s="37"/>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26.25" hidden="1" customHeight="1">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26.25" hidden="1" customHeight="1">
      <c r="A61" s="37"/>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26.25" hidden="1" customHeight="1">
      <c r="A62" s="37"/>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26.25" hidden="1" customHeight="1">
      <c r="A63" s="37"/>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26.25" hidden="1" customHeight="1">
      <c r="A64" s="37"/>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26.25" hidden="1" customHeight="1">
      <c r="A65" s="37"/>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26.25" hidden="1" customHeight="1">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26.25" hidden="1" customHeight="1">
      <c r="A67" s="3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26.25" hidden="1" customHeight="1">
      <c r="A68" s="37"/>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26.25" hidden="1" customHeight="1">
      <c r="A69" s="37"/>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26.25" hidden="1" customHeight="1">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26.25" hidden="1" customHeight="1">
      <c r="A71" s="37"/>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row>
    <row r="72" spans="1:39" ht="26.25" hidden="1" customHeight="1">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row>
    <row r="73" spans="1:39" ht="26.25" hidden="1" customHeight="1">
      <c r="A73" s="37"/>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row>
    <row r="74" spans="1:39" ht="26.25" hidden="1" customHeight="1">
      <c r="A74" s="3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row>
    <row r="75" spans="1:39" ht="26.25" hidden="1" customHeight="1">
      <c r="A75" s="3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row>
    <row r="76" spans="1:39" ht="26.25" hidden="1" customHeight="1">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row>
    <row r="77" spans="1:39" ht="26.25" hidden="1" customHeight="1">
      <c r="A77" s="37"/>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row>
    <row r="78" spans="1:39" ht="26.25" hidden="1" customHeight="1">
      <c r="A78" s="37"/>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row>
    <row r="79" spans="1:39" ht="26.25" hidden="1" customHeight="1">
      <c r="A79" s="37"/>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row>
    <row r="80" spans="1:39" ht="26.25" hidden="1" customHeight="1">
      <c r="A80" s="37"/>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row>
    <row r="81" spans="1:43" ht="26.25" hidden="1" customHeight="1">
      <c r="A81" s="37"/>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row>
    <row r="82" spans="1:43" ht="26.25" hidden="1" customHeight="1">
      <c r="A82" s="37"/>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row>
    <row r="83" spans="1:43" ht="26.25" hidden="1" customHeight="1">
      <c r="A83" s="37"/>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row>
    <row r="84" spans="1:43" ht="26.25" hidden="1" customHeight="1">
      <c r="A84" s="37"/>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5" spans="1:43" ht="26.25" hidden="1" customHeight="1">
      <c r="A85" s="37"/>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row>
    <row r="86" spans="1:43" ht="26.25" hidden="1" customHeight="1">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row>
    <row r="87" spans="1:43" ht="26.25" hidden="1" customHeight="1">
      <c r="A87" s="37"/>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row>
    <row r="88" spans="1:43" ht="26.25" hidden="1" customHeight="1">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row>
    <row r="89" spans="1:43" ht="26.25" hidden="1" customHeight="1">
      <c r="A89" s="37"/>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P89" s="25" t="str">
        <f>IF(COUNTIF(A94:A95,"○")=2,"国保連へ申請","都道府県へ直接申請")</f>
        <v>都道府県へ直接申請</v>
      </c>
    </row>
    <row r="90" spans="1:43" ht="24.75" hidden="1" customHeight="1">
      <c r="AP90" s="38" t="str">
        <f>IF(COUNTIF(A94:A95,"○")=2,"国保連へ申請","都道府県へ直接申請")</f>
        <v>都道府県へ直接申請</v>
      </c>
      <c r="AQ90" s="39"/>
    </row>
    <row r="91" spans="1:43" ht="25.5" hidden="1" customHeight="1"/>
    <row r="92" spans="1:43" ht="25.5" hidden="1" customHeight="1" thickBot="1"/>
    <row r="93" spans="1:43" ht="20.25" hidden="1" customHeight="1" thickBot="1">
      <c r="A93" s="212" t="s">
        <v>86</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P93" s="38" t="e">
        <f>IF(AND(#REF!&gt;=1000,AP23="OK",AP90="国保連へ申請"),"国保連へ申請",IF(AND(AP23="NG",AP90="都道府県へ直接申請"),"申請できません",IF(AND(#REF!&gt;=1000,AP23="OK",AP90="都道府県へ直接申請"),"都道府県へ直接申請",IF(AND(AP23="NG",AP90="OK"),"申請できません",IF(AND(AP23="NG",AP90="国保連へ申請"),"申請できません",IF(AND(AP23="OK",AP90="国保連へ申請"),"申請できません",IF(AND(AP23="OK",AP90="都道府県へ直接申請"),"申請できません")))))))</f>
        <v>#REF!</v>
      </c>
      <c r="AQ93" s="40"/>
    </row>
    <row r="94" spans="1:43" ht="13.5" hidden="1" customHeight="1" thickBot="1">
      <c r="A94" s="34"/>
      <c r="B94" s="215" t="s">
        <v>90</v>
      </c>
      <c r="C94" s="215"/>
      <c r="D94" s="215"/>
      <c r="E94" s="215"/>
      <c r="F94" s="215"/>
      <c r="G94" s="215"/>
      <c r="H94" s="215"/>
      <c r="I94" s="215"/>
      <c r="J94" s="215"/>
      <c r="K94" s="215"/>
      <c r="L94" s="215"/>
      <c r="M94" s="215"/>
      <c r="N94" s="215"/>
      <c r="O94" s="215"/>
      <c r="P94" s="215"/>
      <c r="Q94" s="215"/>
      <c r="R94" s="215"/>
      <c r="S94" s="215"/>
      <c r="T94" s="215"/>
      <c r="U94" s="215"/>
      <c r="V94" s="215"/>
      <c r="W94" s="216"/>
      <c r="X94" s="217" t="s">
        <v>101</v>
      </c>
      <c r="Y94" s="217"/>
      <c r="Z94" s="217"/>
      <c r="AA94" s="217"/>
      <c r="AB94" s="217"/>
      <c r="AC94" s="217"/>
      <c r="AD94" s="217"/>
      <c r="AE94" s="217"/>
      <c r="AF94" s="217"/>
      <c r="AG94" s="217"/>
      <c r="AH94" s="217"/>
      <c r="AI94" s="217"/>
      <c r="AJ94" s="217"/>
      <c r="AK94" s="217"/>
      <c r="AL94" s="217"/>
      <c r="AM94" s="218"/>
    </row>
    <row r="95" spans="1:43" ht="13.5" hidden="1" customHeight="1" thickBot="1">
      <c r="A95" s="34"/>
      <c r="B95" s="205" t="s">
        <v>91</v>
      </c>
      <c r="C95" s="205"/>
      <c r="D95" s="205"/>
      <c r="E95" s="206"/>
      <c r="F95" s="205"/>
      <c r="G95" s="205"/>
      <c r="H95" s="205"/>
      <c r="I95" s="205"/>
      <c r="J95" s="205"/>
      <c r="K95" s="205"/>
      <c r="L95" s="205"/>
      <c r="M95" s="205"/>
      <c r="N95" s="205"/>
      <c r="O95" s="205"/>
      <c r="P95" s="205"/>
      <c r="Q95" s="205"/>
      <c r="R95" s="205"/>
      <c r="S95" s="205"/>
      <c r="T95" s="205"/>
      <c r="U95" s="205"/>
      <c r="V95" s="205"/>
      <c r="W95" s="207"/>
      <c r="X95" s="208" t="s">
        <v>84</v>
      </c>
      <c r="Y95" s="208"/>
      <c r="Z95" s="208"/>
      <c r="AA95" s="208"/>
      <c r="AB95" s="208"/>
      <c r="AC95" s="208"/>
      <c r="AD95" s="208"/>
      <c r="AE95" s="208"/>
      <c r="AF95" s="208"/>
      <c r="AG95" s="208"/>
      <c r="AH95" s="208"/>
      <c r="AI95" s="208"/>
      <c r="AJ95" s="208"/>
      <c r="AK95" s="208"/>
      <c r="AL95" s="208"/>
      <c r="AM95" s="209"/>
    </row>
    <row r="96" spans="1:43" s="41" customFormat="1" ht="18.75" hidden="1" customHeight="1">
      <c r="C96" s="42" t="s">
        <v>63</v>
      </c>
      <c r="AP96" s="42"/>
    </row>
    <row r="97" spans="1:42" s="41" customFormat="1" ht="18.75" hidden="1" customHeight="1">
      <c r="A97" s="41">
        <v>1</v>
      </c>
      <c r="B97" s="43" t="s">
        <v>36</v>
      </c>
      <c r="C97" s="44">
        <v>10000</v>
      </c>
      <c r="D97" s="41" t="s">
        <v>37</v>
      </c>
      <c r="E97" s="45">
        <v>1</v>
      </c>
      <c r="H97" s="41" t="s">
        <v>108</v>
      </c>
      <c r="AP97" s="42"/>
    </row>
    <row r="98" spans="1:42" s="41" customFormat="1" ht="18.75" hidden="1" customHeight="1">
      <c r="A98" s="41">
        <v>2</v>
      </c>
      <c r="B98" s="43" t="s">
        <v>38</v>
      </c>
      <c r="C98" s="44">
        <v>15000</v>
      </c>
      <c r="D98" s="41" t="s">
        <v>37</v>
      </c>
      <c r="E98" s="45">
        <v>2</v>
      </c>
      <c r="H98" s="41" t="s">
        <v>109</v>
      </c>
      <c r="AP98" s="42"/>
    </row>
    <row r="99" spans="1:42" s="41" customFormat="1" ht="18.75" hidden="1" customHeight="1">
      <c r="A99" s="41">
        <v>3</v>
      </c>
      <c r="B99" s="43" t="s">
        <v>39</v>
      </c>
      <c r="C99" s="44">
        <v>20000</v>
      </c>
      <c r="D99" s="41" t="s">
        <v>37</v>
      </c>
      <c r="E99" s="45">
        <v>3</v>
      </c>
      <c r="H99" s="41" t="s">
        <v>110</v>
      </c>
      <c r="AP99" s="42"/>
    </row>
    <row r="100" spans="1:42" s="41" customFormat="1" ht="18.75" hidden="1" customHeight="1">
      <c r="A100" s="41">
        <v>4</v>
      </c>
      <c r="B100" s="43" t="s">
        <v>40</v>
      </c>
      <c r="C100" s="44">
        <v>10000</v>
      </c>
      <c r="D100" s="41" t="s">
        <v>37</v>
      </c>
      <c r="E100" s="45">
        <v>4</v>
      </c>
      <c r="H100" s="41" t="s">
        <v>111</v>
      </c>
      <c r="AP100" s="42"/>
    </row>
    <row r="101" spans="1:42" s="41" customFormat="1" ht="18.75" hidden="1" customHeight="1">
      <c r="A101" s="41">
        <v>5</v>
      </c>
      <c r="B101" s="43" t="s">
        <v>11</v>
      </c>
      <c r="C101" s="44">
        <v>10000</v>
      </c>
      <c r="D101" s="41" t="s">
        <v>37</v>
      </c>
      <c r="E101" s="45">
        <v>5</v>
      </c>
      <c r="H101" s="41" t="s">
        <v>112</v>
      </c>
      <c r="AP101" s="42"/>
    </row>
    <row r="102" spans="1:42" s="41" customFormat="1" ht="18.75" hidden="1" customHeight="1">
      <c r="A102" s="41">
        <v>6</v>
      </c>
      <c r="B102" s="43" t="s">
        <v>41</v>
      </c>
      <c r="C102" s="44">
        <v>10000</v>
      </c>
      <c r="D102" s="41" t="s">
        <v>37</v>
      </c>
      <c r="E102" s="45">
        <v>6</v>
      </c>
      <c r="H102" s="41" t="s">
        <v>113</v>
      </c>
      <c r="AP102" s="42"/>
    </row>
    <row r="103" spans="1:42" s="41" customFormat="1" ht="18.75" hidden="1" customHeight="1">
      <c r="A103" s="41">
        <v>7</v>
      </c>
      <c r="B103" s="43" t="s">
        <v>42</v>
      </c>
      <c r="C103" s="44">
        <v>15000</v>
      </c>
      <c r="D103" s="41" t="s">
        <v>37</v>
      </c>
      <c r="E103" s="45">
        <v>7</v>
      </c>
      <c r="H103" s="41" t="s">
        <v>114</v>
      </c>
      <c r="AP103" s="42"/>
    </row>
    <row r="104" spans="1:42" s="41" customFormat="1" ht="18.75" hidden="1" customHeight="1">
      <c r="A104" s="41">
        <v>8</v>
      </c>
      <c r="B104" s="43" t="s">
        <v>43</v>
      </c>
      <c r="C104" s="44">
        <v>20000</v>
      </c>
      <c r="D104" s="41" t="s">
        <v>37</v>
      </c>
      <c r="E104" s="45">
        <v>8</v>
      </c>
      <c r="H104" s="41" t="s">
        <v>115</v>
      </c>
      <c r="AP104" s="42"/>
    </row>
    <row r="105" spans="1:42" s="41" customFormat="1" ht="18.75" hidden="1" customHeight="1">
      <c r="A105" s="41">
        <v>9</v>
      </c>
      <c r="B105" s="43" t="s">
        <v>22</v>
      </c>
      <c r="C105" s="44">
        <v>10000</v>
      </c>
      <c r="D105" s="41" t="s">
        <v>37</v>
      </c>
      <c r="E105" s="45">
        <v>9</v>
      </c>
      <c r="H105" s="41" t="s">
        <v>106</v>
      </c>
      <c r="AP105" s="42"/>
    </row>
    <row r="106" spans="1:42" s="41" customFormat="1" ht="18.75" hidden="1" customHeight="1">
      <c r="A106" s="41">
        <v>10</v>
      </c>
      <c r="B106" s="43" t="s">
        <v>64</v>
      </c>
      <c r="C106" s="44">
        <v>5000</v>
      </c>
      <c r="D106" s="41" t="s">
        <v>37</v>
      </c>
      <c r="E106" s="45">
        <v>10</v>
      </c>
      <c r="H106" s="41" t="s">
        <v>107</v>
      </c>
      <c r="AP106" s="42"/>
    </row>
    <row r="107" spans="1:42" s="41" customFormat="1" ht="18.75" hidden="1" customHeight="1">
      <c r="A107" s="41">
        <v>11</v>
      </c>
      <c r="B107" s="41" t="s">
        <v>65</v>
      </c>
      <c r="C107" s="44">
        <v>10000</v>
      </c>
      <c r="D107" s="41" t="s">
        <v>37</v>
      </c>
      <c r="E107" s="45">
        <v>11</v>
      </c>
      <c r="H107" s="5" t="s">
        <v>105</v>
      </c>
      <c r="AP107" s="42"/>
    </row>
    <row r="108" spans="1:42" s="41" customFormat="1" ht="18.75" hidden="1" customHeight="1">
      <c r="A108" s="41">
        <v>12</v>
      </c>
      <c r="B108" s="41" t="s">
        <v>46</v>
      </c>
      <c r="C108" s="44">
        <v>10000</v>
      </c>
      <c r="D108" s="41" t="s">
        <v>37</v>
      </c>
      <c r="E108" s="45">
        <v>12</v>
      </c>
      <c r="AP108" s="42"/>
    </row>
    <row r="109" spans="1:42" s="41" customFormat="1" ht="18.75" hidden="1" customHeight="1">
      <c r="A109" s="41">
        <v>13</v>
      </c>
      <c r="B109" s="41" t="s">
        <v>47</v>
      </c>
      <c r="C109" s="44">
        <v>15000</v>
      </c>
      <c r="D109" s="41" t="s">
        <v>37</v>
      </c>
      <c r="E109" s="45">
        <v>13</v>
      </c>
      <c r="AP109" s="42"/>
    </row>
    <row r="110" spans="1:42" s="41" customFormat="1" ht="18.75" hidden="1" customHeight="1">
      <c r="A110" s="41">
        <v>14</v>
      </c>
      <c r="B110" s="41" t="s">
        <v>48</v>
      </c>
      <c r="C110" s="44">
        <v>20000</v>
      </c>
      <c r="D110" s="41" t="s">
        <v>37</v>
      </c>
      <c r="E110" s="45">
        <v>14</v>
      </c>
      <c r="AP110" s="42"/>
    </row>
    <row r="111" spans="1:42" s="41" customFormat="1" ht="18.75" hidden="1" customHeight="1">
      <c r="A111" s="41">
        <v>15</v>
      </c>
      <c r="B111" s="41" t="s">
        <v>12</v>
      </c>
      <c r="C111" s="44">
        <v>10000</v>
      </c>
      <c r="D111" s="41" t="s">
        <v>37</v>
      </c>
      <c r="E111" s="45">
        <v>15</v>
      </c>
      <c r="AP111" s="42"/>
    </row>
    <row r="112" spans="1:42" s="41" customFormat="1" ht="18.75" hidden="1" customHeight="1">
      <c r="A112" s="41">
        <v>16</v>
      </c>
      <c r="B112" s="41" t="s">
        <v>13</v>
      </c>
      <c r="C112" s="44">
        <v>10000</v>
      </c>
      <c r="D112" s="41" t="s">
        <v>37</v>
      </c>
      <c r="E112" s="45">
        <v>16</v>
      </c>
      <c r="AP112" s="42"/>
    </row>
    <row r="113" spans="1:42" s="41" customFormat="1" ht="18.75" hidden="1" customHeight="1">
      <c r="A113" s="41">
        <v>17</v>
      </c>
      <c r="B113" s="41" t="s">
        <v>14</v>
      </c>
      <c r="C113" s="44">
        <v>5000</v>
      </c>
      <c r="D113" s="41" t="s">
        <v>37</v>
      </c>
      <c r="E113" s="45">
        <v>17</v>
      </c>
      <c r="AP113" s="42"/>
    </row>
    <row r="114" spans="1:42" s="41" customFormat="1" ht="18.75" hidden="1" customHeight="1">
      <c r="A114" s="41">
        <v>18</v>
      </c>
      <c r="B114" s="41" t="s">
        <v>15</v>
      </c>
      <c r="C114" s="44">
        <v>10000</v>
      </c>
      <c r="D114" s="41" t="s">
        <v>37</v>
      </c>
      <c r="E114" s="45">
        <v>18</v>
      </c>
      <c r="AP114" s="42"/>
    </row>
    <row r="115" spans="1:42" s="41" customFormat="1" ht="18.75" hidden="1" customHeight="1">
      <c r="A115" s="41">
        <v>19</v>
      </c>
      <c r="B115" s="41" t="s">
        <v>16</v>
      </c>
      <c r="C115" s="44">
        <v>10000</v>
      </c>
      <c r="D115" s="41" t="s">
        <v>37</v>
      </c>
      <c r="E115" s="45">
        <v>19</v>
      </c>
      <c r="AP115" s="42"/>
    </row>
    <row r="116" spans="1:42" s="41" customFormat="1" ht="18.75" hidden="1" customHeight="1">
      <c r="A116" s="41">
        <v>20</v>
      </c>
      <c r="B116" s="41" t="s">
        <v>17</v>
      </c>
      <c r="C116" s="44">
        <v>10000</v>
      </c>
      <c r="D116" s="41" t="s">
        <v>37</v>
      </c>
      <c r="E116" s="45">
        <v>20</v>
      </c>
      <c r="AP116" s="42"/>
    </row>
    <row r="117" spans="1:42" s="41" customFormat="1" ht="18.75" hidden="1" customHeight="1">
      <c r="A117" s="41">
        <v>21</v>
      </c>
      <c r="B117" s="41" t="s">
        <v>44</v>
      </c>
      <c r="C117" s="44">
        <v>5000</v>
      </c>
      <c r="D117" s="41" t="s">
        <v>37</v>
      </c>
      <c r="E117" s="45">
        <v>21</v>
      </c>
      <c r="AP117" s="42"/>
    </row>
    <row r="118" spans="1:42" s="41" customFormat="1" ht="18.75" hidden="1" customHeight="1">
      <c r="A118" s="41">
        <v>22</v>
      </c>
      <c r="B118" s="41" t="s">
        <v>18</v>
      </c>
      <c r="C118" s="44">
        <v>10000</v>
      </c>
      <c r="D118" s="41" t="s">
        <v>37</v>
      </c>
      <c r="E118" s="45">
        <v>22</v>
      </c>
      <c r="AP118" s="42"/>
    </row>
    <row r="119" spans="1:42" s="41" customFormat="1" ht="18.75" hidden="1" customHeight="1">
      <c r="A119" s="46">
        <v>23</v>
      </c>
      <c r="B119" s="46" t="s">
        <v>19</v>
      </c>
      <c r="C119" s="47">
        <v>10000</v>
      </c>
      <c r="D119" s="46" t="s">
        <v>37</v>
      </c>
      <c r="E119" s="45">
        <v>23</v>
      </c>
      <c r="F119" s="46"/>
      <c r="AP119" s="42"/>
    </row>
    <row r="120" spans="1:42" s="41" customFormat="1" ht="18.75" hidden="1" customHeight="1">
      <c r="A120" s="41">
        <v>24</v>
      </c>
      <c r="B120" s="41" t="s">
        <v>49</v>
      </c>
      <c r="C120" s="44">
        <v>30000</v>
      </c>
      <c r="D120" s="41" t="s">
        <v>67</v>
      </c>
      <c r="E120" s="45">
        <v>24</v>
      </c>
      <c r="AP120" s="42"/>
    </row>
    <row r="121" spans="1:42" s="41" customFormat="1" ht="18.75" hidden="1" customHeight="1">
      <c r="A121" s="41">
        <v>25</v>
      </c>
      <c r="B121" s="41" t="s">
        <v>50</v>
      </c>
      <c r="C121" s="44">
        <v>40000</v>
      </c>
      <c r="D121" s="41" t="s">
        <v>67</v>
      </c>
      <c r="E121" s="45">
        <v>25</v>
      </c>
      <c r="AP121" s="42"/>
    </row>
    <row r="122" spans="1:42" s="41" customFormat="1" ht="18.75" hidden="1" customHeight="1">
      <c r="A122" s="41">
        <v>26</v>
      </c>
      <c r="B122" s="41" t="s">
        <v>51</v>
      </c>
      <c r="C122" s="44">
        <v>50000</v>
      </c>
      <c r="D122" s="41" t="s">
        <v>67</v>
      </c>
      <c r="E122" s="45">
        <v>26</v>
      </c>
      <c r="AP122" s="42"/>
    </row>
    <row r="123" spans="1:42" s="41" customFormat="1" ht="18.75" hidden="1" customHeight="1">
      <c r="A123" s="41">
        <v>27</v>
      </c>
      <c r="B123" s="41" t="s">
        <v>52</v>
      </c>
      <c r="C123" s="44">
        <v>60000</v>
      </c>
      <c r="D123" s="41" t="s">
        <v>67</v>
      </c>
      <c r="E123" s="45">
        <v>27</v>
      </c>
      <c r="AP123" s="42"/>
    </row>
    <row r="124" spans="1:42" s="41" customFormat="1" ht="18.75" hidden="1" customHeight="1">
      <c r="A124" s="41">
        <v>28</v>
      </c>
      <c r="B124" s="41" t="s">
        <v>53</v>
      </c>
      <c r="C124" s="44">
        <v>70000</v>
      </c>
      <c r="D124" s="41" t="s">
        <v>67</v>
      </c>
      <c r="E124" s="45">
        <v>28</v>
      </c>
      <c r="AP124" s="42"/>
    </row>
    <row r="125" spans="1:42" s="41" customFormat="1" ht="18.75" hidden="1" customHeight="1">
      <c r="A125" s="41">
        <v>29</v>
      </c>
      <c r="B125" s="41" t="s">
        <v>54</v>
      </c>
      <c r="C125" s="44">
        <v>10000</v>
      </c>
      <c r="D125" s="41" t="s">
        <v>67</v>
      </c>
      <c r="E125" s="45">
        <v>29</v>
      </c>
      <c r="AP125" s="42"/>
    </row>
    <row r="126" spans="1:42" s="41" customFormat="1" ht="18.75" hidden="1" customHeight="1">
      <c r="A126" s="41">
        <v>30</v>
      </c>
      <c r="B126" s="41" t="s">
        <v>66</v>
      </c>
      <c r="C126" s="44">
        <v>20000</v>
      </c>
      <c r="D126" s="41" t="s">
        <v>67</v>
      </c>
      <c r="E126" s="45">
        <v>30</v>
      </c>
      <c r="AP126" s="42"/>
    </row>
    <row r="127" spans="1:42" s="41" customFormat="1" ht="18.75" hidden="1" customHeight="1">
      <c r="A127" s="41">
        <v>31</v>
      </c>
      <c r="B127" s="41" t="s">
        <v>55</v>
      </c>
      <c r="C127" s="44">
        <v>30000</v>
      </c>
      <c r="D127" s="41" t="s">
        <v>67</v>
      </c>
      <c r="E127" s="45">
        <v>31</v>
      </c>
      <c r="AP127" s="42"/>
    </row>
    <row r="128" spans="1:42" s="41" customFormat="1" ht="18.75" hidden="1" customHeight="1">
      <c r="A128" s="41">
        <v>32</v>
      </c>
      <c r="B128" s="41" t="s">
        <v>56</v>
      </c>
      <c r="C128" s="44">
        <v>40000</v>
      </c>
      <c r="D128" s="41" t="s">
        <v>67</v>
      </c>
      <c r="E128" s="45">
        <v>32</v>
      </c>
      <c r="AP128" s="42"/>
    </row>
    <row r="129" spans="1:42" s="41" customFormat="1" ht="18.75" hidden="1" customHeight="1">
      <c r="A129" s="41">
        <v>33</v>
      </c>
      <c r="B129" s="41" t="s">
        <v>57</v>
      </c>
      <c r="C129" s="44">
        <v>50000</v>
      </c>
      <c r="D129" s="41" t="s">
        <v>67</v>
      </c>
      <c r="E129" s="45">
        <v>33</v>
      </c>
      <c r="AP129" s="42"/>
    </row>
    <row r="130" spans="1:42" s="41" customFormat="1" ht="18.75" hidden="1" customHeight="1">
      <c r="A130" s="41">
        <v>34</v>
      </c>
      <c r="B130" s="41" t="s">
        <v>58</v>
      </c>
      <c r="C130" s="44">
        <v>60000</v>
      </c>
      <c r="D130" s="41" t="s">
        <v>67</v>
      </c>
      <c r="E130" s="45">
        <v>34</v>
      </c>
      <c r="AP130" s="42"/>
    </row>
    <row r="131" spans="1:42" s="41" customFormat="1" ht="18.75" hidden="1" customHeight="1">
      <c r="A131" s="41">
        <v>35</v>
      </c>
      <c r="B131" s="41" t="s">
        <v>59</v>
      </c>
      <c r="C131" s="44">
        <v>70000</v>
      </c>
      <c r="D131" s="41" t="s">
        <v>67</v>
      </c>
      <c r="E131" s="45">
        <v>35</v>
      </c>
      <c r="AP131" s="42"/>
    </row>
    <row r="132" spans="1:42" s="41" customFormat="1" ht="18.75" hidden="1" customHeight="1">
      <c r="A132" s="41">
        <v>36</v>
      </c>
      <c r="B132" s="41" t="s">
        <v>60</v>
      </c>
      <c r="C132" s="44">
        <v>30000</v>
      </c>
      <c r="D132" s="41" t="s">
        <v>67</v>
      </c>
      <c r="E132" s="45">
        <v>36</v>
      </c>
      <c r="AP132" s="42"/>
    </row>
    <row r="133" spans="1:42" s="41" customFormat="1" ht="18.75" hidden="1" customHeight="1">
      <c r="A133" s="41">
        <v>37</v>
      </c>
      <c r="B133" s="41" t="s">
        <v>68</v>
      </c>
      <c r="C133" s="44">
        <v>40000</v>
      </c>
      <c r="D133" s="41" t="s">
        <v>67</v>
      </c>
      <c r="E133" s="45">
        <v>37</v>
      </c>
      <c r="AP133" s="42"/>
    </row>
    <row r="134" spans="1:42" s="41" customFormat="1" ht="18.75" hidden="1" customHeight="1">
      <c r="A134" s="41">
        <v>38</v>
      </c>
      <c r="B134" s="41" t="s">
        <v>69</v>
      </c>
      <c r="C134" s="44">
        <v>50000</v>
      </c>
      <c r="D134" s="41" t="s">
        <v>67</v>
      </c>
      <c r="E134" s="45">
        <v>38</v>
      </c>
      <c r="AP134" s="42"/>
    </row>
    <row r="135" spans="1:42" s="41" customFormat="1" ht="18.75" hidden="1" customHeight="1">
      <c r="A135" s="41">
        <v>39</v>
      </c>
      <c r="B135" s="41" t="s">
        <v>70</v>
      </c>
      <c r="C135" s="44">
        <v>60000</v>
      </c>
      <c r="D135" s="41" t="s">
        <v>67</v>
      </c>
      <c r="E135" s="45">
        <v>39</v>
      </c>
      <c r="AP135" s="42"/>
    </row>
    <row r="136" spans="1:42" s="41" customFormat="1" ht="18.75" hidden="1" customHeight="1">
      <c r="A136" s="41">
        <v>40</v>
      </c>
      <c r="B136" s="41" t="s">
        <v>94</v>
      </c>
      <c r="C136" s="44">
        <v>70000</v>
      </c>
      <c r="D136" s="41" t="s">
        <v>67</v>
      </c>
      <c r="E136" s="45">
        <v>40</v>
      </c>
      <c r="AP136" s="42"/>
    </row>
    <row r="137" spans="1:42" s="41" customFormat="1" ht="18.75" hidden="1" customHeight="1">
      <c r="A137" s="41">
        <v>41</v>
      </c>
      <c r="B137" s="41" t="s">
        <v>61</v>
      </c>
      <c r="C137" s="44">
        <v>30000</v>
      </c>
      <c r="D137" s="41" t="s">
        <v>67</v>
      </c>
      <c r="E137" s="45">
        <v>41</v>
      </c>
      <c r="AP137" s="42"/>
    </row>
    <row r="138" spans="1:42" s="41" customFormat="1" ht="18.75" hidden="1" customHeight="1">
      <c r="A138" s="41">
        <v>42</v>
      </c>
      <c r="B138" s="41" t="s">
        <v>71</v>
      </c>
      <c r="C138" s="44">
        <v>40000</v>
      </c>
      <c r="D138" s="41" t="s">
        <v>67</v>
      </c>
      <c r="E138" s="45">
        <v>42</v>
      </c>
      <c r="AP138" s="42"/>
    </row>
    <row r="139" spans="1:42" s="41" customFormat="1" ht="18.75" hidden="1" customHeight="1">
      <c r="A139" s="41">
        <v>43</v>
      </c>
      <c r="B139" s="41" t="s">
        <v>72</v>
      </c>
      <c r="C139" s="44">
        <v>50000</v>
      </c>
      <c r="D139" s="41" t="s">
        <v>67</v>
      </c>
      <c r="E139" s="45">
        <v>43</v>
      </c>
      <c r="AP139" s="42"/>
    </row>
    <row r="140" spans="1:42" s="41" customFormat="1" ht="18.75" hidden="1" customHeight="1">
      <c r="A140" s="41">
        <v>44</v>
      </c>
      <c r="B140" s="41" t="s">
        <v>73</v>
      </c>
      <c r="C140" s="44">
        <v>60000</v>
      </c>
      <c r="D140" s="41" t="s">
        <v>67</v>
      </c>
      <c r="E140" s="45">
        <v>44</v>
      </c>
      <c r="AP140" s="42"/>
    </row>
    <row r="141" spans="1:42" s="41" customFormat="1" ht="18.75" hidden="1" customHeight="1">
      <c r="A141" s="41">
        <v>45</v>
      </c>
      <c r="B141" s="41" t="s">
        <v>95</v>
      </c>
      <c r="C141" s="44">
        <v>70000</v>
      </c>
      <c r="D141" s="41" t="s">
        <v>67</v>
      </c>
      <c r="E141" s="45">
        <v>45</v>
      </c>
      <c r="AP141" s="42"/>
    </row>
    <row r="142" spans="1:42" s="41" customFormat="1" ht="18.75" hidden="1" customHeight="1">
      <c r="A142" s="41">
        <v>46</v>
      </c>
      <c r="B142" s="41" t="s">
        <v>62</v>
      </c>
      <c r="C142" s="44">
        <v>10000</v>
      </c>
      <c r="D142" s="41" t="s">
        <v>67</v>
      </c>
      <c r="E142" s="45">
        <v>46</v>
      </c>
      <c r="AP142" s="42"/>
    </row>
    <row r="143" spans="1:42" s="41" customFormat="1" ht="18.75" hidden="1" customHeight="1">
      <c r="A143" s="41">
        <v>47</v>
      </c>
      <c r="B143" s="41" t="s">
        <v>74</v>
      </c>
      <c r="C143" s="44">
        <v>15000</v>
      </c>
      <c r="D143" s="41" t="s">
        <v>67</v>
      </c>
      <c r="E143" s="45">
        <v>47</v>
      </c>
      <c r="AP143" s="42"/>
    </row>
    <row r="144" spans="1:42" s="41" customFormat="1" ht="18.75" hidden="1" customHeight="1">
      <c r="A144" s="41">
        <v>48</v>
      </c>
      <c r="B144" s="41" t="s">
        <v>75</v>
      </c>
      <c r="C144" s="44">
        <v>10000</v>
      </c>
      <c r="D144" s="41" t="s">
        <v>67</v>
      </c>
      <c r="E144" s="45">
        <v>48</v>
      </c>
      <c r="AP144" s="42"/>
    </row>
    <row r="145" spans="1:42" s="41" customFormat="1" ht="18.75" hidden="1" customHeight="1">
      <c r="A145" s="41">
        <v>49</v>
      </c>
      <c r="B145" s="41" t="s">
        <v>76</v>
      </c>
      <c r="C145" s="44">
        <v>20000</v>
      </c>
      <c r="D145" s="41" t="s">
        <v>67</v>
      </c>
      <c r="E145" s="45">
        <v>49</v>
      </c>
      <c r="AP145" s="42"/>
    </row>
    <row r="146" spans="1:42" s="41" customFormat="1" ht="18.75" hidden="1" customHeight="1">
      <c r="A146" s="41">
        <v>50</v>
      </c>
      <c r="B146" s="41" t="s">
        <v>77</v>
      </c>
      <c r="C146" s="44">
        <v>30000</v>
      </c>
      <c r="D146" s="41" t="s">
        <v>67</v>
      </c>
      <c r="E146" s="45">
        <v>50</v>
      </c>
      <c r="AP146" s="42"/>
    </row>
    <row r="147" spans="1:42" s="41" customFormat="1" ht="18.75" hidden="1" customHeight="1">
      <c r="A147" s="41">
        <v>51</v>
      </c>
      <c r="B147" s="41" t="s">
        <v>78</v>
      </c>
      <c r="C147" s="44">
        <v>40000</v>
      </c>
      <c r="D147" s="41" t="s">
        <v>67</v>
      </c>
      <c r="E147" s="45">
        <v>51</v>
      </c>
      <c r="AP147" s="42"/>
    </row>
    <row r="148" spans="1:42" s="41" customFormat="1" ht="18.75" hidden="1" customHeight="1">
      <c r="A148" s="41">
        <v>52</v>
      </c>
      <c r="B148" s="41" t="s">
        <v>79</v>
      </c>
      <c r="C148" s="44">
        <v>50000</v>
      </c>
      <c r="D148" s="41" t="s">
        <v>67</v>
      </c>
      <c r="E148" s="45">
        <v>52</v>
      </c>
      <c r="AP148" s="42"/>
    </row>
    <row r="149" spans="1:42" s="41" customFormat="1" ht="18.75" hidden="1" customHeight="1">
      <c r="A149" s="41">
        <v>53</v>
      </c>
      <c r="B149" s="41" t="s">
        <v>80</v>
      </c>
      <c r="C149" s="44">
        <v>60000</v>
      </c>
      <c r="D149" s="41" t="s">
        <v>67</v>
      </c>
      <c r="E149" s="45">
        <v>53</v>
      </c>
      <c r="AP149" s="42"/>
    </row>
    <row r="150" spans="1:42" s="41" customFormat="1" ht="18.75" hidden="1" customHeight="1">
      <c r="A150" s="41">
        <v>54</v>
      </c>
      <c r="B150" s="41" t="s">
        <v>81</v>
      </c>
      <c r="C150" s="44">
        <v>70000</v>
      </c>
      <c r="D150" s="41" t="s">
        <v>67</v>
      </c>
      <c r="E150" s="45">
        <v>54</v>
      </c>
      <c r="AP150" s="42"/>
    </row>
    <row r="151" spans="1:42" s="41" customFormat="1" ht="18.75" hidden="1" customHeight="1">
      <c r="A151" s="41">
        <v>55</v>
      </c>
      <c r="B151" s="41" t="s">
        <v>82</v>
      </c>
      <c r="C151" s="44">
        <v>10000</v>
      </c>
      <c r="D151" s="41" t="s">
        <v>67</v>
      </c>
      <c r="E151" s="45">
        <v>55</v>
      </c>
      <c r="AP151" s="42"/>
    </row>
    <row r="152" spans="1:42" s="41" customFormat="1" ht="18.75" hidden="1" customHeight="1">
      <c r="A152" s="41">
        <v>56</v>
      </c>
      <c r="B152" s="41" t="s">
        <v>83</v>
      </c>
      <c r="C152" s="44">
        <v>20000</v>
      </c>
      <c r="D152" s="41" t="s">
        <v>67</v>
      </c>
      <c r="E152" s="45">
        <v>56</v>
      </c>
      <c r="AP152" s="42"/>
    </row>
    <row r="153" spans="1:42" s="41" customFormat="1" ht="18.75" hidden="1" customHeight="1">
      <c r="B153" s="45"/>
      <c r="C153" s="45"/>
      <c r="D153" s="45"/>
      <c r="E153" s="45"/>
      <c r="G153" s="45"/>
      <c r="AP153" s="42"/>
    </row>
    <row r="154" spans="1:42" s="41" customFormat="1" ht="18.75" customHeight="1">
      <c r="AP154" s="42"/>
    </row>
    <row r="155" spans="1:42" s="41" customFormat="1" ht="18.75" customHeight="1">
      <c r="AP155" s="42"/>
    </row>
    <row r="156" spans="1:42" s="41" customFormat="1" ht="18.75" customHeight="1">
      <c r="AP156" s="42"/>
    </row>
    <row r="157" spans="1:42" s="41" customFormat="1" ht="18.75" customHeight="1">
      <c r="AP157" s="42"/>
    </row>
    <row r="158" spans="1:42" s="41" customFormat="1" ht="18.75" customHeight="1">
      <c r="AP158" s="42"/>
    </row>
    <row r="159" spans="1:42" s="41" customFormat="1" ht="18.75" customHeight="1">
      <c r="AP159" s="42"/>
    </row>
    <row r="160" spans="1:42" s="41" customFormat="1" ht="18.75" customHeight="1">
      <c r="AP160" s="42"/>
    </row>
    <row r="161" spans="42:42" s="41" customFormat="1" ht="18.75" customHeight="1">
      <c r="AP161" s="42"/>
    </row>
    <row r="162" spans="42:42" s="41" customFormat="1" ht="18.75" customHeight="1">
      <c r="AP162" s="42"/>
    </row>
  </sheetData>
  <sheetProtection algorithmName="SHA-512" hashValue="0mGmjDqCC/LlvUiewmplX8nz0QYzQ44pHxU5SeOv+RAM7eyJ7PjmlCSTx5eWnE5g1B1dmvDM+bD/rj6d0hrS3w==" saltValue="mTIMoDKSgru01+30f/7UoQ==" spinCount="100000" sheet="1" selectLockedCells="1" autoFilter="0"/>
  <mergeCells count="58">
    <mergeCell ref="A93:AM93"/>
    <mergeCell ref="B94:W94"/>
    <mergeCell ref="X94:AM94"/>
    <mergeCell ref="B95:W95"/>
    <mergeCell ref="X95:AM95"/>
    <mergeCell ref="B25:AM25"/>
    <mergeCell ref="A19:D19"/>
    <mergeCell ref="E19:I19"/>
    <mergeCell ref="J19:AM19"/>
    <mergeCell ref="A20:D20"/>
    <mergeCell ref="E20:I20"/>
    <mergeCell ref="J20:AM20"/>
    <mergeCell ref="A21:D21"/>
    <mergeCell ref="E21:I21"/>
    <mergeCell ref="J21:AM21"/>
    <mergeCell ref="A23:AM23"/>
    <mergeCell ref="B24:AM24"/>
    <mergeCell ref="A17:D17"/>
    <mergeCell ref="E17:I17"/>
    <mergeCell ref="J17:AM17"/>
    <mergeCell ref="A18:D18"/>
    <mergeCell ref="E18:I18"/>
    <mergeCell ref="J18:AM18"/>
    <mergeCell ref="A15:D15"/>
    <mergeCell ref="E15:I15"/>
    <mergeCell ref="J15:AM15"/>
    <mergeCell ref="A16:D16"/>
    <mergeCell ref="E16:I16"/>
    <mergeCell ref="J16:AM16"/>
    <mergeCell ref="A12:D12"/>
    <mergeCell ref="E12:AM12"/>
    <mergeCell ref="B14:D14"/>
    <mergeCell ref="E14:H14"/>
    <mergeCell ref="J14:M14"/>
    <mergeCell ref="N14:R14"/>
    <mergeCell ref="T14:W14"/>
    <mergeCell ref="X14:AB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0" priority="1" operator="containsText" text="エラー">
      <formula>NOT(ISERROR(SEARCH("エラー",A2)))</formula>
    </cfRule>
  </conditionalFormatting>
  <dataValidations disablePrompts="1" count="5">
    <dataValidation type="list" imeMode="disabled" allowBlank="1" showInputMessage="1" showErrorMessage="1" sqref="A24:A89" xr:uid="{C39A8380-4C54-40A9-9540-3DBE1A3920EB}">
      <formula1>"○"</formula1>
    </dataValidation>
    <dataValidation imeMode="fullKatakana" allowBlank="1" showInputMessage="1" showErrorMessage="1" sqref="L3:AF3" xr:uid="{C33691F9-F39B-4722-9F4D-7219134A0685}"/>
    <dataValidation imeMode="off" allowBlank="1" showInputMessage="1" showErrorMessage="1" sqref="P8:Y8 AC8:AM8" xr:uid="{F3947831-6C18-4B04-9D94-45F2C9398B08}"/>
    <dataValidation type="textLength" imeMode="disabled" operator="equal" allowBlank="1" showInputMessage="1" showErrorMessage="1" errorTitle="事業所番号" error="10桁で入力してください。" sqref="AG4:AM4" xr:uid="{1D35889C-6C47-48BE-AC1A-DECFD4907790}">
      <formula1>10</formula1>
    </dataValidation>
    <dataValidation type="list" allowBlank="1" showInputMessage="1" showErrorMessage="1" sqref="A94:A95" xr:uid="{D62D3ECA-069D-4C14-84AF-EFA885838E26}">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64FE482-2A5B-459F-93A9-8B8AACA5D44F}">
          <x14:formula1>
            <xm:f>プルダウン!$H$1:$H$4</xm:f>
          </x14:formula1>
          <xm:sqref>A16:D20</xm:sqref>
        </x14:dataValidation>
        <x14:dataValidation type="list" allowBlank="1" showInputMessage="1" showErrorMessage="1" xr:uid="{D8284A4B-C170-46AC-925B-EF5AFC2C55B9}">
          <x14:formula1>
            <xm:f>プルダウン!$B$1:$B$7</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topLeftCell="A10" workbookViewId="0">
      <selection activeCell="Q16" sqref="Q16"/>
    </sheetView>
  </sheetViews>
  <sheetFormatPr defaultRowHeight="13"/>
  <cols>
    <col min="2" max="2" width="24.36328125" bestFit="1" customWidth="1"/>
    <col min="8" max="8" width="18.36328125" bestFit="1" customWidth="1"/>
  </cols>
  <sheetData>
    <row r="1" spans="1:13">
      <c r="A1" t="s">
        <v>136</v>
      </c>
      <c r="B1" t="s">
        <v>279</v>
      </c>
      <c r="C1">
        <v>1</v>
      </c>
      <c r="D1">
        <v>175000</v>
      </c>
      <c r="E1">
        <v>1</v>
      </c>
      <c r="F1" t="s">
        <v>151</v>
      </c>
      <c r="G1" s="72" t="s">
        <v>154</v>
      </c>
      <c r="H1" t="s">
        <v>269</v>
      </c>
      <c r="I1" t="s">
        <v>146</v>
      </c>
      <c r="J1" s="69">
        <v>200000</v>
      </c>
      <c r="K1">
        <v>1</v>
      </c>
      <c r="L1" t="s">
        <v>205</v>
      </c>
      <c r="M1" t="s">
        <v>205</v>
      </c>
    </row>
    <row r="2" spans="1:13">
      <c r="A2" t="s">
        <v>137</v>
      </c>
      <c r="B2" t="s">
        <v>280</v>
      </c>
      <c r="C2">
        <v>2</v>
      </c>
      <c r="D2">
        <f>$D$1*C2</f>
        <v>350000</v>
      </c>
      <c r="E2">
        <v>2</v>
      </c>
      <c r="F2" t="s">
        <v>152</v>
      </c>
      <c r="G2" s="72" t="s">
        <v>155</v>
      </c>
      <c r="H2" t="s">
        <v>270</v>
      </c>
      <c r="I2" t="s">
        <v>145</v>
      </c>
      <c r="J2" s="69"/>
      <c r="K2">
        <v>2</v>
      </c>
      <c r="L2" t="s">
        <v>206</v>
      </c>
      <c r="M2" t="s">
        <v>206</v>
      </c>
    </row>
    <row r="3" spans="1:13">
      <c r="A3" t="s">
        <v>105</v>
      </c>
      <c r="B3" s="97" t="s">
        <v>281</v>
      </c>
      <c r="C3">
        <v>3</v>
      </c>
      <c r="D3">
        <f t="shared" ref="D3:D5" si="0">$D$1*C3</f>
        <v>525000</v>
      </c>
      <c r="E3">
        <v>3</v>
      </c>
      <c r="F3" t="s">
        <v>153</v>
      </c>
      <c r="G3" s="72" t="s">
        <v>156</v>
      </c>
      <c r="H3" t="s">
        <v>271</v>
      </c>
      <c r="K3">
        <v>3</v>
      </c>
      <c r="L3" t="s">
        <v>207</v>
      </c>
      <c r="M3" t="s">
        <v>207</v>
      </c>
    </row>
    <row r="4" spans="1:13">
      <c r="B4" t="s">
        <v>282</v>
      </c>
      <c r="C4">
        <v>4</v>
      </c>
      <c r="D4">
        <f t="shared" si="0"/>
        <v>700000</v>
      </c>
      <c r="E4">
        <v>4</v>
      </c>
      <c r="G4" s="72" t="s">
        <v>157</v>
      </c>
      <c r="H4" t="s">
        <v>272</v>
      </c>
      <c r="K4">
        <v>4</v>
      </c>
      <c r="L4" t="s">
        <v>208</v>
      </c>
      <c r="M4" t="s">
        <v>208</v>
      </c>
    </row>
    <row r="5" spans="1:13">
      <c r="B5" t="s">
        <v>283</v>
      </c>
      <c r="C5">
        <v>5</v>
      </c>
      <c r="D5">
        <f t="shared" si="0"/>
        <v>875000</v>
      </c>
      <c r="E5">
        <v>5</v>
      </c>
      <c r="G5" s="72" t="s">
        <v>158</v>
      </c>
      <c r="K5">
        <v>5</v>
      </c>
      <c r="L5" t="s">
        <v>209</v>
      </c>
      <c r="M5" t="s">
        <v>209</v>
      </c>
    </row>
    <row r="6" spans="1:13">
      <c r="B6" t="s">
        <v>284</v>
      </c>
      <c r="E6">
        <v>6</v>
      </c>
      <c r="G6" s="72" t="s">
        <v>159</v>
      </c>
      <c r="K6">
        <v>6</v>
      </c>
      <c r="L6" t="s">
        <v>210</v>
      </c>
      <c r="M6" t="s">
        <v>210</v>
      </c>
    </row>
    <row r="7" spans="1:13">
      <c r="E7">
        <v>7</v>
      </c>
      <c r="G7" s="72" t="s">
        <v>160</v>
      </c>
      <c r="K7">
        <v>7</v>
      </c>
      <c r="L7" t="s">
        <v>120</v>
      </c>
      <c r="M7" t="s">
        <v>120</v>
      </c>
    </row>
    <row r="8" spans="1:13">
      <c r="E8">
        <v>8</v>
      </c>
      <c r="G8" s="72" t="s">
        <v>161</v>
      </c>
      <c r="K8">
        <v>8</v>
      </c>
      <c r="L8" t="s">
        <v>211</v>
      </c>
      <c r="M8" t="s">
        <v>211</v>
      </c>
    </row>
    <row r="9" spans="1:13">
      <c r="E9">
        <v>9</v>
      </c>
      <c r="G9" s="72" t="s">
        <v>162</v>
      </c>
      <c r="K9">
        <v>9</v>
      </c>
      <c r="L9" t="s">
        <v>212</v>
      </c>
      <c r="M9" t="s">
        <v>212</v>
      </c>
    </row>
    <row r="10" spans="1:13">
      <c r="E10">
        <v>10</v>
      </c>
      <c r="G10" s="72" t="s">
        <v>163</v>
      </c>
      <c r="K10">
        <v>10</v>
      </c>
      <c r="L10" t="s">
        <v>213</v>
      </c>
      <c r="M10" t="s">
        <v>213</v>
      </c>
    </row>
    <row r="11" spans="1:13">
      <c r="E11">
        <v>11</v>
      </c>
      <c r="G11" s="72" t="s">
        <v>164</v>
      </c>
      <c r="K11">
        <v>11</v>
      </c>
      <c r="L11" t="s">
        <v>214</v>
      </c>
      <c r="M11" t="s">
        <v>214</v>
      </c>
    </row>
    <row r="12" spans="1:13">
      <c r="E12">
        <v>12</v>
      </c>
      <c r="G12" s="72" t="s">
        <v>165</v>
      </c>
      <c r="K12">
        <v>12</v>
      </c>
      <c r="L12" t="s">
        <v>215</v>
      </c>
      <c r="M12" t="s">
        <v>215</v>
      </c>
    </row>
    <row r="13" spans="1:13">
      <c r="E13">
        <v>13</v>
      </c>
      <c r="G13" s="72" t="s">
        <v>166</v>
      </c>
      <c r="K13">
        <v>13</v>
      </c>
      <c r="L13" t="s">
        <v>216</v>
      </c>
      <c r="M13" t="s">
        <v>216</v>
      </c>
    </row>
    <row r="14" spans="1:13">
      <c r="E14">
        <v>14</v>
      </c>
      <c r="G14" s="72" t="s">
        <v>167</v>
      </c>
      <c r="K14">
        <v>14</v>
      </c>
      <c r="L14" t="s">
        <v>217</v>
      </c>
      <c r="M14" t="s">
        <v>217</v>
      </c>
    </row>
    <row r="15" spans="1:13">
      <c r="E15">
        <v>15</v>
      </c>
      <c r="G15" s="72" t="s">
        <v>168</v>
      </c>
      <c r="K15">
        <v>15</v>
      </c>
      <c r="L15" t="s">
        <v>218</v>
      </c>
      <c r="M15" t="s">
        <v>218</v>
      </c>
    </row>
    <row r="16" spans="1:13">
      <c r="E16">
        <v>16</v>
      </c>
      <c r="G16" s="72" t="s">
        <v>169</v>
      </c>
      <c r="K16">
        <v>16</v>
      </c>
      <c r="L16" t="s">
        <v>219</v>
      </c>
      <c r="M16" t="s">
        <v>219</v>
      </c>
    </row>
    <row r="17" spans="5:13">
      <c r="E17">
        <v>17</v>
      </c>
      <c r="G17" s="72" t="s">
        <v>170</v>
      </c>
      <c r="K17">
        <v>17</v>
      </c>
      <c r="L17" t="s">
        <v>220</v>
      </c>
      <c r="M17" t="s">
        <v>220</v>
      </c>
    </row>
    <row r="18" spans="5:13">
      <c r="E18">
        <v>18</v>
      </c>
      <c r="G18" s="72" t="s">
        <v>171</v>
      </c>
      <c r="K18">
        <v>18</v>
      </c>
      <c r="L18" t="s">
        <v>221</v>
      </c>
      <c r="M18" t="s">
        <v>221</v>
      </c>
    </row>
    <row r="19" spans="5:13">
      <c r="E19">
        <v>19</v>
      </c>
      <c r="G19" s="72" t="s">
        <v>172</v>
      </c>
      <c r="K19">
        <v>19</v>
      </c>
      <c r="L19" t="s">
        <v>222</v>
      </c>
      <c r="M19" t="s">
        <v>222</v>
      </c>
    </row>
    <row r="20" spans="5:13">
      <c r="E20">
        <v>20</v>
      </c>
      <c r="G20" s="72" t="s">
        <v>173</v>
      </c>
      <c r="K20">
        <v>20</v>
      </c>
      <c r="L20" t="s">
        <v>223</v>
      </c>
      <c r="M20" t="s">
        <v>223</v>
      </c>
    </row>
    <row r="21" spans="5:13">
      <c r="G21" s="72" t="s">
        <v>174</v>
      </c>
      <c r="K21">
        <v>21</v>
      </c>
      <c r="L21" t="s">
        <v>224</v>
      </c>
      <c r="M21" t="s">
        <v>224</v>
      </c>
    </row>
    <row r="22" spans="5:13">
      <c r="G22" s="72" t="s">
        <v>175</v>
      </c>
      <c r="K22">
        <v>22</v>
      </c>
      <c r="L22" t="s">
        <v>225</v>
      </c>
      <c r="M22" t="s">
        <v>225</v>
      </c>
    </row>
    <row r="23" spans="5:13">
      <c r="G23" s="72" t="s">
        <v>176</v>
      </c>
      <c r="K23">
        <v>23</v>
      </c>
      <c r="L23" t="s">
        <v>226</v>
      </c>
      <c r="M23" t="s">
        <v>226</v>
      </c>
    </row>
    <row r="24" spans="5:13">
      <c r="G24" s="72" t="s">
        <v>177</v>
      </c>
      <c r="K24">
        <v>24</v>
      </c>
      <c r="L24" t="s">
        <v>227</v>
      </c>
      <c r="M24" t="s">
        <v>227</v>
      </c>
    </row>
    <row r="25" spans="5:13">
      <c r="G25" s="72" t="s">
        <v>178</v>
      </c>
      <c r="K25">
        <v>25</v>
      </c>
      <c r="L25" t="s">
        <v>228</v>
      </c>
      <c r="M25" t="s">
        <v>228</v>
      </c>
    </row>
    <row r="26" spans="5:13">
      <c r="G26" s="72" t="s">
        <v>179</v>
      </c>
      <c r="K26">
        <v>26</v>
      </c>
      <c r="L26" t="s">
        <v>229</v>
      </c>
      <c r="M26" t="s">
        <v>229</v>
      </c>
    </row>
    <row r="27" spans="5:13">
      <c r="G27" s="72" t="s">
        <v>180</v>
      </c>
      <c r="K27">
        <v>27</v>
      </c>
      <c r="L27" t="s">
        <v>230</v>
      </c>
      <c r="M27" t="s">
        <v>230</v>
      </c>
    </row>
    <row r="28" spans="5:13">
      <c r="G28" s="72" t="s">
        <v>181</v>
      </c>
      <c r="K28">
        <v>28</v>
      </c>
      <c r="L28" t="s">
        <v>231</v>
      </c>
      <c r="M28" t="s">
        <v>231</v>
      </c>
    </row>
    <row r="29" spans="5:13">
      <c r="G29" s="72" t="s">
        <v>182</v>
      </c>
      <c r="K29">
        <v>29</v>
      </c>
      <c r="L29" t="s">
        <v>232</v>
      </c>
      <c r="M29" t="s">
        <v>232</v>
      </c>
    </row>
    <row r="30" spans="5:13">
      <c r="G30" s="72" t="s">
        <v>183</v>
      </c>
      <c r="K30">
        <v>30</v>
      </c>
      <c r="L30" t="s">
        <v>233</v>
      </c>
      <c r="M30" t="s">
        <v>233</v>
      </c>
    </row>
    <row r="31" spans="5:13">
      <c r="G31" s="72" t="s">
        <v>184</v>
      </c>
      <c r="K31">
        <v>31</v>
      </c>
      <c r="L31" t="s">
        <v>234</v>
      </c>
      <c r="M31" t="s">
        <v>234</v>
      </c>
    </row>
    <row r="32" spans="5:13">
      <c r="G32" s="72" t="s">
        <v>185</v>
      </c>
      <c r="K32">
        <v>32</v>
      </c>
      <c r="L32" t="s">
        <v>235</v>
      </c>
      <c r="M32" t="s">
        <v>235</v>
      </c>
    </row>
    <row r="33" spans="7:13">
      <c r="G33" s="72" t="s">
        <v>186</v>
      </c>
      <c r="K33">
        <v>33</v>
      </c>
      <c r="L33" t="s">
        <v>236</v>
      </c>
      <c r="M33" t="s">
        <v>236</v>
      </c>
    </row>
    <row r="34" spans="7:13">
      <c r="G34" s="72" t="s">
        <v>187</v>
      </c>
      <c r="K34">
        <v>34</v>
      </c>
      <c r="L34" t="s">
        <v>237</v>
      </c>
      <c r="M34" t="s">
        <v>237</v>
      </c>
    </row>
    <row r="35" spans="7:13">
      <c r="G35" s="72" t="s">
        <v>188</v>
      </c>
      <c r="K35">
        <v>35</v>
      </c>
      <c r="L35" t="s">
        <v>238</v>
      </c>
      <c r="M35" t="s">
        <v>238</v>
      </c>
    </row>
    <row r="36" spans="7:13">
      <c r="G36" s="72" t="s">
        <v>189</v>
      </c>
      <c r="K36">
        <v>36</v>
      </c>
      <c r="L36" t="s">
        <v>239</v>
      </c>
      <c r="M36" t="s">
        <v>239</v>
      </c>
    </row>
    <row r="37" spans="7:13">
      <c r="G37" s="72" t="s">
        <v>190</v>
      </c>
      <c r="K37">
        <v>37</v>
      </c>
      <c r="L37" t="s">
        <v>240</v>
      </c>
      <c r="M37" t="s">
        <v>240</v>
      </c>
    </row>
    <row r="38" spans="7:13">
      <c r="G38" s="72" t="s">
        <v>191</v>
      </c>
      <c r="K38">
        <v>38</v>
      </c>
      <c r="L38" t="s">
        <v>241</v>
      </c>
      <c r="M38" t="s">
        <v>241</v>
      </c>
    </row>
    <row r="39" spans="7:13">
      <c r="G39" s="72" t="s">
        <v>192</v>
      </c>
      <c r="K39">
        <v>39</v>
      </c>
      <c r="L39" t="s">
        <v>242</v>
      </c>
      <c r="M39" t="s">
        <v>242</v>
      </c>
    </row>
    <row r="40" spans="7:13">
      <c r="G40" s="72" t="s">
        <v>193</v>
      </c>
      <c r="K40">
        <v>40</v>
      </c>
      <c r="L40" t="s">
        <v>243</v>
      </c>
      <c r="M40" t="s">
        <v>243</v>
      </c>
    </row>
    <row r="41" spans="7:13">
      <c r="G41" s="72" t="s">
        <v>194</v>
      </c>
      <c r="K41">
        <v>41</v>
      </c>
      <c r="L41" t="s">
        <v>244</v>
      </c>
      <c r="M41" t="s">
        <v>244</v>
      </c>
    </row>
    <row r="42" spans="7:13">
      <c r="G42" s="72" t="s">
        <v>195</v>
      </c>
    </row>
    <row r="43" spans="7:13">
      <c r="G43" s="72" t="s">
        <v>196</v>
      </c>
    </row>
    <row r="44" spans="7:13">
      <c r="G44" s="72" t="s">
        <v>197</v>
      </c>
    </row>
    <row r="45" spans="7:13">
      <c r="G45" s="72" t="s">
        <v>198</v>
      </c>
    </row>
    <row r="46" spans="7:13">
      <c r="G46" s="72" t="s">
        <v>199</v>
      </c>
    </row>
    <row r="47" spans="7:13">
      <c r="G47" s="72" t="s">
        <v>200</v>
      </c>
    </row>
    <row r="48" spans="7:13">
      <c r="G48" s="72" t="s">
        <v>201</v>
      </c>
    </row>
    <row r="49" spans="7:7">
      <c r="G49" s="72" t="s">
        <v>202</v>
      </c>
    </row>
    <row r="50" spans="7:7">
      <c r="G50" s="72" t="s">
        <v>203</v>
      </c>
    </row>
  </sheetData>
  <sheetProtection algorithmName="SHA-512" hashValue="XpQD7lXx77WjCShJ6dTfWI/DOt9To2jdmYYtKWGvr1F3TxAxV6OrqkIyHOUMOahMcmZMzXDbW6WuJmlJEDYlpQ==" saltValue="X5o3wg61qJCtUPDJ1E3ny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（はじめにお読みください）本申請書の使い方</vt:lpstr>
      <vt:lpstr>変更交付申請書</vt:lpstr>
      <vt:lpstr>総括表</vt:lpstr>
      <vt:lpstr>個票1</vt:lpstr>
      <vt:lpstr>個票２</vt:lpstr>
      <vt:lpstr>個票３</vt:lpstr>
      <vt:lpstr>個票４</vt:lpstr>
      <vt:lpstr>個票５</vt:lpstr>
      <vt:lpstr>個票６</vt:lpstr>
      <vt:lpstr>個票７</vt:lpstr>
      <vt:lpstr>個票８</vt:lpstr>
      <vt:lpstr>個票９</vt:lpstr>
      <vt:lpstr>個票10</vt:lpstr>
      <vt:lpstr>個票11</vt:lpstr>
      <vt:lpstr>個票12</vt:lpstr>
      <vt:lpstr>個票13</vt:lpstr>
      <vt:lpstr>個票14</vt:lpstr>
      <vt:lpstr>個票15</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個票２!Print_Area</vt:lpstr>
      <vt:lpstr>個票３!Print_Area</vt:lpstr>
      <vt:lpstr>個票４!Print_Area</vt:lpstr>
      <vt:lpstr>個票５!Print_Area</vt:lpstr>
      <vt:lpstr>個票６!Print_Area</vt:lpstr>
      <vt:lpstr>個票７!Print_Area</vt:lpstr>
      <vt:lpstr>個票８!Print_Area</vt:lpstr>
      <vt:lpstr>個票９!Print_Area</vt:lpstr>
      <vt:lpstr>総括表!Print_Area</vt:lpstr>
      <vt:lpstr>変更交付申請書!Print_Area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0007277</cp:lastModifiedBy>
  <cp:lastPrinted>2024-11-07T04:46:01Z</cp:lastPrinted>
  <dcterms:created xsi:type="dcterms:W3CDTF">2018-06-19T01:27:02Z</dcterms:created>
  <dcterms:modified xsi:type="dcterms:W3CDTF">2024-11-27T05:48:22Z</dcterms:modified>
</cp:coreProperties>
</file>