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Nfsvnas01\share\商工労働部\労働政策課\3.能力開発班\03 離職者等再就職訓練事業\R6\06 選定委員会・説明会\01 公募要領作成\"/>
    </mc:Choice>
  </mc:AlternateContent>
  <xr:revisionPtr revIDLastSave="0" documentId="13_ncr:1_{136EF04B-B0DF-4147-9E02-1AD4F4DD7CB5}" xr6:coauthVersionLast="47" xr6:coauthVersionMax="47" xr10:uidLastSave="{00000000-0000-0000-0000-000000000000}"/>
  <bookViews>
    <workbookView xWindow="-120" yWindow="-120" windowWidth="29040" windowHeight="15720" tabRatio="691" firstSheet="3" activeTab="10" xr2:uid="{00000000-000D-0000-FFFF-FFFF00000000}"/>
  </bookViews>
  <sheets>
    <sheet name="記入例" sheetId="45" r:id="rId1"/>
    <sheet name="知識コース（その他）" sheetId="46" r:id="rId2"/>
    <sheet name="知識コース（デジタル）" sheetId="49" r:id="rId3"/>
    <sheet name="知識コース（介護）" sheetId="47" r:id="rId4"/>
    <sheet name="知識コース（母子)" sheetId="50" r:id="rId5"/>
    <sheet name="デュアルコース" sheetId="43" r:id="rId6"/>
    <sheet name="定住外国人コース" sheetId="38" r:id="rId7"/>
    <sheet name="ｅラーニングコース" sheetId="51" r:id="rId8"/>
    <sheet name="高齢求職者コース" sheetId="39" r:id="rId9"/>
    <sheet name="長期コース" sheetId="31" r:id="rId10"/>
    <sheet name="大型自動車コース" sheetId="44" r:id="rId11"/>
  </sheets>
  <definedNames>
    <definedName name="_xlnm.Print_Area" localSheetId="7">ｅラーニングコース!$A$1:$Q$54</definedName>
    <definedName name="_xlnm.Print_Area" localSheetId="5">デュアルコース!$A$1:$Q$54</definedName>
    <definedName name="_xlnm.Print_Area" localSheetId="0">記入例!$A$1:$AJ$44</definedName>
    <definedName name="_xlnm.Print_Area" localSheetId="8">高齢求職者コース!$A$1:$Q$33</definedName>
    <definedName name="_xlnm.Print_Area" localSheetId="10">大型自動車コース!$A$1:$Q$39</definedName>
    <definedName name="_xlnm.Print_Area" localSheetId="1">'知識コース（その他）'!$A$1:$Q$44</definedName>
    <definedName name="_xlnm.Print_Area" localSheetId="2">'知識コース（デジタル）'!$A$1:$Q$66</definedName>
    <definedName name="_xlnm.Print_Area" localSheetId="3">'知識コース（介護）'!$A$1:$Q$55</definedName>
    <definedName name="_xlnm.Print_Area" localSheetId="4">'知識コース（母子)'!$A$1:$Q$55</definedName>
    <definedName name="_xlnm.Print_Area" localSheetId="9">長期コース!$A$1:$Q$41</definedName>
    <definedName name="_xlnm.Print_Area" localSheetId="6">定住外国人コース!$A$1:$Q$33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47" l="1"/>
  <c r="R39" i="47" s="1"/>
  <c r="P19" i="51"/>
  <c r="P28" i="51" s="1"/>
  <c r="P20" i="51"/>
  <c r="P21" i="51"/>
  <c r="P22" i="51"/>
  <c r="P23" i="51"/>
  <c r="P24" i="51"/>
  <c r="P25" i="51"/>
  <c r="P26" i="51"/>
  <c r="P27" i="51"/>
  <c r="J37" i="51"/>
  <c r="G39" i="51"/>
  <c r="P39" i="51" s="1"/>
  <c r="L39" i="51"/>
  <c r="J48" i="51"/>
  <c r="G50" i="51" s="1"/>
  <c r="P50" i="51" s="1"/>
  <c r="L50" i="51"/>
  <c r="P19" i="50"/>
  <c r="P28" i="50" s="1"/>
  <c r="P20" i="50"/>
  <c r="P21" i="50"/>
  <c r="P22" i="50"/>
  <c r="P23" i="50"/>
  <c r="P24" i="50"/>
  <c r="P25" i="50"/>
  <c r="P26" i="50"/>
  <c r="P27" i="50"/>
  <c r="J37" i="50"/>
  <c r="G39" i="50" s="1"/>
  <c r="P39" i="50" s="1"/>
  <c r="L39" i="50"/>
  <c r="R39" i="50" s="1"/>
  <c r="J49" i="50"/>
  <c r="G51" i="50"/>
  <c r="P51" i="50"/>
  <c r="P52" i="50" s="1"/>
  <c r="P19" i="49"/>
  <c r="P20" i="49"/>
  <c r="P21" i="49"/>
  <c r="P22" i="49"/>
  <c r="P28" i="49" s="1"/>
  <c r="P23" i="49"/>
  <c r="P24" i="49"/>
  <c r="P25" i="49"/>
  <c r="P26" i="49"/>
  <c r="P27" i="49"/>
  <c r="J37" i="49"/>
  <c r="G39" i="49"/>
  <c r="L39" i="49"/>
  <c r="P39" i="49"/>
  <c r="P40" i="49" s="1"/>
  <c r="R39" i="49"/>
  <c r="J49" i="49"/>
  <c r="G51" i="49"/>
  <c r="L51" i="49"/>
  <c r="P51" i="49"/>
  <c r="J60" i="49"/>
  <c r="G62" i="49"/>
  <c r="P62" i="49" s="1"/>
  <c r="J49" i="47"/>
  <c r="G51" i="47" s="1"/>
  <c r="P51" i="47" s="1"/>
  <c r="J37" i="47"/>
  <c r="G39" i="47" s="1"/>
  <c r="P27" i="47"/>
  <c r="P26" i="47"/>
  <c r="P25" i="47"/>
  <c r="P24" i="47"/>
  <c r="P23" i="47"/>
  <c r="P22" i="47"/>
  <c r="P21" i="47"/>
  <c r="P20" i="47"/>
  <c r="P19" i="47"/>
  <c r="P28" i="47" s="1"/>
  <c r="L39" i="46"/>
  <c r="R39" i="46" s="1"/>
  <c r="J37" i="46"/>
  <c r="G39" i="46" s="1"/>
  <c r="P39" i="46" s="1"/>
  <c r="P27" i="46"/>
  <c r="P26" i="46"/>
  <c r="P25" i="46"/>
  <c r="P24" i="46"/>
  <c r="P23" i="46"/>
  <c r="P22" i="46"/>
  <c r="P21" i="46"/>
  <c r="P20" i="46"/>
  <c r="P28" i="46" s="1"/>
  <c r="P19" i="46"/>
  <c r="M39" i="45"/>
  <c r="T39" i="45" s="1"/>
  <c r="K37" i="45"/>
  <c r="H39" i="45" s="1"/>
  <c r="Q39" i="45" s="1"/>
  <c r="Q27" i="45"/>
  <c r="Q26" i="45"/>
  <c r="Q25" i="45"/>
  <c r="Q24" i="45"/>
  <c r="Q23" i="45"/>
  <c r="Q22" i="45"/>
  <c r="Q21" i="45"/>
  <c r="Q28" i="45" s="1"/>
  <c r="Q20" i="45"/>
  <c r="Q19" i="45"/>
  <c r="I21" i="44"/>
  <c r="P21" i="44" s="1"/>
  <c r="I20" i="44"/>
  <c r="P20" i="44" s="1"/>
  <c r="F22" i="44"/>
  <c r="P22" i="44" s="1"/>
  <c r="F23" i="44"/>
  <c r="P23" i="44" s="1"/>
  <c r="F19" i="44"/>
  <c r="P19" i="44" s="1"/>
  <c r="P34" i="44"/>
  <c r="P28" i="43"/>
  <c r="P27" i="39"/>
  <c r="P26" i="39"/>
  <c r="P25" i="39"/>
  <c r="P24" i="39"/>
  <c r="P23" i="39"/>
  <c r="P22" i="39"/>
  <c r="P21" i="39"/>
  <c r="P20" i="39"/>
  <c r="P19" i="39"/>
  <c r="P28" i="39" s="1"/>
  <c r="P30" i="39" s="1"/>
  <c r="P27" i="38"/>
  <c r="P26" i="38"/>
  <c r="P25" i="38"/>
  <c r="P24" i="38"/>
  <c r="P23" i="38"/>
  <c r="P22" i="38"/>
  <c r="P21" i="38"/>
  <c r="P20" i="38"/>
  <c r="P19" i="38"/>
  <c r="P28" i="38" s="1"/>
  <c r="P30" i="38" s="1"/>
  <c r="P27" i="43"/>
  <c r="P26" i="43"/>
  <c r="P25" i="43"/>
  <c r="P24" i="43"/>
  <c r="P23" i="43"/>
  <c r="P22" i="43"/>
  <c r="P21" i="43"/>
  <c r="P20" i="43"/>
  <c r="P19" i="43"/>
  <c r="P30" i="43" s="1"/>
  <c r="P33" i="44"/>
  <c r="P32" i="44"/>
  <c r="P31" i="44"/>
  <c r="P30" i="44"/>
  <c r="P29" i="44"/>
  <c r="P28" i="44"/>
  <c r="P27" i="44"/>
  <c r="P26" i="44"/>
  <c r="P25" i="44"/>
  <c r="J48" i="43"/>
  <c r="G50" i="43" s="1"/>
  <c r="P50" i="43" s="1"/>
  <c r="J37" i="43"/>
  <c r="G39" i="43" s="1"/>
  <c r="P39" i="43" s="1"/>
  <c r="P39" i="47" l="1"/>
  <c r="F35" i="47" s="1"/>
  <c r="F35" i="51"/>
  <c r="P40" i="51"/>
  <c r="P41" i="51" s="1"/>
  <c r="F46" i="51"/>
  <c r="P51" i="51"/>
  <c r="P52" i="51"/>
  <c r="P30" i="51"/>
  <c r="R29" i="51"/>
  <c r="R29" i="49"/>
  <c r="P30" i="49"/>
  <c r="F58" i="49"/>
  <c r="P63" i="49"/>
  <c r="P64" i="49"/>
  <c r="P40" i="50"/>
  <c r="P41" i="50" s="1"/>
  <c r="F35" i="50"/>
  <c r="R29" i="50"/>
  <c r="P30" i="50"/>
  <c r="P52" i="49"/>
  <c r="P53" i="49" s="1"/>
  <c r="F47" i="50"/>
  <c r="F35" i="49"/>
  <c r="F47" i="49"/>
  <c r="P41" i="49"/>
  <c r="P53" i="50"/>
  <c r="P30" i="46"/>
  <c r="R29" i="46"/>
  <c r="Q30" i="45"/>
  <c r="T29" i="45"/>
  <c r="F35" i="46"/>
  <c r="P40" i="46"/>
  <c r="P41" i="46" s="1"/>
  <c r="G35" i="45"/>
  <c r="Q40" i="45"/>
  <c r="Q41" i="45" s="1"/>
  <c r="F47" i="47"/>
  <c r="P52" i="47"/>
  <c r="P53" i="47" s="1"/>
  <c r="P30" i="47"/>
  <c r="R29" i="47"/>
  <c r="P24" i="44"/>
  <c r="P36" i="44" s="1"/>
  <c r="R36" i="44" s="1"/>
  <c r="P32" i="39"/>
  <c r="P31" i="39"/>
  <c r="P31" i="38"/>
  <c r="P32" i="38" s="1"/>
  <c r="P31" i="43"/>
  <c r="P32" i="43" s="1"/>
  <c r="R35" i="44"/>
  <c r="R30" i="43"/>
  <c r="F15" i="43"/>
  <c r="P40" i="43"/>
  <c r="P41" i="43" s="1"/>
  <c r="F35" i="43"/>
  <c r="P51" i="43"/>
  <c r="P52" i="43" s="1"/>
  <c r="F46" i="43"/>
  <c r="R29" i="43"/>
  <c r="P23" i="31"/>
  <c r="P40" i="47" l="1"/>
  <c r="P41" i="47" s="1"/>
  <c r="F15" i="51"/>
  <c r="P31" i="51"/>
  <c r="P32" i="51"/>
  <c r="R30" i="51"/>
  <c r="R30" i="50"/>
  <c r="F15" i="50"/>
  <c r="P31" i="50"/>
  <c r="P32" i="50" s="1"/>
  <c r="F15" i="49"/>
  <c r="R30" i="49"/>
  <c r="P31" i="49"/>
  <c r="P32" i="49" s="1"/>
  <c r="Q31" i="45"/>
  <c r="Q32" i="45" s="1"/>
  <c r="Q42" i="45" s="1"/>
  <c r="G15" i="45"/>
  <c r="T30" i="45"/>
  <c r="R30" i="47"/>
  <c r="F15" i="47"/>
  <c r="P31" i="47"/>
  <c r="P32" i="47" s="1"/>
  <c r="P31" i="46"/>
  <c r="R30" i="46"/>
  <c r="F15" i="46"/>
  <c r="P32" i="46"/>
  <c r="P42" i="46" s="1"/>
  <c r="P37" i="44"/>
  <c r="P38" i="44" s="1"/>
  <c r="F15" i="44"/>
  <c r="P53" i="43"/>
  <c r="P42" i="43"/>
  <c r="P24" i="31"/>
  <c r="P42" i="51" l="1"/>
  <c r="P53" i="51"/>
  <c r="P42" i="49"/>
  <c r="P54" i="49" s="1"/>
  <c r="P65" i="49" s="1"/>
  <c r="P42" i="50"/>
  <c r="P54" i="50" s="1"/>
  <c r="P42" i="47"/>
  <c r="P54" i="47" s="1"/>
  <c r="J32" i="31" l="1"/>
  <c r="G34" i="31" s="1"/>
  <c r="P34" i="31" s="1"/>
  <c r="P22" i="31"/>
  <c r="P21" i="31"/>
  <c r="P20" i="31"/>
  <c r="P25" i="31" l="1"/>
  <c r="F16" i="31" s="1"/>
  <c r="R25" i="31" l="1"/>
  <c r="R29" i="38"/>
  <c r="R29" i="39"/>
  <c r="F15" i="39" l="1"/>
  <c r="F15" i="38" l="1"/>
  <c r="R30" i="38"/>
  <c r="R30" i="39"/>
  <c r="P26" i="31" l="1"/>
  <c r="P27" i="31" s="1"/>
  <c r="P35" i="31"/>
  <c r="P36" i="31" s="1"/>
  <c r="F30" i="31"/>
  <c r="P39"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N8" authorId="0" shapeId="0" xr:uid="{BAF26B0E-79F5-4861-8C97-0AF79A10FCC4}">
      <text>
        <r>
          <rPr>
            <b/>
            <sz val="9"/>
            <color indexed="10"/>
            <rFont val="ＭＳ Ｐゴシック"/>
            <family val="3"/>
            <charset val="128"/>
          </rPr>
          <t>代表者印を省略する場合は、担当者名、電話番号、mailアドレスを記載してください。</t>
        </r>
      </text>
    </comment>
    <comment ref="D19" authorId="1" shapeId="0" xr:uid="{7CF35B66-D7B1-4C62-9113-7B9D819A9633}">
      <text>
        <r>
          <rPr>
            <b/>
            <sz val="9"/>
            <color indexed="10"/>
            <rFont val="MS P ゴシック"/>
            <family val="3"/>
            <charset val="128"/>
          </rPr>
          <t>科目及び内容は適宜修正してください。</t>
        </r>
      </text>
    </comment>
    <comment ref="L19" authorId="1" shapeId="0" xr:uid="{736534EA-FDAD-4440-B806-40AD5743E520}">
      <text>
        <r>
          <rPr>
            <b/>
            <sz val="9"/>
            <color indexed="10"/>
            <rFont val="MS P ゴシック"/>
            <family val="3"/>
            <charset val="128"/>
          </rPr>
          <t>訓練時間、日数、期間を超えないこと。</t>
        </r>
      </text>
    </comment>
    <comment ref="Q29" authorId="1" shapeId="0" xr:uid="{AD6B5836-7F2F-4723-9C41-39318E5A6851}">
      <text>
        <r>
          <rPr>
            <b/>
            <sz val="9"/>
            <color indexed="10"/>
            <rFont val="MS P ゴシック"/>
            <family val="3"/>
            <charset val="128"/>
          </rPr>
          <t>端数調整が必要なときは事務経費（Ｂ）を10％以内に減じて調整することは可能です。</t>
        </r>
      </text>
    </comment>
    <comment ref="Q30" authorId="1" shapeId="0" xr:uid="{286E1A6B-5A30-421E-A3E0-24349A0BE9A4}">
      <text>
        <r>
          <rPr>
            <b/>
            <sz val="9"/>
            <color indexed="10"/>
            <rFont val="MS P ゴシック"/>
            <family val="3"/>
            <charset val="128"/>
          </rPr>
          <t>小計(Ｃ)/定員×訓練月数＝単価
※単価に端数がないように調整してください。</t>
        </r>
      </text>
    </comment>
    <comment ref="M39" authorId="1" shapeId="0" xr:uid="{620466FD-B2B4-4530-99C5-3A742D432F69}">
      <text>
        <r>
          <rPr>
            <b/>
            <sz val="9"/>
            <color indexed="10"/>
            <rFont val="MS P ゴシック"/>
            <family val="3"/>
            <charset val="128"/>
          </rPr>
          <t>対象月数は訓練月数とし、上限は６月となります。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00000000-0006-0000-0700-000001000000}">
      <text>
        <r>
          <rPr>
            <b/>
            <sz val="9"/>
            <color indexed="10"/>
            <rFont val="ＭＳ Ｐゴシック"/>
            <family val="3"/>
            <charset val="128"/>
          </rPr>
          <t>代表者印を省略する場合は、担当者名、電話番号、mailアドレスを記載して、メール等で送付してください。</t>
        </r>
      </text>
    </comment>
    <comment ref="P25" authorId="1" shapeId="0" xr:uid="{00000000-0006-0000-0700-000002000000}">
      <text>
        <r>
          <rPr>
            <b/>
            <sz val="9"/>
            <color indexed="10"/>
            <rFont val="MS P ゴシック"/>
            <family val="3"/>
            <charset val="128"/>
          </rPr>
          <t xml:space="preserve">小計(Ａ)/定員×訓練月数＝単価
</t>
        </r>
        <r>
          <rPr>
            <b/>
            <sz val="8"/>
            <color indexed="10"/>
            <rFont val="MS P ゴシック"/>
            <family val="3"/>
            <charset val="128"/>
          </rPr>
          <t>※単価に端数がないように調整してください。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44F18843-6DE1-4AFF-9A1A-B081FE42F6DE}">
      <text>
        <r>
          <rPr>
            <b/>
            <sz val="9"/>
            <color indexed="10"/>
            <rFont val="ＭＳ Ｐゴシック"/>
            <family val="3"/>
            <charset val="128"/>
          </rPr>
          <t>代表者印を省略する場合は、担当者名、電話番号、mailアドレスを記載して、メール等で送付してください。</t>
        </r>
      </text>
    </comment>
    <comment ref="P35" authorId="1" shapeId="0" xr:uid="{EC023FBE-E699-4FE6-854B-7B03ADA3ADEA}">
      <text>
        <r>
          <rPr>
            <b/>
            <sz val="9"/>
            <color indexed="10"/>
            <rFont val="MS P ゴシック"/>
            <family val="3"/>
            <charset val="128"/>
          </rPr>
          <t>端数調整が必要なときは事務経費（Ｂ）を10％以内に減じて調整することは可能です。</t>
        </r>
      </text>
    </comment>
    <comment ref="P36" authorId="1" shapeId="0" xr:uid="{582D7FA7-BBAD-458C-BFFE-F995C37D1088}">
      <text>
        <r>
          <rPr>
            <b/>
            <sz val="9"/>
            <color indexed="10"/>
            <rFont val="MS P ゴシック"/>
            <family val="3"/>
            <charset val="128"/>
          </rPr>
          <t>小計(Ｃ)/定員×訓練月数＝単価
※単価に端数がないように調整してください。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987CCD31-5640-44F2-B198-CD19B9D54DB2}">
      <text>
        <r>
          <rPr>
            <b/>
            <sz val="9"/>
            <color indexed="10"/>
            <rFont val="ＭＳ Ｐゴシック"/>
            <family val="3"/>
            <charset val="128"/>
          </rPr>
          <t>代表者印を省略する場合は、担当者名、電話番号、mailアドレスを記載してください。</t>
        </r>
      </text>
    </comment>
    <comment ref="P29" authorId="1" shapeId="0" xr:uid="{726F870C-EF33-4DD7-BD39-033B310B12D7}">
      <text>
        <r>
          <rPr>
            <b/>
            <sz val="9"/>
            <color indexed="10"/>
            <rFont val="MS P ゴシック"/>
            <family val="3"/>
            <charset val="128"/>
          </rPr>
          <t>端数調整が必要なときは事務経費（Ｂ）を10％以内に減じて調整することは可能です。</t>
        </r>
      </text>
    </comment>
    <comment ref="P30" authorId="1" shapeId="0" xr:uid="{7DFC4DD5-CC41-4F0E-A7D7-943B10D8D374}">
      <text>
        <r>
          <rPr>
            <b/>
            <sz val="9"/>
            <color indexed="10"/>
            <rFont val="MS P ゴシック"/>
            <family val="3"/>
            <charset val="128"/>
          </rPr>
          <t>小計(Ｃ)/定員×訓練月数＝単価
※単価に端数がないように調整してください。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F981A6BA-C623-443E-831F-D7E758C410E9}">
      <text>
        <r>
          <rPr>
            <b/>
            <sz val="9"/>
            <color indexed="10"/>
            <rFont val="ＭＳ Ｐゴシック"/>
            <family val="3"/>
            <charset val="128"/>
          </rPr>
          <t>代表者印を省略する場合は、担当者名、電話番号、mailアドレスを記載してください。</t>
        </r>
      </text>
    </comment>
    <comment ref="P29" authorId="1" shapeId="0" xr:uid="{D01FEF41-2141-4A09-80BD-8524B7294400}">
      <text>
        <r>
          <rPr>
            <b/>
            <sz val="9"/>
            <color indexed="10"/>
            <rFont val="MS P ゴシック"/>
            <family val="3"/>
            <charset val="128"/>
          </rPr>
          <t>端数調整が必要なときは事務経費（Ｂ）を10％以内に減じて調整することは可能です。</t>
        </r>
      </text>
    </comment>
    <comment ref="P30" authorId="1" shapeId="0" xr:uid="{77798C8A-4C25-4F4A-B401-6680EDE22AFB}">
      <text>
        <r>
          <rPr>
            <b/>
            <sz val="9"/>
            <color indexed="10"/>
            <rFont val="MS P ゴシック"/>
            <family val="3"/>
            <charset val="128"/>
          </rPr>
          <t>小計(Ｃ)/定員×訓練月数＝単価
※単価に端数がないように調整してください。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B1C4379E-CEA3-45C1-8DF2-4C85FA1DCC0E}">
      <text>
        <r>
          <rPr>
            <b/>
            <sz val="9"/>
            <color indexed="10"/>
            <rFont val="ＭＳ Ｐゴシック"/>
            <family val="3"/>
            <charset val="128"/>
          </rPr>
          <t>代表者印を省略する場合は、担当者名、電話番号、mailアドレスを記載してください。</t>
        </r>
      </text>
    </comment>
    <comment ref="P29" authorId="1" shapeId="0" xr:uid="{A5963940-E0EA-47A2-94C0-9C111FC881A7}">
      <text>
        <r>
          <rPr>
            <b/>
            <sz val="9"/>
            <color indexed="10"/>
            <rFont val="MS P ゴシック"/>
            <family val="3"/>
            <charset val="128"/>
          </rPr>
          <t>端数調整が必要なときは事務経費（Ｂ）を10％以内に減じて調整することは可能です。</t>
        </r>
      </text>
    </comment>
    <comment ref="P30" authorId="1" shapeId="0" xr:uid="{30850B6D-60CF-4506-A322-BE6ED595157F}">
      <text>
        <r>
          <rPr>
            <b/>
            <sz val="9"/>
            <color indexed="10"/>
            <rFont val="MS P ゴシック"/>
            <family val="3"/>
            <charset val="128"/>
          </rPr>
          <t>小計(Ｃ)/定員×訓練月数＝単価
※単価に端数がないように調整してください。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E0C710FA-EE02-4656-A1A5-82A9DD0A0B16}">
      <text>
        <r>
          <rPr>
            <b/>
            <sz val="9"/>
            <color indexed="10"/>
            <rFont val="ＭＳ Ｐゴシック"/>
            <family val="3"/>
            <charset val="128"/>
          </rPr>
          <t>代表者印を省略する場合は、担当者名、電話番号、mailアドレスを記載して、メール等で送付してください。</t>
        </r>
      </text>
    </comment>
    <comment ref="P29" authorId="1" shapeId="0" xr:uid="{3CD2E8B2-1613-4EBB-94DB-503C3B44EF98}">
      <text>
        <r>
          <rPr>
            <b/>
            <sz val="9"/>
            <color indexed="10"/>
            <rFont val="MS P ゴシック"/>
            <family val="3"/>
            <charset val="128"/>
          </rPr>
          <t>端数調整が必要なときは事務経費（Ｂ）を10％以内に減じて調整することは可能です。</t>
        </r>
      </text>
    </comment>
    <comment ref="P30" authorId="1" shapeId="0" xr:uid="{AAE83537-D07A-4C1C-866F-CC071541D964}">
      <text>
        <r>
          <rPr>
            <b/>
            <sz val="9"/>
            <color indexed="10"/>
            <rFont val="MS P ゴシック"/>
            <family val="3"/>
            <charset val="128"/>
          </rPr>
          <t>小計(Ｃ)/定員×訓練月数＝単価
※単価に端数がないように調整してください。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3BC2C75A-88E9-42D3-AA34-D73B82A50FAB}">
      <text>
        <r>
          <rPr>
            <b/>
            <sz val="9"/>
            <color indexed="10"/>
            <rFont val="ＭＳ Ｐゴシック"/>
            <family val="3"/>
            <charset val="128"/>
          </rPr>
          <t>代表者印を省略する場合は、担当者名、電話番号、mailアドレスを記載して、メール等で送付してください。</t>
        </r>
      </text>
    </comment>
    <comment ref="P29" authorId="1" shapeId="0" xr:uid="{DF79D244-75D8-4614-80F1-624942A66513}">
      <text>
        <r>
          <rPr>
            <b/>
            <sz val="9"/>
            <color indexed="10"/>
            <rFont val="MS P ゴシック"/>
            <family val="3"/>
            <charset val="128"/>
          </rPr>
          <t>端数調整が必要なときは事務経費（Ｂ）を10％以内に減じて調整することは可能です。</t>
        </r>
      </text>
    </comment>
    <comment ref="P30" authorId="1" shapeId="0" xr:uid="{CA659ABB-DBA4-4699-9D35-6F09970771EE}">
      <text>
        <r>
          <rPr>
            <b/>
            <sz val="9"/>
            <color indexed="10"/>
            <rFont val="MS P ゴシック"/>
            <family val="3"/>
            <charset val="128"/>
          </rPr>
          <t>小計(Ｃ)/定員×訓練月数＝単価
※単価に端数がないように調整してください。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00000000-0006-0000-0400-000001000000}">
      <text>
        <r>
          <rPr>
            <b/>
            <sz val="9"/>
            <color indexed="10"/>
            <rFont val="ＭＳ Ｐゴシック"/>
            <family val="3"/>
            <charset val="128"/>
          </rPr>
          <t>代表者印を省略する場合は、担当者名、電話番号、mailアドレスを記載して、メール等で送付してください。</t>
        </r>
      </text>
    </comment>
    <comment ref="P29" authorId="1" shapeId="0" xr:uid="{8C4F7400-39FB-4D1D-AF9B-E753FE43E41A}">
      <text>
        <r>
          <rPr>
            <b/>
            <sz val="9"/>
            <color indexed="10"/>
            <rFont val="MS P ゴシック"/>
            <family val="3"/>
            <charset val="128"/>
          </rPr>
          <t>端数調整が必要なときは事務経費（Ｂ）を10％以内に減じて調整することは可能です。</t>
        </r>
      </text>
    </comment>
    <comment ref="P30" authorId="1" shapeId="0" xr:uid="{E8E86EA1-B4B2-4E4B-B806-A7308A6DE343}">
      <text>
        <r>
          <rPr>
            <b/>
            <sz val="9"/>
            <color indexed="10"/>
            <rFont val="MS P ゴシック"/>
            <family val="3"/>
            <charset val="128"/>
          </rPr>
          <t>小計(Ｃ)/定員×訓練月数＝単価
※単価に端数がないように調整してください。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00000000-0006-0000-0600-000001000000}">
      <text>
        <r>
          <rPr>
            <b/>
            <sz val="9"/>
            <color indexed="10"/>
            <rFont val="ＭＳ Ｐゴシック"/>
            <family val="3"/>
            <charset val="128"/>
          </rPr>
          <t>代表者印を省略する場合は、担当者名、電話番号、mailアドレスを記載して、メール等で送付してください。</t>
        </r>
      </text>
    </comment>
    <comment ref="P29" authorId="1" shapeId="0" xr:uid="{C715DDD6-0947-4F8B-9A73-A6DE400BB64F}">
      <text>
        <r>
          <rPr>
            <b/>
            <sz val="9"/>
            <color indexed="10"/>
            <rFont val="MS P ゴシック"/>
            <family val="3"/>
            <charset val="128"/>
          </rPr>
          <t>端数調整が必要なときは事務経費（Ｂ）を10％以内に減じて調整することは可能です。</t>
        </r>
      </text>
    </comment>
    <comment ref="P30" authorId="1" shapeId="0" xr:uid="{916C2EB1-5DC5-4D1B-AECF-FF74C00665F0}">
      <text>
        <r>
          <rPr>
            <b/>
            <sz val="9"/>
            <color indexed="10"/>
            <rFont val="MS P ゴシック"/>
            <family val="3"/>
            <charset val="128"/>
          </rPr>
          <t>小計(Ｃ)/定員×訓練月数＝単価
※単価に端数がないように調整してください。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user</author>
    <author>沖縄県</author>
  </authors>
  <commentList>
    <comment ref="M8" authorId="0" shapeId="0" xr:uid="{00000000-0006-0000-0500-000001000000}">
      <text>
        <r>
          <rPr>
            <b/>
            <sz val="9"/>
            <color indexed="10"/>
            <rFont val="ＭＳ Ｐゴシック"/>
            <family val="3"/>
            <charset val="128"/>
          </rPr>
          <t>代表者印を省略する場合は、担当者名、電話番号、mailアドレスを記載して、メール等で送付してください。</t>
        </r>
      </text>
    </comment>
    <comment ref="P29" authorId="1" shapeId="0" xr:uid="{7DA27851-5FEB-4BEB-979C-ABF351A5068A}">
      <text>
        <r>
          <rPr>
            <b/>
            <sz val="9"/>
            <color indexed="10"/>
            <rFont val="MS P ゴシック"/>
            <family val="3"/>
            <charset val="128"/>
          </rPr>
          <t>端数調整が必要なときは事務経費（Ｂ）を10％以内に減じて調整することは可能です。</t>
        </r>
      </text>
    </comment>
    <comment ref="P30" authorId="1" shapeId="0" xr:uid="{BD79E0D8-1EE4-4DC0-960F-BE4D6E3D1193}">
      <text>
        <r>
          <rPr>
            <b/>
            <sz val="9"/>
            <color indexed="10"/>
            <rFont val="MS P ゴシック"/>
            <family val="3"/>
            <charset val="128"/>
          </rPr>
          <t>小計(Ｃ)/定員×訓練月数＝単価
※単価に端数がないように調整してください。</t>
        </r>
      </text>
    </comment>
  </commentList>
</comments>
</file>

<file path=xl/sharedStrings.xml><?xml version="1.0" encoding="utf-8"?>
<sst xmlns="http://schemas.openxmlformats.org/spreadsheetml/2006/main" count="1205" uniqueCount="181">
  <si>
    <t>下記の通りお見積り致します。</t>
    <rPh sb="0" eb="2">
      <t>カキ</t>
    </rPh>
    <rPh sb="3" eb="4">
      <t>トオ</t>
    </rPh>
    <rPh sb="6" eb="8">
      <t>ミツモ</t>
    </rPh>
    <rPh sb="9" eb="10">
      <t>イタ</t>
    </rPh>
    <phoneticPr fontId="3"/>
  </si>
  <si>
    <t>科　　目</t>
    <rPh sb="0" eb="1">
      <t>カ</t>
    </rPh>
    <rPh sb="3" eb="4">
      <t>メ</t>
    </rPh>
    <phoneticPr fontId="3"/>
  </si>
  <si>
    <t>金　額（円）</t>
    <rPh sb="0" eb="1">
      <t>キン</t>
    </rPh>
    <rPh sb="2" eb="3">
      <t>ガク</t>
    </rPh>
    <rPh sb="4" eb="5">
      <t>エン</t>
    </rPh>
    <phoneticPr fontId="3"/>
  </si>
  <si>
    <t>人件費</t>
    <rPh sb="0" eb="3">
      <t>ジンケンヒ</t>
    </rPh>
    <phoneticPr fontId="3"/>
  </si>
  <si>
    <t>事務員</t>
    <rPh sb="0" eb="3">
      <t>ジムイン</t>
    </rPh>
    <phoneticPr fontId="3"/>
  </si>
  <si>
    <t>消耗品費</t>
    <rPh sb="0" eb="2">
      <t>ショウモウ</t>
    </rPh>
    <rPh sb="2" eb="3">
      <t>ヒン</t>
    </rPh>
    <rPh sb="3" eb="4">
      <t>ヒ</t>
    </rPh>
    <phoneticPr fontId="3"/>
  </si>
  <si>
    <t>（水道光熱費を含む）</t>
    <rPh sb="1" eb="3">
      <t>スイドウ</t>
    </rPh>
    <rPh sb="3" eb="6">
      <t>コウネツヒ</t>
    </rPh>
    <rPh sb="7" eb="8">
      <t>フク</t>
    </rPh>
    <phoneticPr fontId="3"/>
  </si>
  <si>
    <t>事務費</t>
    <rPh sb="0" eb="3">
      <t>ジムヒ</t>
    </rPh>
    <phoneticPr fontId="3"/>
  </si>
  <si>
    <t>事務経費（Ｂ）</t>
    <rPh sb="0" eb="2">
      <t>ジム</t>
    </rPh>
    <rPh sb="2" eb="4">
      <t>ケイヒ</t>
    </rPh>
    <phoneticPr fontId="3"/>
  </si>
  <si>
    <t>（Ａ）×10％</t>
    <phoneticPr fontId="3"/>
  </si>
  <si>
    <t>円（税抜き）</t>
    <rPh sb="0" eb="1">
      <t>エン</t>
    </rPh>
    <rPh sb="2" eb="3">
      <t>ゼイ</t>
    </rPh>
    <rPh sb="3" eb="4">
      <t>ヌ</t>
    </rPh>
    <phoneticPr fontId="3"/>
  </si>
  <si>
    <t>〔合計（税抜き）÷定員÷訓練月数＝単価（税抜き）〕</t>
    <rPh sb="1" eb="3">
      <t>ゴウケイ</t>
    </rPh>
    <rPh sb="4" eb="5">
      <t>ゼイ</t>
    </rPh>
    <rPh sb="5" eb="6">
      <t>ヌ</t>
    </rPh>
    <rPh sb="9" eb="11">
      <t>テイイン</t>
    </rPh>
    <rPh sb="12" eb="14">
      <t>クンレン</t>
    </rPh>
    <rPh sb="14" eb="15">
      <t>ツキ</t>
    </rPh>
    <rPh sb="15" eb="16">
      <t>スウ</t>
    </rPh>
    <rPh sb="17" eb="19">
      <t>タンカ</t>
    </rPh>
    <rPh sb="20" eb="21">
      <t>ゼイ</t>
    </rPh>
    <rPh sb="21" eb="22">
      <t>ヌ</t>
    </rPh>
    <phoneticPr fontId="3"/>
  </si>
  <si>
    <t>内　　　容</t>
    <rPh sb="0" eb="1">
      <t>ウチ</t>
    </rPh>
    <rPh sb="4" eb="5">
      <t>カタチ</t>
    </rPh>
    <phoneticPr fontId="3"/>
  </si>
  <si>
    <t>専任講師</t>
    <rPh sb="0" eb="2">
      <t>センニン</t>
    </rPh>
    <rPh sb="2" eb="4">
      <t>コウシ</t>
    </rPh>
    <phoneticPr fontId="3"/>
  </si>
  <si>
    <t>時給</t>
    <rPh sb="0" eb="2">
      <t>ジキュウ</t>
    </rPh>
    <phoneticPr fontId="3"/>
  </si>
  <si>
    <t>×</t>
    <phoneticPr fontId="3"/>
  </si>
  <si>
    <t>時間</t>
    <rPh sb="0" eb="2">
      <t>ジカン</t>
    </rPh>
    <phoneticPr fontId="3"/>
  </si>
  <si>
    <t>補助講師</t>
    <rPh sb="0" eb="2">
      <t>ホジョ</t>
    </rPh>
    <rPh sb="2" eb="4">
      <t>コウシ</t>
    </rPh>
    <phoneticPr fontId="3"/>
  </si>
  <si>
    <t>機材等借料</t>
    <rPh sb="0" eb="2">
      <t>キザイ</t>
    </rPh>
    <rPh sb="2" eb="3">
      <t>トウ</t>
    </rPh>
    <rPh sb="3" eb="5">
      <t>シャクリョウ</t>
    </rPh>
    <phoneticPr fontId="3"/>
  </si>
  <si>
    <t>機器使用料（PC）</t>
    <rPh sb="0" eb="2">
      <t>キキ</t>
    </rPh>
    <rPh sb="2" eb="4">
      <t>シヨウ</t>
    </rPh>
    <rPh sb="4" eb="5">
      <t>リョウ</t>
    </rPh>
    <phoneticPr fontId="3"/>
  </si>
  <si>
    <t>1台</t>
    <rPh sb="1" eb="2">
      <t>ダイ</t>
    </rPh>
    <phoneticPr fontId="3"/>
  </si>
  <si>
    <t>日</t>
    <rPh sb="0" eb="1">
      <t>ニチ</t>
    </rPh>
    <phoneticPr fontId="3"/>
  </si>
  <si>
    <t>台</t>
    <rPh sb="0" eb="1">
      <t>ダイ</t>
    </rPh>
    <phoneticPr fontId="3"/>
  </si>
  <si>
    <t>機器使用料（ﾌﾟﾛｼﾞｪｸﾀｰ）</t>
    <rPh sb="0" eb="2">
      <t>キキ</t>
    </rPh>
    <rPh sb="2" eb="4">
      <t>シヨウ</t>
    </rPh>
    <rPh sb="4" eb="5">
      <t>リョウ</t>
    </rPh>
    <phoneticPr fontId="3"/>
  </si>
  <si>
    <t>ｿﾌﾄ使用料</t>
    <rPh sb="3" eb="5">
      <t>シヨウ</t>
    </rPh>
    <rPh sb="5" eb="6">
      <t>リョウ</t>
    </rPh>
    <phoneticPr fontId="3"/>
  </si>
  <si>
    <t>交通費</t>
    <rPh sb="0" eb="3">
      <t>コウツウヒ</t>
    </rPh>
    <phoneticPr fontId="3"/>
  </si>
  <si>
    <t>1日</t>
    <rPh sb="1" eb="2">
      <t>ニチ</t>
    </rPh>
    <phoneticPr fontId="3"/>
  </si>
  <si>
    <t>名</t>
    <rPh sb="0" eb="1">
      <t>メイ</t>
    </rPh>
    <phoneticPr fontId="3"/>
  </si>
  <si>
    <t>通信運搬費</t>
    <rPh sb="0" eb="2">
      <t>ツウシン</t>
    </rPh>
    <rPh sb="2" eb="4">
      <t>ウンパン</t>
    </rPh>
    <rPh sb="4" eb="5">
      <t>ヒ</t>
    </rPh>
    <phoneticPr fontId="3"/>
  </si>
  <si>
    <t>諸経費計（Ａ）</t>
    <rPh sb="0" eb="3">
      <t>ショケイヒ</t>
    </rPh>
    <rPh sb="3" eb="4">
      <t>ケイ</t>
    </rPh>
    <phoneticPr fontId="3"/>
  </si>
  <si>
    <t>小　　計　（Ｃ）</t>
    <rPh sb="0" eb="1">
      <t>ショウ</t>
    </rPh>
    <rPh sb="3" eb="4">
      <t>ケイ</t>
    </rPh>
    <phoneticPr fontId="3"/>
  </si>
  <si>
    <t>（Ａ）＋（Ｂ）</t>
    <phoneticPr fontId="3"/>
  </si>
  <si>
    <t>消費税　 （Ｄ）</t>
    <rPh sb="0" eb="3">
      <t>ショウヒゼイ</t>
    </rPh>
    <phoneticPr fontId="3"/>
  </si>
  <si>
    <t>（Ｃ）＋（Ｄ）</t>
    <phoneticPr fontId="3"/>
  </si>
  <si>
    <t>(定員</t>
    <rPh sb="1" eb="3">
      <t>テイイン</t>
    </rPh>
    <phoneticPr fontId="3"/>
  </si>
  <si>
    <t>訓練月数</t>
    <rPh sb="0" eb="2">
      <t>クンレン</t>
    </rPh>
    <rPh sb="2" eb="4">
      <t>ツキスウ</t>
    </rPh>
    <phoneticPr fontId="3"/>
  </si>
  <si>
    <t>訓練実施委託費単価（人/月）</t>
    <rPh sb="0" eb="2">
      <t>クンレン</t>
    </rPh>
    <rPh sb="2" eb="4">
      <t>ジッシ</t>
    </rPh>
    <rPh sb="4" eb="7">
      <t>イタクヒ</t>
    </rPh>
    <rPh sb="7" eb="9">
      <t>タンカ</t>
    </rPh>
    <rPh sb="10" eb="11">
      <t>ニン</t>
    </rPh>
    <rPh sb="12" eb="13">
      <t>ツキ</t>
    </rPh>
    <phoneticPr fontId="3"/>
  </si>
  <si>
    <t>諸経費</t>
    <rPh sb="0" eb="3">
      <t>ショケイヒ</t>
    </rPh>
    <phoneticPr fontId="3"/>
  </si>
  <si>
    <t>名、</t>
    <rPh sb="0" eb="1">
      <t>メイ</t>
    </rPh>
    <phoneticPr fontId="3"/>
  </si>
  <si>
    <t>〒</t>
    <phoneticPr fontId="3"/>
  </si>
  <si>
    <t>①</t>
    <phoneticPr fontId="3"/>
  </si>
  <si>
    <t>②</t>
    <phoneticPr fontId="3"/>
  </si>
  <si>
    <t>就職支援経費</t>
    <rPh sb="0" eb="2">
      <t>シュウショク</t>
    </rPh>
    <rPh sb="2" eb="4">
      <t>シエン</t>
    </rPh>
    <rPh sb="4" eb="6">
      <t>ケイヒ</t>
    </rPh>
    <phoneticPr fontId="3"/>
  </si>
  <si>
    <t>就職支援経費単価（人/月）</t>
    <rPh sb="0" eb="2">
      <t>シュウショク</t>
    </rPh>
    <rPh sb="2" eb="4">
      <t>シエン</t>
    </rPh>
    <rPh sb="4" eb="6">
      <t>ケイヒ</t>
    </rPh>
    <rPh sb="6" eb="8">
      <t>タンカ</t>
    </rPh>
    <rPh sb="9" eb="10">
      <t>ニン</t>
    </rPh>
    <rPh sb="11" eb="12">
      <t>ツキ</t>
    </rPh>
    <phoneticPr fontId="3"/>
  </si>
  <si>
    <t>訓練実施経費</t>
    <rPh sb="0" eb="2">
      <t>クンレン</t>
    </rPh>
    <rPh sb="2" eb="4">
      <t>ジッシ</t>
    </rPh>
    <rPh sb="4" eb="6">
      <t>ケイヒ</t>
    </rPh>
    <phoneticPr fontId="3"/>
  </si>
  <si>
    <t>※</t>
    <phoneticPr fontId="3"/>
  </si>
  <si>
    <t>科名：</t>
    <rPh sb="0" eb="2">
      <t>カメイ</t>
    </rPh>
    <phoneticPr fontId="3"/>
  </si>
  <si>
    <t>〔合計（税抜き）÷定員÷対象月数＝単価（税抜き）〕</t>
    <rPh sb="1" eb="3">
      <t>ゴウケイ</t>
    </rPh>
    <rPh sb="4" eb="5">
      <t>ゼイ</t>
    </rPh>
    <rPh sb="5" eb="6">
      <t>ヌ</t>
    </rPh>
    <rPh sb="9" eb="11">
      <t>テイイン</t>
    </rPh>
    <rPh sb="12" eb="14">
      <t>タイショウ</t>
    </rPh>
    <rPh sb="14" eb="15">
      <t>ツキ</t>
    </rPh>
    <rPh sb="15" eb="16">
      <t>スウ</t>
    </rPh>
    <rPh sb="17" eb="19">
      <t>タンカ</t>
    </rPh>
    <rPh sb="20" eb="21">
      <t>ゼイ</t>
    </rPh>
    <rPh sb="21" eb="22">
      <t>ヌ</t>
    </rPh>
    <phoneticPr fontId="3"/>
  </si>
  <si>
    <t>消費税（Ｂ）</t>
    <rPh sb="0" eb="3">
      <t>ショウヒゼイ</t>
    </rPh>
    <phoneticPr fontId="3"/>
  </si>
  <si>
    <t>就職支援経費（Ａ）</t>
    <rPh sb="0" eb="2">
      <t>シュウショク</t>
    </rPh>
    <rPh sb="2" eb="4">
      <t>シエン</t>
    </rPh>
    <rPh sb="4" eb="6">
      <t>ケイヒ</t>
    </rPh>
    <phoneticPr fontId="3"/>
  </si>
  <si>
    <t>（Ａ）＋（Ｂ）</t>
  </si>
  <si>
    <t>人×</t>
    <rPh sb="0" eb="1">
      <t>ニン</t>
    </rPh>
    <phoneticPr fontId="3"/>
  </si>
  <si>
    <t>月開講）</t>
  </si>
  <si>
    <t>見積年月日　：</t>
  </si>
  <si>
    <t>①合計　＋　②合計</t>
    <rPh sb="1" eb="3">
      <t>ゴウケイ</t>
    </rPh>
    <rPh sb="7" eb="9">
      <t>ゴウケイ</t>
    </rPh>
    <phoneticPr fontId="3"/>
  </si>
  <si>
    <t>①合　　　計</t>
    <rPh sb="1" eb="2">
      <t>ゴウ</t>
    </rPh>
    <rPh sb="5" eb="6">
      <t>ケイ</t>
    </rPh>
    <phoneticPr fontId="3"/>
  </si>
  <si>
    <t>②合　　　　計</t>
    <rPh sb="1" eb="2">
      <t>ア</t>
    </rPh>
    <rPh sb="6" eb="7">
      <t>ケイ</t>
    </rPh>
    <phoneticPr fontId="3"/>
  </si>
  <si>
    <t>か月</t>
    <rPh sb="1" eb="2">
      <t>ゲツ</t>
    </rPh>
    <phoneticPr fontId="3"/>
  </si>
  <si>
    <t>か月）</t>
    <rPh sb="1" eb="2">
      <t>ゲツ</t>
    </rPh>
    <phoneticPr fontId="3"/>
  </si>
  <si>
    <t>就職支援経費単価については就職支援経費就職率が80%以上として見積った額である。</t>
    <rPh sb="0" eb="2">
      <t>シュウショク</t>
    </rPh>
    <rPh sb="2" eb="4">
      <t>シエン</t>
    </rPh>
    <rPh sb="4" eb="6">
      <t>ケイヒ</t>
    </rPh>
    <rPh sb="6" eb="8">
      <t>タンカ</t>
    </rPh>
    <rPh sb="13" eb="15">
      <t>シュウショク</t>
    </rPh>
    <rPh sb="15" eb="17">
      <t>シエン</t>
    </rPh>
    <rPh sb="17" eb="19">
      <t>ケイヒ</t>
    </rPh>
    <rPh sb="19" eb="21">
      <t>シュウショク</t>
    </rPh>
    <rPh sb="21" eb="22">
      <t>リツ</t>
    </rPh>
    <rPh sb="26" eb="28">
      <t>イジョウ</t>
    </rPh>
    <rPh sb="31" eb="33">
      <t>ミツ</t>
    </rPh>
    <rPh sb="35" eb="36">
      <t>ガク</t>
    </rPh>
    <phoneticPr fontId="3"/>
  </si>
  <si>
    <t>（一般）（</t>
    <phoneticPr fontId="3"/>
  </si>
  <si>
    <t>内訳</t>
    <rPh sb="0" eb="2">
      <t>ウチワケ</t>
    </rPh>
    <phoneticPr fontId="3"/>
  </si>
  <si>
    <t>名　　称</t>
    <rPh sb="0" eb="1">
      <t>メイ</t>
    </rPh>
    <rPh sb="3" eb="4">
      <t>ショウ</t>
    </rPh>
    <phoneticPr fontId="3"/>
  </si>
  <si>
    <t>内　　　容</t>
    <rPh sb="0" eb="1">
      <t>ウチ</t>
    </rPh>
    <rPh sb="4" eb="5">
      <t>ヨウ</t>
    </rPh>
    <phoneticPr fontId="3"/>
  </si>
  <si>
    <t>科</t>
    <phoneticPr fontId="3"/>
  </si>
  <si>
    <t>令和</t>
    <rPh sb="0" eb="2">
      <t>レイワ</t>
    </rPh>
    <phoneticPr fontId="3"/>
  </si>
  <si>
    <t>（Ｃ）×10％</t>
    <phoneticPr fontId="3"/>
  </si>
  <si>
    <t>③</t>
    <phoneticPr fontId="3"/>
  </si>
  <si>
    <t>③合　　　　計</t>
    <rPh sb="1" eb="2">
      <t>ア</t>
    </rPh>
    <rPh sb="6" eb="7">
      <t>ケイ</t>
    </rPh>
    <phoneticPr fontId="3"/>
  </si>
  <si>
    <t>①合計　＋　②合計　＋　③合計</t>
    <rPh sb="1" eb="3">
      <t>ゴウケイ</t>
    </rPh>
    <rPh sb="7" eb="9">
      <t>ゴウケイ</t>
    </rPh>
    <phoneticPr fontId="3"/>
  </si>
  <si>
    <t>デジタル訓練促進費</t>
    <phoneticPr fontId="3"/>
  </si>
  <si>
    <t>デジタル訓練促進費（人/月）</t>
    <rPh sb="4" eb="6">
      <t>クンレン</t>
    </rPh>
    <rPh sb="6" eb="8">
      <t>ソクシン</t>
    </rPh>
    <rPh sb="8" eb="9">
      <t>ヒ</t>
    </rPh>
    <rPh sb="10" eb="11">
      <t>ニン</t>
    </rPh>
    <rPh sb="12" eb="13">
      <t>ツキ</t>
    </rPh>
    <phoneticPr fontId="3"/>
  </si>
  <si>
    <t>デジタル訓練促進費（Ａ）</t>
    <rPh sb="4" eb="6">
      <t>クンレン</t>
    </rPh>
    <rPh sb="6" eb="8">
      <t>ソクシン</t>
    </rPh>
    <rPh sb="8" eb="9">
      <t>ヒ</t>
    </rPh>
    <phoneticPr fontId="3"/>
  </si>
  <si>
    <t>デジタル訓練促進費就職率70％以上及び資格取得率35％以上として見積もった額である。</t>
    <rPh sb="17" eb="18">
      <t>オヨ</t>
    </rPh>
    <rPh sb="19" eb="21">
      <t>シカク</t>
    </rPh>
    <rPh sb="21" eb="24">
      <t>シュトクリツ</t>
    </rPh>
    <rPh sb="27" eb="29">
      <t>イジョウ</t>
    </rPh>
    <rPh sb="32" eb="34">
      <t>ミツ</t>
    </rPh>
    <rPh sb="37" eb="38">
      <t>ガク</t>
    </rPh>
    <phoneticPr fontId="3"/>
  </si>
  <si>
    <t>－</t>
    <phoneticPr fontId="3"/>
  </si>
  <si>
    <t>住所</t>
    <rPh sb="0" eb="2">
      <t>ジュウショ</t>
    </rPh>
    <phoneticPr fontId="3"/>
  </si>
  <si>
    <t>学校名</t>
    <rPh sb="0" eb="3">
      <t>ガッコウメイ</t>
    </rPh>
    <phoneticPr fontId="3"/>
  </si>
  <si>
    <t>代表者名</t>
    <rPh sb="0" eb="3">
      <t>ダイヒョウシャ</t>
    </rPh>
    <rPh sb="3" eb="4">
      <t>メイ</t>
    </rPh>
    <phoneticPr fontId="3"/>
  </si>
  <si>
    <t>(</t>
    <phoneticPr fontId="3"/>
  </si>
  <si>
    <t>○</t>
    <phoneticPr fontId="12"/>
  </si>
  <si>
    <t>年　○　月開講）</t>
    <rPh sb="0" eb="1">
      <t>ネン</t>
    </rPh>
    <rPh sb="4" eb="5">
      <t>ガツ</t>
    </rPh>
    <rPh sb="5" eb="7">
      <t>カイコウ</t>
    </rPh>
    <phoneticPr fontId="3"/>
  </si>
  <si>
    <t>〔合計（税抜き）÷定員数÷訓練月数＝単価（税抜き）〕</t>
    <rPh sb="1" eb="3">
      <t>ゴウケイ</t>
    </rPh>
    <rPh sb="4" eb="5">
      <t>ゼイ</t>
    </rPh>
    <rPh sb="5" eb="6">
      <t>ヌ</t>
    </rPh>
    <rPh sb="9" eb="11">
      <t>テイイン</t>
    </rPh>
    <rPh sb="11" eb="12">
      <t>スウ</t>
    </rPh>
    <rPh sb="13" eb="15">
      <t>クンレン</t>
    </rPh>
    <rPh sb="15" eb="16">
      <t>ツキ</t>
    </rPh>
    <rPh sb="16" eb="17">
      <t>スウ</t>
    </rPh>
    <rPh sb="18" eb="20">
      <t>タンカ</t>
    </rPh>
    <rPh sb="21" eb="22">
      <t>ゼイ</t>
    </rPh>
    <rPh sb="22" eb="23">
      <t>ヌ</t>
    </rPh>
    <phoneticPr fontId="3"/>
  </si>
  <si>
    <t>入学金</t>
    <rPh sb="0" eb="3">
      <t>ニュウガクキン</t>
    </rPh>
    <phoneticPr fontId="3"/>
  </si>
  <si>
    <t>円×</t>
    <rPh sb="0" eb="1">
      <t>エン</t>
    </rPh>
    <phoneticPr fontId="3"/>
  </si>
  <si>
    <t>　</t>
    <phoneticPr fontId="3"/>
  </si>
  <si>
    <t>授業料</t>
    <rPh sb="0" eb="3">
      <t>ジュギョウリョウ</t>
    </rPh>
    <phoneticPr fontId="3"/>
  </si>
  <si>
    <t>名×</t>
    <rPh sb="0" eb="1">
      <t>メイ</t>
    </rPh>
    <phoneticPr fontId="3"/>
  </si>
  <si>
    <t>年</t>
    <rPh sb="0" eb="1">
      <t>ネン</t>
    </rPh>
    <phoneticPr fontId="13"/>
  </si>
  <si>
    <t>実習費</t>
    <rPh sb="0" eb="3">
      <t>ジッシュウヒ</t>
    </rPh>
    <phoneticPr fontId="3"/>
  </si>
  <si>
    <t>円×</t>
    <rPh sb="0" eb="1">
      <t>エン</t>
    </rPh>
    <phoneticPr fontId="13"/>
  </si>
  <si>
    <t>（業務割合）</t>
    <rPh sb="1" eb="3">
      <t>ギョウム</t>
    </rPh>
    <rPh sb="3" eb="5">
      <t>ワリアイ</t>
    </rPh>
    <phoneticPr fontId="13"/>
  </si>
  <si>
    <t>小　　計　（A）</t>
    <rPh sb="0" eb="1">
      <t>ショウ</t>
    </rPh>
    <rPh sb="3" eb="4">
      <t>ケイ</t>
    </rPh>
    <phoneticPr fontId="3"/>
  </si>
  <si>
    <t>消費税　 （B）</t>
    <rPh sb="0" eb="3">
      <t>ショウヒゼイ</t>
    </rPh>
    <phoneticPr fontId="3"/>
  </si>
  <si>
    <t>（A）×10％</t>
    <phoneticPr fontId="3"/>
  </si>
  <si>
    <t>（A）＋（B）</t>
    <phoneticPr fontId="3"/>
  </si>
  <si>
    <t>定着支援費</t>
    <rPh sb="0" eb="2">
      <t>テイチャク</t>
    </rPh>
    <rPh sb="2" eb="5">
      <t>シエンヒ</t>
    </rPh>
    <phoneticPr fontId="3"/>
  </si>
  <si>
    <t>定着支援費単価（人）</t>
    <rPh sb="0" eb="2">
      <t>テイチャク</t>
    </rPh>
    <rPh sb="2" eb="5">
      <t>シエンヒ</t>
    </rPh>
    <rPh sb="5" eb="7">
      <t>タンカ</t>
    </rPh>
    <rPh sb="8" eb="9">
      <t>ニン</t>
    </rPh>
    <phoneticPr fontId="3"/>
  </si>
  <si>
    <t>〔合計（税抜き）÷定員＝単価（税抜き）〕</t>
    <rPh sb="1" eb="3">
      <t>ゴウケイ</t>
    </rPh>
    <rPh sb="4" eb="5">
      <t>ゼイ</t>
    </rPh>
    <rPh sb="5" eb="6">
      <t>ヌ</t>
    </rPh>
    <rPh sb="9" eb="11">
      <t>テイイン</t>
    </rPh>
    <rPh sb="12" eb="14">
      <t>タンカ</t>
    </rPh>
    <rPh sb="15" eb="16">
      <t>ゼイ</t>
    </rPh>
    <rPh sb="16" eb="17">
      <t>ヌ</t>
    </rPh>
    <phoneticPr fontId="3"/>
  </si>
  <si>
    <t>名）</t>
    <rPh sb="0" eb="1">
      <t>メイ</t>
    </rPh>
    <phoneticPr fontId="3"/>
  </si>
  <si>
    <t>定着支援費（Ａ）</t>
    <rPh sb="0" eb="2">
      <t>テイチャク</t>
    </rPh>
    <rPh sb="2" eb="4">
      <t>シエン</t>
    </rPh>
    <rPh sb="4" eb="5">
      <t>ヒ</t>
    </rPh>
    <phoneticPr fontId="3"/>
  </si>
  <si>
    <t>人</t>
    <rPh sb="0" eb="1">
      <t>ニン</t>
    </rPh>
    <phoneticPr fontId="3"/>
  </si>
  <si>
    <t>定着支援費単価は、継続雇用された修了就職者1人当たりである。</t>
    <rPh sb="0" eb="2">
      <t>テイチャク</t>
    </rPh>
    <rPh sb="2" eb="5">
      <t>シエンピ</t>
    </rPh>
    <rPh sb="5" eb="7">
      <t>タンカ</t>
    </rPh>
    <rPh sb="9" eb="11">
      <t>ケイゾク</t>
    </rPh>
    <rPh sb="11" eb="13">
      <t>コヨウ</t>
    </rPh>
    <rPh sb="16" eb="18">
      <t>シュウリョウ</t>
    </rPh>
    <rPh sb="18" eb="20">
      <t>シュウショク</t>
    </rPh>
    <rPh sb="20" eb="21">
      <t>シャ</t>
    </rPh>
    <rPh sb="22" eb="23">
      <t>ニン</t>
    </rPh>
    <rPh sb="23" eb="24">
      <t>ア</t>
    </rPh>
    <phoneticPr fontId="3"/>
  </si>
  <si>
    <t>対象月数</t>
    <rPh sb="0" eb="2">
      <t>タイショウ</t>
    </rPh>
    <rPh sb="2" eb="4">
      <t>ツキスウ</t>
    </rPh>
    <phoneticPr fontId="3"/>
  </si>
  <si>
    <t>通信機器貸与費（Ａ）</t>
    <rPh sb="0" eb="6">
      <t>ツウシンキキタイヨ</t>
    </rPh>
    <rPh sb="6" eb="7">
      <t>ヒ</t>
    </rPh>
    <phoneticPr fontId="3"/>
  </si>
  <si>
    <t>か月</t>
  </si>
  <si>
    <r>
      <t>（Ａ）×10％</t>
    </r>
    <r>
      <rPr>
        <sz val="11"/>
        <color rgb="FFFF0000"/>
        <rFont val="ＭＳ Ｐ明朝"/>
        <family val="1"/>
        <charset val="128"/>
      </rPr>
      <t>以内</t>
    </r>
    <rPh sb="7" eb="9">
      <t>イナイ</t>
    </rPh>
    <phoneticPr fontId="3"/>
  </si>
  <si>
    <t>単価上限⇒</t>
    <rPh sb="0" eb="2">
      <t>タンカ</t>
    </rPh>
    <rPh sb="2" eb="4">
      <t>ジョウゲン</t>
    </rPh>
    <phoneticPr fontId="3"/>
  </si>
  <si>
    <t>一般コース訓練実施経費</t>
    <rPh sb="0" eb="2">
      <t>イッパン</t>
    </rPh>
    <rPh sb="5" eb="7">
      <t>クンレン</t>
    </rPh>
    <rPh sb="7" eb="9">
      <t>ジッシ</t>
    </rPh>
    <rPh sb="9" eb="11">
      <t>ケイヒ</t>
    </rPh>
    <phoneticPr fontId="3"/>
  </si>
  <si>
    <t>職場見学等推進費</t>
    <rPh sb="0" eb="2">
      <t>ショクバ</t>
    </rPh>
    <rPh sb="2" eb="4">
      <t>ケンガク</t>
    </rPh>
    <rPh sb="4" eb="5">
      <t>トウ</t>
    </rPh>
    <rPh sb="5" eb="7">
      <t>スイシン</t>
    </rPh>
    <rPh sb="7" eb="8">
      <t>ヒ</t>
    </rPh>
    <phoneticPr fontId="3"/>
  </si>
  <si>
    <t>職場見学等推進費（Ａ）</t>
    <rPh sb="0" eb="2">
      <t>ショクバ</t>
    </rPh>
    <rPh sb="2" eb="4">
      <t>ケンガク</t>
    </rPh>
    <rPh sb="4" eb="5">
      <t>トウ</t>
    </rPh>
    <rPh sb="5" eb="7">
      <t>スイシン</t>
    </rPh>
    <rPh sb="7" eb="8">
      <t>ヒ</t>
    </rPh>
    <phoneticPr fontId="3"/>
  </si>
  <si>
    <t>定住外国人訓練実施経費</t>
    <rPh sb="0" eb="2">
      <t>テイジュウ</t>
    </rPh>
    <rPh sb="2" eb="5">
      <t>ガイコクジン</t>
    </rPh>
    <rPh sb="5" eb="7">
      <t>クンレン</t>
    </rPh>
    <rPh sb="7" eb="9">
      <t>ジッシ</t>
    </rPh>
    <rPh sb="9" eb="11">
      <t>ケイヒ</t>
    </rPh>
    <phoneticPr fontId="3"/>
  </si>
  <si>
    <t>高齢求職者訓練実施経費</t>
    <rPh sb="0" eb="5">
      <t>コウレイキュウショクシャ</t>
    </rPh>
    <rPh sb="5" eb="7">
      <t>クンレン</t>
    </rPh>
    <rPh sb="7" eb="9">
      <t>ジッシ</t>
    </rPh>
    <rPh sb="9" eb="11">
      <t>ケイヒ</t>
    </rPh>
    <phoneticPr fontId="3"/>
  </si>
  <si>
    <t>通信機器貸与費単価（人/月）</t>
    <rPh sb="0" eb="6">
      <t>ツウシンキキタイヨ</t>
    </rPh>
    <rPh sb="6" eb="7">
      <t>ヒ</t>
    </rPh>
    <rPh sb="7" eb="9">
      <t>タンカ</t>
    </rPh>
    <rPh sb="10" eb="11">
      <t>ニン</t>
    </rPh>
    <rPh sb="12" eb="13">
      <t>ツキ</t>
    </rPh>
    <phoneticPr fontId="3"/>
  </si>
  <si>
    <t>〔合計（税抜き）÷貸与者数÷対象月数＝単価（税抜き）〕</t>
    <rPh sb="1" eb="3">
      <t>ゴウケイ</t>
    </rPh>
    <rPh sb="4" eb="5">
      <t>ゼイ</t>
    </rPh>
    <rPh sb="5" eb="6">
      <t>ヌ</t>
    </rPh>
    <rPh sb="9" eb="12">
      <t>タイヨシャ</t>
    </rPh>
    <rPh sb="12" eb="13">
      <t>スウ</t>
    </rPh>
    <rPh sb="14" eb="16">
      <t>タイショウ</t>
    </rPh>
    <rPh sb="16" eb="17">
      <t>ツキ</t>
    </rPh>
    <rPh sb="17" eb="18">
      <t>スウ</t>
    </rPh>
    <rPh sb="19" eb="21">
      <t>タンカ</t>
    </rPh>
    <rPh sb="22" eb="23">
      <t>ゼイ</t>
    </rPh>
    <rPh sb="23" eb="24">
      <t>ヌ</t>
    </rPh>
    <phoneticPr fontId="3"/>
  </si>
  <si>
    <t>年×</t>
    <rPh sb="0" eb="1">
      <t>ネン</t>
    </rPh>
    <phoneticPr fontId="13"/>
  </si>
  <si>
    <t>長期コース訓練実施経費（介護・保育90,000円、その他120,000円）</t>
    <rPh sb="0" eb="2">
      <t>チョウキ</t>
    </rPh>
    <rPh sb="5" eb="7">
      <t>クンレン</t>
    </rPh>
    <rPh sb="7" eb="9">
      <t>ジッシ</t>
    </rPh>
    <rPh sb="9" eb="11">
      <t>ケイヒ</t>
    </rPh>
    <rPh sb="12" eb="14">
      <t>カイゴ</t>
    </rPh>
    <rPh sb="15" eb="17">
      <t>ホイク</t>
    </rPh>
    <rPh sb="23" eb="24">
      <t>エン</t>
    </rPh>
    <rPh sb="27" eb="28">
      <t>タ</t>
    </rPh>
    <rPh sb="35" eb="36">
      <t>エン</t>
    </rPh>
    <phoneticPr fontId="3"/>
  </si>
  <si>
    <t>令和　年　月　日</t>
    <rPh sb="0" eb="2">
      <t>レイワ</t>
    </rPh>
    <rPh sb="3" eb="4">
      <t>ネン</t>
    </rPh>
    <rPh sb="5" eb="6">
      <t>ガツ</t>
    </rPh>
    <rPh sb="7" eb="8">
      <t>ヒ</t>
    </rPh>
    <phoneticPr fontId="3"/>
  </si>
  <si>
    <t>－</t>
    <phoneticPr fontId="3"/>
  </si>
  <si>
    <t>○○○</t>
    <phoneticPr fontId="3"/>
  </si>
  <si>
    <t>○○○○</t>
    <phoneticPr fontId="3"/>
  </si>
  <si>
    <t>ＬＡＮ設備使用料</t>
    <rPh sb="3" eb="5">
      <t>セツビ</t>
    </rPh>
    <rPh sb="5" eb="8">
      <t>シヨウリョウ</t>
    </rPh>
    <phoneticPr fontId="3"/>
  </si>
  <si>
    <t>担当者：</t>
    <rPh sb="0" eb="3">
      <t>タントウシャ</t>
    </rPh>
    <phoneticPr fontId="16"/>
  </si>
  <si>
    <t>○○　○○</t>
    <phoneticPr fontId="3"/>
  </si>
  <si>
    <t>○○@○○</t>
    <phoneticPr fontId="3"/>
  </si>
  <si>
    <t>円×</t>
    <phoneticPr fontId="3"/>
  </si>
  <si>
    <t>ＴＥＬ：</t>
    <phoneticPr fontId="3"/>
  </si>
  <si>
    <t>E-Mail：</t>
    <phoneticPr fontId="3"/>
  </si>
  <si>
    <t>○○科</t>
    <rPh sb="2" eb="3">
      <t>カ</t>
    </rPh>
    <phoneticPr fontId="3"/>
  </si>
  <si>
    <t>○</t>
    <phoneticPr fontId="3"/>
  </si>
  <si>
    <t>円</t>
    <rPh sb="0" eb="1">
      <t>エン</t>
    </rPh>
    <phoneticPr fontId="13"/>
  </si>
  <si>
    <t>ｅラーニングコース訓練実施経費</t>
    <rPh sb="9" eb="11">
      <t>クンレン</t>
    </rPh>
    <rPh sb="11" eb="13">
      <t>ジッシ</t>
    </rPh>
    <rPh sb="13" eb="15">
      <t>ケイヒ</t>
    </rPh>
    <phoneticPr fontId="3"/>
  </si>
  <si>
    <t>対象月数は訓練月数を上限とする。ただし、6月を超える訓練であっても終了月を含む直前6月のみとする。</t>
    <rPh sb="0" eb="2">
      <t>タイショウ</t>
    </rPh>
    <rPh sb="2" eb="4">
      <t>ツキスウ</t>
    </rPh>
    <rPh sb="5" eb="7">
      <t>クンレン</t>
    </rPh>
    <rPh sb="7" eb="9">
      <t>ツキスウ</t>
    </rPh>
    <rPh sb="10" eb="12">
      <t>ジョウゲン</t>
    </rPh>
    <rPh sb="21" eb="22">
      <t>ツキ</t>
    </rPh>
    <rPh sb="23" eb="24">
      <t>コ</t>
    </rPh>
    <rPh sb="26" eb="28">
      <t>クンレン</t>
    </rPh>
    <rPh sb="33" eb="35">
      <t>シュウリョウ</t>
    </rPh>
    <rPh sb="35" eb="36">
      <t>ツキ</t>
    </rPh>
    <rPh sb="37" eb="38">
      <t>フク</t>
    </rPh>
    <rPh sb="39" eb="41">
      <t>チョクゼン</t>
    </rPh>
    <rPh sb="42" eb="43">
      <t>ツキ</t>
    </rPh>
    <phoneticPr fontId="3"/>
  </si>
  <si>
    <t>調整額</t>
    <rPh sb="0" eb="3">
      <t>チョウセイガク</t>
    </rPh>
    <phoneticPr fontId="3"/>
  </si>
  <si>
    <t>参　考　見　積　書</t>
    <rPh sb="0" eb="1">
      <t>サン</t>
    </rPh>
    <rPh sb="2" eb="3">
      <t>コウ</t>
    </rPh>
    <rPh sb="4" eb="5">
      <t>ケン</t>
    </rPh>
    <rPh sb="6" eb="7">
      <t>セキ</t>
    </rPh>
    <rPh sb="8" eb="9">
      <t>ショ</t>
    </rPh>
    <phoneticPr fontId="3"/>
  </si>
  <si>
    <t>　沖縄県商工労働部労働政策課長　殿</t>
    <rPh sb="1" eb="4">
      <t>オキナワケン</t>
    </rPh>
    <rPh sb="4" eb="6">
      <t>ショウコウ</t>
    </rPh>
    <rPh sb="6" eb="8">
      <t>ロウドウ</t>
    </rPh>
    <rPh sb="8" eb="9">
      <t>ブ</t>
    </rPh>
    <rPh sb="9" eb="11">
      <t>ロウドウ</t>
    </rPh>
    <rPh sb="11" eb="13">
      <t>セイサク</t>
    </rPh>
    <rPh sb="13" eb="15">
      <t>カチョウ</t>
    </rPh>
    <rPh sb="16" eb="17">
      <t>ドノ</t>
    </rPh>
    <phoneticPr fontId="3"/>
  </si>
  <si>
    <t>参　考　見　積　書</t>
    <rPh sb="0" eb="1">
      <t>サン</t>
    </rPh>
    <rPh sb="2" eb="3">
      <t>コウ</t>
    </rPh>
    <rPh sb="4" eb="5">
      <t>ミ</t>
    </rPh>
    <rPh sb="6" eb="7">
      <t>セキ</t>
    </rPh>
    <rPh sb="8" eb="9">
      <t>ショ</t>
    </rPh>
    <phoneticPr fontId="3"/>
  </si>
  <si>
    <t>知識等習得コース（その他）訓練実施経費</t>
    <rPh sb="0" eb="2">
      <t>チシキ</t>
    </rPh>
    <rPh sb="2" eb="3">
      <t>トウ</t>
    </rPh>
    <rPh sb="3" eb="5">
      <t>シュウトク</t>
    </rPh>
    <rPh sb="11" eb="12">
      <t>タ</t>
    </rPh>
    <rPh sb="13" eb="15">
      <t>クンレン</t>
    </rPh>
    <rPh sb="15" eb="17">
      <t>ジッシ</t>
    </rPh>
    <rPh sb="17" eb="19">
      <t>ケイヒ</t>
    </rPh>
    <phoneticPr fontId="3"/>
  </si>
  <si>
    <t>知識等習得コース（介護）訓練実施経費</t>
    <rPh sb="0" eb="2">
      <t>チシキ</t>
    </rPh>
    <rPh sb="2" eb="3">
      <t>トウ</t>
    </rPh>
    <rPh sb="3" eb="5">
      <t>シュウトク</t>
    </rPh>
    <rPh sb="9" eb="11">
      <t>カイゴ</t>
    </rPh>
    <rPh sb="12" eb="14">
      <t>クンレン</t>
    </rPh>
    <rPh sb="14" eb="16">
      <t>ジッシ</t>
    </rPh>
    <rPh sb="16" eb="18">
      <t>ケイヒ</t>
    </rPh>
    <phoneticPr fontId="3"/>
  </si>
  <si>
    <t>知識等習得コース（デジタル）訓練実施経費</t>
    <rPh sb="14" eb="16">
      <t>クンレン</t>
    </rPh>
    <rPh sb="16" eb="18">
      <t>ジッシ</t>
    </rPh>
    <rPh sb="18" eb="20">
      <t>ケイヒ</t>
    </rPh>
    <phoneticPr fontId="3"/>
  </si>
  <si>
    <t>知識等習得コース（母子）訓練実施経費</t>
    <rPh sb="0" eb="2">
      <t>チシキ</t>
    </rPh>
    <rPh sb="2" eb="3">
      <t>トウ</t>
    </rPh>
    <rPh sb="3" eb="5">
      <t>シュウトク</t>
    </rPh>
    <rPh sb="9" eb="11">
      <t>ボシ</t>
    </rPh>
    <rPh sb="12" eb="14">
      <t>クンレン</t>
    </rPh>
    <rPh sb="14" eb="16">
      <t>ジッシ</t>
    </rPh>
    <rPh sb="16" eb="18">
      <t>ケイヒ</t>
    </rPh>
    <phoneticPr fontId="3"/>
  </si>
  <si>
    <t>準備講習委託費</t>
    <rPh sb="0" eb="7">
      <t>ジュンビコウシュウイタクヒ</t>
    </rPh>
    <phoneticPr fontId="3"/>
  </si>
  <si>
    <t>〇</t>
    <phoneticPr fontId="3"/>
  </si>
  <si>
    <t>日（最大５日）</t>
    <rPh sb="0" eb="1">
      <t>ニチ</t>
    </rPh>
    <rPh sb="2" eb="4">
      <t>サイダイ</t>
    </rPh>
    <rPh sb="5" eb="6">
      <t>ニチ</t>
    </rPh>
    <phoneticPr fontId="3"/>
  </si>
  <si>
    <t>準備講習委託費（Ａ）</t>
    <rPh sb="0" eb="6">
      <t>ジュンビコウシュウイタク</t>
    </rPh>
    <rPh sb="6" eb="7">
      <t>ヒ</t>
    </rPh>
    <phoneticPr fontId="3"/>
  </si>
  <si>
    <t>通信機器貸与費　</t>
    <rPh sb="0" eb="2">
      <t>ツウシン</t>
    </rPh>
    <rPh sb="2" eb="4">
      <t>キキ</t>
    </rPh>
    <rPh sb="4" eb="6">
      <t>タイヨ</t>
    </rPh>
    <rPh sb="6" eb="7">
      <t>ヒ</t>
    </rPh>
    <phoneticPr fontId="3"/>
  </si>
  <si>
    <t>※通信機器貸与費はデジタル資格コースの要件を満たす場合に支給対象となります。
※通信機器貸与費は、パソコン等通信機器のリースまたはレンタルに要した経費の実費とします（貸与した訓練生1人1月当たり15,000円（外税）を上限）。貸与予定機器が経費対象とできるかは、事前に労働政策課に確認してください。</t>
    <rPh sb="1" eb="8">
      <t>ツウシンキキタイヨヒ</t>
    </rPh>
    <rPh sb="13" eb="15">
      <t>シカク</t>
    </rPh>
    <rPh sb="19" eb="21">
      <t>ヨウケン</t>
    </rPh>
    <rPh sb="22" eb="23">
      <t>ミ</t>
    </rPh>
    <rPh sb="25" eb="27">
      <t>バアイ</t>
    </rPh>
    <rPh sb="28" eb="30">
      <t>シキュウ</t>
    </rPh>
    <rPh sb="30" eb="32">
      <t>タイショウ</t>
    </rPh>
    <rPh sb="41" eb="48">
      <t>ツウシンキキタイヨヒ</t>
    </rPh>
    <rPh sb="54" eb="59">
      <t>トウツウシンキキ</t>
    </rPh>
    <rPh sb="71" eb="72">
      <t>ヨウ</t>
    </rPh>
    <rPh sb="74" eb="76">
      <t>ケイヒ</t>
    </rPh>
    <rPh sb="77" eb="79">
      <t>ジッピ</t>
    </rPh>
    <rPh sb="84" eb="86">
      <t>タイヨ</t>
    </rPh>
    <rPh sb="88" eb="91">
      <t>クンレンセイ</t>
    </rPh>
    <rPh sb="92" eb="93">
      <t>ニン</t>
    </rPh>
    <rPh sb="94" eb="95">
      <t>ツキ</t>
    </rPh>
    <rPh sb="95" eb="96">
      <t>ア</t>
    </rPh>
    <rPh sb="104" eb="105">
      <t>エン</t>
    </rPh>
    <rPh sb="106" eb="108">
      <t>ガイゼイ</t>
    </rPh>
    <rPh sb="110" eb="112">
      <t>ジョウゲン</t>
    </rPh>
    <rPh sb="114" eb="116">
      <t>タイヨ</t>
    </rPh>
    <rPh sb="116" eb="118">
      <t>ヨテイ</t>
    </rPh>
    <rPh sb="118" eb="120">
      <t>キキ</t>
    </rPh>
    <rPh sb="121" eb="123">
      <t>ケイヒ</t>
    </rPh>
    <rPh sb="123" eb="125">
      <t>タイショウ</t>
    </rPh>
    <rPh sb="132" eb="134">
      <t>ジゼン</t>
    </rPh>
    <rPh sb="135" eb="140">
      <t>ロウドウセイサクカ</t>
    </rPh>
    <phoneticPr fontId="3"/>
  </si>
  <si>
    <t>デュアルコース訓練実施経費</t>
    <rPh sb="7" eb="9">
      <t>クンレン</t>
    </rPh>
    <rPh sb="9" eb="11">
      <t>ジッシ</t>
    </rPh>
    <rPh sb="11" eb="13">
      <t>ケイヒ</t>
    </rPh>
    <phoneticPr fontId="3"/>
  </si>
  <si>
    <t>訓練導入講習費</t>
    <rPh sb="0" eb="7">
      <t>クンレンドウニュウコウシュウヒ</t>
    </rPh>
    <phoneticPr fontId="3"/>
  </si>
  <si>
    <t>訓練導入講習費（Ａ）</t>
    <rPh sb="0" eb="6">
      <t>クンレンドウニュウコウシュウ</t>
    </rPh>
    <rPh sb="6" eb="7">
      <t>ヒ</t>
    </rPh>
    <phoneticPr fontId="3"/>
  </si>
  <si>
    <t>評価手数料</t>
    <rPh sb="0" eb="5">
      <t>ヒョウカテスウリョウ</t>
    </rPh>
    <phoneticPr fontId="3"/>
  </si>
  <si>
    <t>訓練導入講習費単価（人）</t>
    <rPh sb="0" eb="6">
      <t>クンレンドウニュウコウシュウ</t>
    </rPh>
    <rPh sb="6" eb="7">
      <t>ヒ</t>
    </rPh>
    <rPh sb="7" eb="9">
      <t>タンカ</t>
    </rPh>
    <rPh sb="10" eb="11">
      <t>ヒト</t>
    </rPh>
    <phoneticPr fontId="3"/>
  </si>
  <si>
    <t>評価手数料（人）</t>
    <rPh sb="0" eb="5">
      <t>ヒョウカテスウリョウ</t>
    </rPh>
    <rPh sb="6" eb="7">
      <t>ヒト</t>
    </rPh>
    <phoneticPr fontId="3"/>
  </si>
  <si>
    <t>準備講習委託費（人）</t>
    <rPh sb="0" eb="7">
      <t>ジュンビコウシュウイタクヒ</t>
    </rPh>
    <rPh sb="8" eb="9">
      <t>ヒト</t>
    </rPh>
    <phoneticPr fontId="3"/>
  </si>
  <si>
    <t>職場見学等推進費（人）</t>
    <rPh sb="0" eb="2">
      <t>ショクバ</t>
    </rPh>
    <rPh sb="2" eb="4">
      <t>ケンガク</t>
    </rPh>
    <rPh sb="4" eb="5">
      <t>トウ</t>
    </rPh>
    <rPh sb="5" eb="7">
      <t>スイシン</t>
    </rPh>
    <rPh sb="7" eb="8">
      <t>ヒ</t>
    </rPh>
    <rPh sb="9" eb="10">
      <t>ヒト</t>
    </rPh>
    <phoneticPr fontId="3"/>
  </si>
  <si>
    <t>評価手数料（Ａ）</t>
    <rPh sb="0" eb="5">
      <t>ヒョウカテスウリョウ</t>
    </rPh>
    <phoneticPr fontId="3"/>
  </si>
  <si>
    <t>大型自動車訓練実施経費</t>
    <rPh sb="0" eb="5">
      <t>オオガタジドウシャ</t>
    </rPh>
    <rPh sb="5" eb="7">
      <t>クンレン</t>
    </rPh>
    <rPh sb="7" eb="9">
      <t>ジッシ</t>
    </rPh>
    <rPh sb="9" eb="11">
      <t>ケイヒ</t>
    </rPh>
    <phoneticPr fontId="3"/>
  </si>
  <si>
    <t>自動車教習経費</t>
    <rPh sb="0" eb="7">
      <t>ジドウシャキョウシュウケイヒ</t>
    </rPh>
    <phoneticPr fontId="3"/>
  </si>
  <si>
    <t>諸経費計（B）</t>
    <rPh sb="0" eb="3">
      <t>ショケイヒ</t>
    </rPh>
    <rPh sb="3" eb="4">
      <t>ケイ</t>
    </rPh>
    <phoneticPr fontId="3"/>
  </si>
  <si>
    <t>事務経費（C）</t>
    <rPh sb="0" eb="2">
      <t>ジム</t>
    </rPh>
    <rPh sb="2" eb="4">
      <t>ケイヒ</t>
    </rPh>
    <phoneticPr fontId="3"/>
  </si>
  <si>
    <t>小　　計　（D）</t>
    <rPh sb="0" eb="1">
      <t>ショウ</t>
    </rPh>
    <rPh sb="3" eb="4">
      <t>ケイ</t>
    </rPh>
    <phoneticPr fontId="3"/>
  </si>
  <si>
    <r>
      <t>（B）×10％</t>
    </r>
    <r>
      <rPr>
        <sz val="11"/>
        <color rgb="FFFF0000"/>
        <rFont val="ＭＳ Ｐ明朝"/>
        <family val="1"/>
        <charset val="128"/>
      </rPr>
      <t>以内</t>
    </r>
    <rPh sb="7" eb="9">
      <t>イナイ</t>
    </rPh>
    <phoneticPr fontId="3"/>
  </si>
  <si>
    <t>消費税　 （E）</t>
    <rPh sb="0" eb="3">
      <t>ショウヒゼイ</t>
    </rPh>
    <phoneticPr fontId="3"/>
  </si>
  <si>
    <t>（D）×10％</t>
    <phoneticPr fontId="3"/>
  </si>
  <si>
    <t>（A）＋（B）＋（C）</t>
    <phoneticPr fontId="3"/>
  </si>
  <si>
    <t>（D）＋（E）</t>
    <phoneticPr fontId="3"/>
  </si>
  <si>
    <t>自動車教習経費計（A）</t>
    <rPh sb="0" eb="3">
      <t>ジドウシャ</t>
    </rPh>
    <rPh sb="3" eb="5">
      <t>キョウシュウ</t>
    </rPh>
    <rPh sb="5" eb="7">
      <t>ケイヒ</t>
    </rPh>
    <rPh sb="7" eb="8">
      <t>ケイ</t>
    </rPh>
    <phoneticPr fontId="3"/>
  </si>
  <si>
    <t>学科教習料金</t>
    <rPh sb="0" eb="6">
      <t>ガッカキョウシュウリョウキン</t>
    </rPh>
    <phoneticPr fontId="3"/>
  </si>
  <si>
    <t>技能教習料金</t>
    <rPh sb="0" eb="6">
      <t>ギノウキョウシュウリョウキン</t>
    </rPh>
    <phoneticPr fontId="3"/>
  </si>
  <si>
    <t>修了検定料金</t>
    <rPh sb="0" eb="6">
      <t>シュウリョウケンテイリョウキン</t>
    </rPh>
    <phoneticPr fontId="3"/>
  </si>
  <si>
    <t>仮免許検定料金</t>
    <rPh sb="0" eb="3">
      <t>カリメンキョ</t>
    </rPh>
    <rPh sb="3" eb="5">
      <t>ケンテイ</t>
    </rPh>
    <rPh sb="5" eb="7">
      <t>リョウキン</t>
    </rPh>
    <phoneticPr fontId="3"/>
  </si>
  <si>
    <t>※自動車教習施設における訓練費用は一般の教習受講者と同額であること</t>
    <phoneticPr fontId="3"/>
  </si>
  <si>
    <t>※指定教習所において法定の教習時間を超える教習が必要となった場合、当該超過時間に要する費用は訓練生負担とする（訓練生募集時に明記すること）。また、教習に要する費用のうち、修了（卒業）検定の再検定料、仮免許の再検定料、写真代及び教本代については訓練生の負担、適性検査料については選考を受ける者の負担とすることとし、必ず訓練生募集時に明記すること。なお、訓練生が中途退校したことにより委託費の対象の者とならなかった場合においても、教習費用を当該中途退校した訓練生に請求しないこと。</t>
    <phoneticPr fontId="3"/>
  </si>
  <si>
    <t>コマ×</t>
    <phoneticPr fontId="3"/>
  </si>
  <si>
    <t>※デジタル資格コースとして実施する場合、デジタル訓練促進費の単価は10,000円となる。</t>
    <rPh sb="5" eb="7">
      <t>シカク</t>
    </rPh>
    <rPh sb="13" eb="15">
      <t>ジッシ</t>
    </rPh>
    <rPh sb="17" eb="19">
      <t>バアイ</t>
    </rPh>
    <rPh sb="24" eb="29">
      <t>クンレンソクシンヒ</t>
    </rPh>
    <rPh sb="30" eb="32">
      <t>タンカ</t>
    </rPh>
    <rPh sb="39" eb="40">
      <t>エン</t>
    </rPh>
    <phoneticPr fontId="3"/>
  </si>
  <si>
    <t>④</t>
    <phoneticPr fontId="3"/>
  </si>
  <si>
    <t>デジタル職場実習推進費</t>
    <rPh sb="4" eb="11">
      <t>ショクバジッシュウスイシンヒ</t>
    </rPh>
    <phoneticPr fontId="3"/>
  </si>
  <si>
    <t>デジタル職場実習推進費（人/月）</t>
    <rPh sb="4" eb="11">
      <t>ショクバジッシュウスイシンヒ</t>
    </rPh>
    <rPh sb="12" eb="13">
      <t>ニン</t>
    </rPh>
    <rPh sb="14" eb="15">
      <t>ツキ</t>
    </rPh>
    <phoneticPr fontId="3"/>
  </si>
  <si>
    <t>デジタル職場実習推進費（Ａ）</t>
    <rPh sb="4" eb="6">
      <t>ショクバ</t>
    </rPh>
    <rPh sb="6" eb="8">
      <t>ジッシュウ</t>
    </rPh>
    <rPh sb="8" eb="10">
      <t>スイシン</t>
    </rPh>
    <rPh sb="10" eb="11">
      <t>ヒ</t>
    </rPh>
    <phoneticPr fontId="3"/>
  </si>
  <si>
    <t>①合計　＋　②合計　＋　③合計　＋　④合計</t>
    <rPh sb="1" eb="3">
      <t>ゴウケイ</t>
    </rPh>
    <rPh sb="7" eb="9">
      <t>ゴウケイ</t>
    </rPh>
    <phoneticPr fontId="3"/>
  </si>
  <si>
    <t>④合　　　　計</t>
    <rPh sb="1" eb="2">
      <t>ア</t>
    </rPh>
    <rPh sb="6" eb="7">
      <t>ケイ</t>
    </rPh>
    <phoneticPr fontId="3"/>
  </si>
  <si>
    <t>※デジタル分野の訓練に関する職場実習を組み込む場合、デジタル職場実習推進費の単価は10,000円となる。</t>
    <rPh sb="5" eb="7">
      <t>ブンヤ</t>
    </rPh>
    <rPh sb="8" eb="10">
      <t>クンレン</t>
    </rPh>
    <rPh sb="11" eb="12">
      <t>カン</t>
    </rPh>
    <rPh sb="14" eb="16">
      <t>ショクバ</t>
    </rPh>
    <rPh sb="16" eb="18">
      <t>ジッシュウ</t>
    </rPh>
    <rPh sb="19" eb="20">
      <t>ク</t>
    </rPh>
    <rPh sb="21" eb="22">
      <t>コ</t>
    </rPh>
    <rPh sb="23" eb="25">
      <t>バアイ</t>
    </rPh>
    <rPh sb="30" eb="37">
      <t>ショクバジッシュウスイシンヒ</t>
    </rPh>
    <rPh sb="38" eb="40">
      <t>タンカ</t>
    </rPh>
    <rPh sb="47" eb="4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</si>
</sst>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Red]\(#,##0\)"/>
    <numFmt numFmtId="178" formatCode="General&quot;名、&quot;"/>
    <numFmt numFmtId="179" formatCode="General&quot;ヵ月)&quot;"/>
    <numFmt numFmtId="180" formatCode="000,000&quot;円&quot;&quot;＝&quot;"/>
    <numFmt numFmtId="181" formatCode="000,000&quot;円&quot;&quot;÷&quot;"/>
    <numFmt numFmtId="182" formatCode="0&quot;年&quot;"/>
    <numFmt numFmtId="183" formatCode="0&quot;月&quot;"/>
    <numFmt numFmtId="184" formatCode="0&quot;日&quot;"/>
    <numFmt numFmtId="185" formatCode="#,##0_ &quot;円&quot;"/>
    <numFmt numFmtId="186" formatCode="[$-411]ggge&quot;年&quot;m&quot;月&quot;d&quot;日&quot;;@"/>
    <numFmt numFmtId="187" formatCode="#,##0.00_ "/>
  </numFmts>
  <fonts count="23">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indexed="8"/>
      <name val="ＭＳ Ｐゴシック"/>
      <family val="3"/>
      <charset val="128"/>
    </font>
    <font>
      <sz val="8"/>
      <name val="ＭＳ Ｐ明朝"/>
      <family val="1"/>
      <charset val="128"/>
    </font>
    <font>
      <sz val="11"/>
      <color theme="1"/>
      <name val="ＭＳ Ｐゴシック"/>
      <family val="3"/>
      <charset val="128"/>
      <scheme val="minor"/>
    </font>
    <font>
      <sz val="18"/>
      <color indexed="8"/>
      <name val="ＭＳ Ｐ明朝"/>
      <family val="1"/>
      <charset val="128"/>
    </font>
    <font>
      <sz val="11"/>
      <color indexed="8"/>
      <name val="ＭＳ Ｐ明朝"/>
      <family val="1"/>
      <charset val="128"/>
    </font>
    <font>
      <sz val="11"/>
      <color rgb="FFFF0000"/>
      <name val="ＭＳ Ｐ明朝"/>
      <family val="1"/>
      <charset val="128"/>
    </font>
    <font>
      <sz val="10"/>
      <name val="ＭＳ Ｐ明朝"/>
      <family val="1"/>
      <charset val="128"/>
    </font>
    <font>
      <sz val="6"/>
      <name val="ＭＳ Ｐゴシック"/>
      <family val="2"/>
      <charset val="128"/>
      <scheme val="minor"/>
    </font>
    <font>
      <sz val="6"/>
      <name val="メイリオ"/>
      <family val="2"/>
      <charset val="128"/>
    </font>
    <font>
      <sz val="11"/>
      <color theme="1"/>
      <name val="ＭＳ Ｐ明朝"/>
      <family val="1"/>
      <charset val="128"/>
    </font>
    <font>
      <b/>
      <sz val="14"/>
      <color rgb="FF0070C0"/>
      <name val="ＭＳ Ｐ明朝"/>
      <family val="1"/>
      <charset val="128"/>
    </font>
    <font>
      <b/>
      <sz val="12"/>
      <name val="ＭＳ Ｐ明朝"/>
      <family val="1"/>
      <charset val="128"/>
    </font>
    <font>
      <b/>
      <sz val="14"/>
      <color rgb="FFFF0000"/>
      <name val="ＭＳ Ｐ明朝"/>
      <family val="1"/>
      <charset val="128"/>
    </font>
    <font>
      <b/>
      <sz val="9"/>
      <color indexed="10"/>
      <name val="MS P ゴシック"/>
      <family val="3"/>
      <charset val="128"/>
    </font>
    <font>
      <b/>
      <sz val="8"/>
      <color indexed="10"/>
      <name val="MS P ゴシック"/>
      <family val="3"/>
      <charset val="128"/>
    </font>
    <font>
      <b/>
      <sz val="9"/>
      <color indexed="10"/>
      <name val="ＭＳ Ｐゴシック"/>
      <family val="3"/>
      <charset val="128"/>
    </font>
    <font>
      <b/>
      <sz val="11"/>
      <name val="ＭＳ Ｐ明朝"/>
      <family val="1"/>
      <charset val="128"/>
    </font>
    <font>
      <sz val="11"/>
      <color theme="1" tint="4.9989318521683403E-2"/>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alignment vertical="center"/>
    </xf>
    <xf numFmtId="38" fontId="2" fillId="0" borderId="0" applyFont="0" applyFill="0" applyBorder="0" applyAlignment="0" applyProtection="0">
      <alignment vertical="center"/>
    </xf>
    <xf numFmtId="38" fontId="5"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7" fillId="0" borderId="0">
      <alignment vertical="center"/>
    </xf>
    <xf numFmtId="0" fontId="1" fillId="0" borderId="0">
      <alignment vertical="center"/>
    </xf>
    <xf numFmtId="0" fontId="2" fillId="0" borderId="0">
      <alignment vertical="center"/>
    </xf>
    <xf numFmtId="0" fontId="7"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85">
    <xf numFmtId="0" fontId="0" fillId="0" borderId="0" xfId="0">
      <alignment vertical="center"/>
    </xf>
    <xf numFmtId="0" fontId="9" fillId="0" borderId="0" xfId="7" applyFont="1">
      <alignment vertical="center"/>
    </xf>
    <xf numFmtId="0" fontId="9" fillId="0" borderId="10" xfId="7" applyFont="1" applyBorder="1">
      <alignment vertical="center"/>
    </xf>
    <xf numFmtId="178" fontId="9" fillId="0" borderId="0" xfId="7" applyNumberFormat="1" applyFont="1">
      <alignment vertical="center"/>
    </xf>
    <xf numFmtId="0" fontId="9" fillId="0" borderId="0" xfId="7" applyFont="1" applyAlignment="1">
      <alignment horizontal="right" vertical="center"/>
    </xf>
    <xf numFmtId="0" fontId="4" fillId="0" borderId="10" xfId="0" applyFont="1" applyBorder="1">
      <alignment vertical="center"/>
    </xf>
    <xf numFmtId="0" fontId="4" fillId="0" borderId="0" xfId="0" applyFont="1">
      <alignment vertical="center"/>
    </xf>
    <xf numFmtId="0" fontId="8" fillId="0" borderId="0" xfId="7" applyFont="1" applyAlignment="1">
      <alignment horizontal="center" vertical="center"/>
    </xf>
    <xf numFmtId="0" fontId="4" fillId="0" borderId="0" xfId="7" applyFont="1">
      <alignment vertical="center"/>
    </xf>
    <xf numFmtId="0" fontId="4" fillId="0" borderId="0" xfId="7" applyFont="1" applyAlignment="1">
      <alignment horizontal="right" vertical="center"/>
    </xf>
    <xf numFmtId="0" fontId="10" fillId="0" borderId="0" xfId="7"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8" xfId="0" applyFont="1" applyBorder="1" applyAlignment="1">
      <alignment horizontal="left" vertical="center"/>
    </xf>
    <xf numFmtId="0" fontId="4" fillId="0" borderId="10" xfId="0" applyFont="1" applyBorder="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lignment vertical="center"/>
    </xf>
    <xf numFmtId="0" fontId="4" fillId="0" borderId="5" xfId="0" applyFont="1" applyBorder="1" applyAlignment="1">
      <alignment horizontal="left" vertical="center"/>
    </xf>
    <xf numFmtId="3" fontId="4" fillId="0" borderId="10" xfId="0" applyNumberFormat="1" applyFont="1" applyBorder="1">
      <alignment vertical="center"/>
    </xf>
    <xf numFmtId="3" fontId="4" fillId="0" borderId="10" xfId="0" applyNumberFormat="1" applyFont="1" applyBorder="1" applyAlignment="1">
      <alignment horizontal="center" vertical="center"/>
    </xf>
    <xf numFmtId="177" fontId="4" fillId="0" borderId="10" xfId="0" applyNumberFormat="1" applyFont="1" applyBorder="1">
      <alignment vertical="center"/>
    </xf>
    <xf numFmtId="0" fontId="4" fillId="0" borderId="4" xfId="0" applyFont="1" applyBorder="1">
      <alignment vertical="center"/>
    </xf>
    <xf numFmtId="0" fontId="4" fillId="0" borderId="0" xfId="0" applyFont="1" applyAlignment="1">
      <alignment horizontal="left" vertical="center"/>
    </xf>
    <xf numFmtId="177" fontId="4" fillId="0" borderId="0" xfId="0" applyNumberFormat="1" applyFont="1" applyAlignment="1">
      <alignment horizontal="center" vertical="center"/>
    </xf>
    <xf numFmtId="0" fontId="4" fillId="0" borderId="13" xfId="0" applyFont="1" applyBorder="1">
      <alignment vertical="center"/>
    </xf>
    <xf numFmtId="0" fontId="4" fillId="0" borderId="14" xfId="0" applyFont="1" applyBorder="1">
      <alignment vertical="center"/>
    </xf>
    <xf numFmtId="0" fontId="4" fillId="0" borderId="14" xfId="0" applyFont="1" applyBorder="1" applyAlignment="1">
      <alignment horizontal="left" vertical="center"/>
    </xf>
    <xf numFmtId="0" fontId="4" fillId="0" borderId="14" xfId="0" applyFont="1" applyBorder="1" applyAlignment="1">
      <alignment horizontal="center" vertical="center"/>
    </xf>
    <xf numFmtId="0" fontId="11" fillId="0" borderId="0" xfId="0" applyFont="1" applyAlignment="1">
      <alignment horizontal="right" vertical="center"/>
    </xf>
    <xf numFmtId="0" fontId="10" fillId="2" borderId="0" xfId="7" applyFont="1" applyFill="1" applyAlignment="1">
      <alignment horizontal="center" vertical="center"/>
    </xf>
    <xf numFmtId="0" fontId="4" fillId="0" borderId="10" xfId="7" applyFont="1" applyBorder="1">
      <alignment vertical="center"/>
    </xf>
    <xf numFmtId="0" fontId="4" fillId="2" borderId="0" xfId="7" applyFont="1" applyFill="1">
      <alignment vertical="center"/>
    </xf>
    <xf numFmtId="178" fontId="4" fillId="0" borderId="0" xfId="7" applyNumberFormat="1" applyFont="1">
      <alignment vertical="center"/>
    </xf>
    <xf numFmtId="0" fontId="4" fillId="2" borderId="0" xfId="7" applyFont="1" applyFill="1" applyAlignment="1">
      <alignment horizontal="center" vertical="center"/>
    </xf>
    <xf numFmtId="0" fontId="4" fillId="0" borderId="0" xfId="9" applyFont="1">
      <alignment vertical="center"/>
    </xf>
    <xf numFmtId="0" fontId="4" fillId="0" borderId="0" xfId="7" applyFont="1" applyAlignment="1">
      <alignment horizontal="center" vertical="center"/>
    </xf>
    <xf numFmtId="183" fontId="4" fillId="0" borderId="0" xfId="7" applyNumberFormat="1" applyFont="1" applyAlignment="1">
      <alignment horizontal="right" vertical="center"/>
    </xf>
    <xf numFmtId="184" fontId="4" fillId="0" borderId="0" xfId="7" applyNumberFormat="1" applyFont="1" applyAlignment="1">
      <alignment horizontal="right" vertical="center"/>
    </xf>
    <xf numFmtId="182" fontId="4" fillId="0" borderId="0" xfId="7" applyNumberFormat="1" applyFont="1" applyAlignment="1">
      <alignment horizontal="right" vertical="center"/>
    </xf>
    <xf numFmtId="0" fontId="10" fillId="2" borderId="0" xfId="7" applyFont="1" applyFill="1">
      <alignment vertical="center"/>
    </xf>
    <xf numFmtId="0" fontId="9" fillId="2" borderId="0" xfId="7" applyFont="1" applyFill="1">
      <alignment vertical="center"/>
    </xf>
    <xf numFmtId="0" fontId="4" fillId="0" borderId="10" xfId="9" applyFont="1" applyBorder="1">
      <alignment vertical="center"/>
    </xf>
    <xf numFmtId="0" fontId="4" fillId="2" borderId="10" xfId="9" applyFont="1" applyFill="1" applyBorder="1" applyAlignment="1">
      <alignment horizontal="center" vertical="center"/>
    </xf>
    <xf numFmtId="176" fontId="4" fillId="0" borderId="10" xfId="9" applyNumberFormat="1" applyFont="1" applyBorder="1" applyAlignment="1">
      <alignment horizontal="left" vertical="center"/>
    </xf>
    <xf numFmtId="0" fontId="4" fillId="0" borderId="10" xfId="9" applyFont="1" applyBorder="1" applyAlignment="1">
      <alignment horizontal="center" vertical="center"/>
    </xf>
    <xf numFmtId="0" fontId="10" fillId="0" borderId="10" xfId="9" applyFont="1" applyBorder="1">
      <alignment vertical="center"/>
    </xf>
    <xf numFmtId="0" fontId="4" fillId="2" borderId="0" xfId="9" applyFont="1" applyFill="1" applyAlignment="1">
      <alignment horizontal="center" vertical="center"/>
    </xf>
    <xf numFmtId="176" fontId="4" fillId="0" borderId="0" xfId="9" applyNumberFormat="1" applyFont="1" applyAlignment="1">
      <alignment horizontal="left" vertical="center"/>
    </xf>
    <xf numFmtId="0" fontId="4" fillId="0" borderId="0" xfId="9" applyFont="1" applyAlignment="1">
      <alignment horizontal="center" vertical="center"/>
    </xf>
    <xf numFmtId="0" fontId="10" fillId="0" borderId="0" xfId="9" applyFont="1" applyAlignment="1">
      <alignment horizontal="center" vertical="center"/>
    </xf>
    <xf numFmtId="0" fontId="4" fillId="0" borderId="0" xfId="9" applyFont="1" applyAlignment="1">
      <alignment horizontal="left" vertical="center"/>
    </xf>
    <xf numFmtId="0" fontId="10" fillId="0" borderId="0" xfId="9" applyFont="1">
      <alignment vertical="center"/>
    </xf>
    <xf numFmtId="0" fontId="14" fillId="0" borderId="0" xfId="9" applyFont="1">
      <alignment vertical="center"/>
    </xf>
    <xf numFmtId="0" fontId="14" fillId="2" borderId="0" xfId="9" applyFont="1" applyFill="1" applyAlignment="1">
      <alignment horizontal="center" vertical="center"/>
    </xf>
    <xf numFmtId="176" fontId="14" fillId="0" borderId="0" xfId="9" applyNumberFormat="1" applyFont="1" applyAlignment="1">
      <alignment horizontal="left" vertical="center"/>
    </xf>
    <xf numFmtId="9" fontId="14" fillId="2" borderId="0" xfId="9" applyNumberFormat="1" applyFont="1" applyFill="1" applyAlignment="1">
      <alignment horizontal="center" vertical="center"/>
    </xf>
    <xf numFmtId="0" fontId="14" fillId="0" borderId="0" xfId="9" applyFont="1" applyAlignment="1">
      <alignment horizontal="center" vertical="center"/>
    </xf>
    <xf numFmtId="0" fontId="4" fillId="0" borderId="5" xfId="9" applyFont="1" applyBorder="1">
      <alignment vertical="center"/>
    </xf>
    <xf numFmtId="0" fontId="4" fillId="0" borderId="5" xfId="9" applyFont="1" applyBorder="1" applyAlignment="1">
      <alignment horizontal="left" vertical="center"/>
    </xf>
    <xf numFmtId="0" fontId="4" fillId="3" borderId="0" xfId="7" applyFont="1" applyFill="1">
      <alignment vertical="center"/>
    </xf>
    <xf numFmtId="3" fontId="4" fillId="0" borderId="10" xfId="9" applyNumberFormat="1" applyFont="1" applyBorder="1">
      <alignment vertical="center"/>
    </xf>
    <xf numFmtId="3" fontId="4" fillId="0" borderId="10" xfId="9" applyNumberFormat="1" applyFont="1" applyBorder="1" applyAlignment="1">
      <alignment horizontal="center" vertical="center"/>
    </xf>
    <xf numFmtId="177" fontId="4" fillId="0" borderId="10" xfId="9" applyNumberFormat="1" applyFont="1" applyBorder="1">
      <alignment vertical="center"/>
    </xf>
    <xf numFmtId="0" fontId="4" fillId="0" borderId="4" xfId="9" applyFont="1" applyBorder="1">
      <alignment vertical="center"/>
    </xf>
    <xf numFmtId="177" fontId="4" fillId="0" borderId="0" xfId="9" applyNumberFormat="1" applyFont="1" applyAlignment="1">
      <alignment horizontal="center" vertical="center"/>
    </xf>
    <xf numFmtId="0" fontId="4" fillId="0" borderId="13" xfId="9" applyFont="1" applyBorder="1">
      <alignment vertical="center"/>
    </xf>
    <xf numFmtId="0" fontId="4" fillId="0" borderId="14" xfId="9" applyFont="1" applyBorder="1">
      <alignment vertical="center"/>
    </xf>
    <xf numFmtId="0" fontId="4" fillId="0" borderId="14" xfId="9" applyFont="1" applyBorder="1" applyAlignment="1">
      <alignment horizontal="left" vertical="center"/>
    </xf>
    <xf numFmtId="0" fontId="4" fillId="0" borderId="14" xfId="9" applyFont="1" applyBorder="1" applyAlignment="1">
      <alignment horizontal="center" vertical="center"/>
    </xf>
    <xf numFmtId="0" fontId="11" fillId="0" borderId="0" xfId="9" applyFont="1" applyAlignment="1">
      <alignment horizontal="right" vertical="center"/>
    </xf>
    <xf numFmtId="0" fontId="11" fillId="0" borderId="10" xfId="9" applyFont="1" applyBorder="1">
      <alignment vertical="center"/>
    </xf>
    <xf numFmtId="180" fontId="4" fillId="0" borderId="0" xfId="9" applyNumberFormat="1" applyFont="1" applyAlignment="1">
      <alignment horizontal="center" vertical="center"/>
    </xf>
    <xf numFmtId="3" fontId="4" fillId="0" borderId="0" xfId="9" applyNumberFormat="1" applyFont="1" applyAlignment="1">
      <alignment horizontal="right" vertical="center"/>
    </xf>
    <xf numFmtId="0" fontId="10" fillId="2" borderId="0" xfId="0" applyFont="1" applyFill="1" applyAlignment="1">
      <alignment horizontal="center" vertical="center"/>
    </xf>
    <xf numFmtId="0" fontId="10" fillId="2" borderId="0" xfId="0" applyFont="1" applyFill="1">
      <alignment vertical="center"/>
    </xf>
    <xf numFmtId="0" fontId="10" fillId="2" borderId="10" xfId="0" applyFont="1" applyFill="1" applyBorder="1">
      <alignment vertical="center"/>
    </xf>
    <xf numFmtId="0" fontId="4" fillId="0" borderId="10" xfId="0" applyFont="1" applyBorder="1"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0" fontId="15" fillId="0" borderId="0" xfId="0" applyFont="1">
      <alignment vertical="center"/>
    </xf>
    <xf numFmtId="0" fontId="11" fillId="0" borderId="0" xfId="0" applyFont="1" applyAlignment="1">
      <alignment horizontal="left" vertical="center"/>
    </xf>
    <xf numFmtId="176" fontId="4" fillId="2" borderId="0" xfId="7" applyNumberFormat="1" applyFont="1" applyFill="1">
      <alignment vertical="center"/>
    </xf>
    <xf numFmtId="0" fontId="4" fillId="2" borderId="0" xfId="9" applyFont="1" applyFill="1">
      <alignment vertical="center"/>
    </xf>
    <xf numFmtId="0" fontId="16" fillId="0" borderId="0" xfId="0" applyFont="1">
      <alignment vertical="center"/>
    </xf>
    <xf numFmtId="177" fontId="17" fillId="0" borderId="0" xfId="0" applyNumberFormat="1" applyFont="1">
      <alignment vertical="center"/>
    </xf>
    <xf numFmtId="0" fontId="10" fillId="0" borderId="0" xfId="0" applyFont="1">
      <alignment vertical="center"/>
    </xf>
    <xf numFmtId="0" fontId="17" fillId="0" borderId="0" xfId="0" applyFont="1">
      <alignment vertical="center"/>
    </xf>
    <xf numFmtId="0" fontId="9" fillId="0" borderId="2" xfId="7" applyFont="1" applyBorder="1">
      <alignment vertical="center"/>
    </xf>
    <xf numFmtId="0" fontId="9" fillId="0" borderId="11" xfId="7" applyFont="1" applyBorder="1">
      <alignment vertical="center"/>
    </xf>
    <xf numFmtId="0" fontId="9" fillId="0" borderId="3" xfId="7" applyFont="1" applyBorder="1">
      <alignment vertical="center"/>
    </xf>
    <xf numFmtId="0" fontId="9" fillId="0" borderId="12" xfId="7" applyFont="1" applyBorder="1">
      <alignment vertical="center"/>
    </xf>
    <xf numFmtId="0" fontId="4" fillId="0" borderId="3" xfId="0" applyFont="1" applyBorder="1">
      <alignment vertical="center"/>
    </xf>
    <xf numFmtId="0" fontId="4" fillId="0" borderId="12" xfId="0" applyFont="1" applyBorder="1">
      <alignment vertical="center"/>
    </xf>
    <xf numFmtId="0" fontId="11" fillId="0" borderId="5" xfId="0" applyFont="1" applyBorder="1" applyAlignment="1">
      <alignment horizontal="right" vertical="center"/>
    </xf>
    <xf numFmtId="0" fontId="4" fillId="0" borderId="6" xfId="0" applyFont="1" applyBorder="1">
      <alignment vertical="center"/>
    </xf>
    <xf numFmtId="0" fontId="9" fillId="0" borderId="0" xfId="7" applyFont="1" applyAlignment="1">
      <alignment horizontal="left" vertical="center"/>
    </xf>
    <xf numFmtId="0" fontId="4" fillId="2" borderId="10" xfId="7" applyFont="1" applyFill="1" applyBorder="1" applyAlignment="1">
      <alignment horizontal="left" vertical="center"/>
    </xf>
    <xf numFmtId="0" fontId="4" fillId="2" borderId="11" xfId="7" applyFont="1" applyFill="1" applyBorder="1" applyAlignment="1">
      <alignment horizontal="left" vertical="center"/>
    </xf>
    <xf numFmtId="0" fontId="4" fillId="2" borderId="5" xfId="7" applyFont="1" applyFill="1" applyBorder="1" applyAlignment="1">
      <alignment horizontal="left" vertical="center"/>
    </xf>
    <xf numFmtId="0" fontId="4" fillId="2" borderId="6" xfId="7" applyFont="1" applyFill="1" applyBorder="1" applyAlignment="1">
      <alignment horizontal="left" vertical="center"/>
    </xf>
    <xf numFmtId="0" fontId="4" fillId="2" borderId="0" xfId="7" applyFont="1" applyFill="1" applyAlignment="1">
      <alignment horizontal="left" vertical="center"/>
    </xf>
    <xf numFmtId="0" fontId="4" fillId="2" borderId="12" xfId="7" applyFont="1" applyFill="1" applyBorder="1" applyAlignment="1">
      <alignment horizontal="left" vertical="center"/>
    </xf>
    <xf numFmtId="0" fontId="14" fillId="0" borderId="0" xfId="9" applyFont="1" applyAlignment="1">
      <alignment horizontal="left" vertical="center"/>
    </xf>
    <xf numFmtId="9" fontId="14" fillId="0" borderId="0" xfId="9" applyNumberFormat="1" applyFont="1" applyAlignment="1">
      <alignment horizontal="center" vertical="center"/>
    </xf>
    <xf numFmtId="0" fontId="4" fillId="0" borderId="13" xfId="0" applyFont="1" applyBorder="1" applyAlignment="1">
      <alignment horizontal="left" vertical="center"/>
    </xf>
    <xf numFmtId="0" fontId="4" fillId="0" borderId="11" xfId="9" applyFont="1" applyBorder="1" applyAlignment="1">
      <alignment horizontal="center" vertical="center"/>
    </xf>
    <xf numFmtId="0" fontId="4" fillId="0" borderId="12" xfId="9" applyFont="1" applyBorder="1" applyAlignment="1">
      <alignment horizontal="center" vertical="center"/>
    </xf>
    <xf numFmtId="0" fontId="4" fillId="0" borderId="6" xfId="9" applyFont="1" applyBorder="1" applyAlignment="1">
      <alignment horizontal="center" vertical="center"/>
    </xf>
    <xf numFmtId="176" fontId="4" fillId="0" borderId="0" xfId="7" applyNumberFormat="1" applyFont="1">
      <alignment vertical="center"/>
    </xf>
    <xf numFmtId="0" fontId="4" fillId="0" borderId="13" xfId="7" applyFont="1" applyBorder="1" applyAlignment="1">
      <alignment horizontal="left" vertical="center"/>
    </xf>
    <xf numFmtId="0" fontId="4" fillId="0" borderId="14" xfId="7" applyFont="1" applyBorder="1" applyAlignment="1">
      <alignment horizontal="left" vertical="center"/>
    </xf>
    <xf numFmtId="185" fontId="10" fillId="0" borderId="14" xfId="0" applyNumberFormat="1" applyFont="1" applyBorder="1" applyAlignment="1">
      <alignment horizontal="right" vertical="center" shrinkToFit="1"/>
    </xf>
    <xf numFmtId="0" fontId="10" fillId="0" borderId="14" xfId="0" applyFont="1" applyBorder="1" applyAlignment="1">
      <alignment horizontal="center" vertical="center"/>
    </xf>
    <xf numFmtId="0" fontId="4" fillId="0" borderId="14" xfId="0" applyFont="1" applyBorder="1" applyAlignment="1">
      <alignment horizontal="center" vertical="center" shrinkToFit="1"/>
    </xf>
    <xf numFmtId="0" fontId="11" fillId="0" borderId="9" xfId="0" applyFont="1" applyBorder="1" applyAlignment="1">
      <alignment horizontal="left" vertical="center"/>
    </xf>
    <xf numFmtId="176" fontId="4" fillId="0" borderId="5" xfId="9" applyNumberFormat="1" applyFont="1" applyBorder="1" applyAlignment="1">
      <alignment horizontal="left" vertical="center"/>
    </xf>
    <xf numFmtId="0" fontId="4" fillId="0" borderId="5" xfId="9" applyFont="1" applyBorder="1" applyAlignment="1">
      <alignment horizontal="center" vertical="center"/>
    </xf>
    <xf numFmtId="0" fontId="10" fillId="0" borderId="5" xfId="9" applyFont="1" applyBorder="1">
      <alignment vertical="center"/>
    </xf>
    <xf numFmtId="0" fontId="22" fillId="0" borderId="0" xfId="9" applyFont="1">
      <alignment vertical="center"/>
    </xf>
    <xf numFmtId="0" fontId="4" fillId="0" borderId="2" xfId="0" applyFont="1" applyBorder="1">
      <alignment vertical="center"/>
    </xf>
    <xf numFmtId="0" fontId="11" fillId="0" borderId="0" xfId="0" applyFont="1" applyAlignment="1">
      <alignment horizontal="left" vertical="center"/>
    </xf>
    <xf numFmtId="0" fontId="11" fillId="0" borderId="5" xfId="0" applyFont="1" applyBorder="1" applyAlignment="1">
      <alignment horizontal="left" vertical="center"/>
    </xf>
    <xf numFmtId="3" fontId="4" fillId="0" borderId="2" xfId="0" applyNumberFormat="1" applyFont="1" applyBorder="1" applyAlignment="1">
      <alignment horizontal="right" vertical="center"/>
    </xf>
    <xf numFmtId="3" fontId="4" fillId="0" borderId="11" xfId="0" applyNumberFormat="1" applyFont="1" applyBorder="1" applyAlignment="1">
      <alignment horizontal="right" vertical="center"/>
    </xf>
    <xf numFmtId="0" fontId="4" fillId="0" borderId="5" xfId="0" applyFont="1" applyBorder="1" applyAlignment="1">
      <alignment horizontal="center"/>
    </xf>
    <xf numFmtId="0" fontId="4" fillId="0" borderId="6" xfId="0" applyFont="1" applyBorder="1" applyAlignment="1">
      <alignment horizontal="center"/>
    </xf>
    <xf numFmtId="3" fontId="4" fillId="0" borderId="3" xfId="0" applyNumberFormat="1" applyFont="1" applyBorder="1" applyAlignment="1">
      <alignment horizontal="right" vertical="center"/>
    </xf>
    <xf numFmtId="3" fontId="4" fillId="0" borderId="12" xfId="0" applyNumberFormat="1" applyFont="1" applyBorder="1" applyAlignment="1">
      <alignment horizontal="right" vertical="center"/>
    </xf>
    <xf numFmtId="180" fontId="4" fillId="0" borderId="10" xfId="0" applyNumberFormat="1" applyFont="1" applyBorder="1" applyAlignment="1">
      <alignment horizontal="center" vertical="center"/>
    </xf>
    <xf numFmtId="180" fontId="4" fillId="0" borderId="11" xfId="0" applyNumberFormat="1" applyFont="1" applyBorder="1" applyAlignment="1">
      <alignment horizontal="center" vertical="center"/>
    </xf>
    <xf numFmtId="3" fontId="4" fillId="0" borderId="13" xfId="0" applyNumberFormat="1" applyFont="1" applyBorder="1" applyAlignment="1">
      <alignment horizontal="right" vertical="center"/>
    </xf>
    <xf numFmtId="3" fontId="4" fillId="0" borderId="15" xfId="0" applyNumberFormat="1" applyFont="1" applyBorder="1" applyAlignment="1">
      <alignment horizontal="right" vertical="center"/>
    </xf>
    <xf numFmtId="3" fontId="4" fillId="0" borderId="1" xfId="0" applyNumberFormat="1" applyFont="1" applyBorder="1" applyAlignment="1">
      <alignment horizontal="right" vertical="center"/>
    </xf>
    <xf numFmtId="0" fontId="4" fillId="0" borderId="1" xfId="0" applyFont="1" applyBorder="1" applyAlignment="1">
      <alignment horizontal="center" vertical="center"/>
    </xf>
    <xf numFmtId="181" fontId="4" fillId="0" borderId="8" xfId="0" applyNumberFormat="1" applyFont="1" applyBorder="1" applyAlignment="1">
      <alignment horizontal="center" vertical="center" textRotation="255"/>
    </xf>
    <xf numFmtId="181" fontId="4" fillId="0" borderId="9" xfId="0" applyNumberFormat="1" applyFont="1" applyBorder="1" applyAlignment="1">
      <alignment horizontal="center" vertical="center" textRotation="255"/>
    </xf>
    <xf numFmtId="181" fontId="4" fillId="0" borderId="7" xfId="0" applyNumberFormat="1" applyFont="1" applyBorder="1" applyAlignment="1">
      <alignment horizontal="center" vertical="center" textRotation="255"/>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181" fontId="4" fillId="0" borderId="10" xfId="0" applyNumberFormat="1" applyFont="1" applyBorder="1" applyAlignment="1">
      <alignment horizontal="center"/>
    </xf>
    <xf numFmtId="181" fontId="4" fillId="0" borderId="11" xfId="0" applyNumberFormat="1" applyFont="1" applyBorder="1" applyAlignment="1">
      <alignment horizontal="center"/>
    </xf>
    <xf numFmtId="3" fontId="4" fillId="2" borderId="2" xfId="0" applyNumberFormat="1" applyFont="1" applyFill="1" applyBorder="1" applyAlignment="1">
      <alignment horizontal="center" vertical="center"/>
    </xf>
    <xf numFmtId="3" fontId="4" fillId="2" borderId="10" xfId="0" applyNumberFormat="1" applyFont="1" applyFill="1" applyBorder="1" applyAlignment="1">
      <alignment horizontal="center" vertical="center"/>
    </xf>
    <xf numFmtId="0" fontId="4" fillId="0" borderId="10" xfId="0" applyFont="1" applyBorder="1" applyAlignment="1">
      <alignment horizontal="right" vertical="center"/>
    </xf>
    <xf numFmtId="0" fontId="9" fillId="0" borderId="0" xfId="7" applyFont="1" applyAlignment="1">
      <alignment horizontal="left" vertical="center"/>
    </xf>
    <xf numFmtId="0" fontId="4" fillId="0" borderId="10" xfId="7" applyFont="1" applyBorder="1" applyAlignment="1">
      <alignment horizontal="left" vertical="center"/>
    </xf>
    <xf numFmtId="0" fontId="9" fillId="0" borderId="0" xfId="7" applyFont="1" applyAlignment="1">
      <alignment horizontal="right" vertical="center"/>
    </xf>
    <xf numFmtId="0" fontId="4" fillId="0" borderId="0" xfId="7" applyFont="1" applyAlignment="1">
      <alignment horizontal="left" vertical="center"/>
    </xf>
    <xf numFmtId="0" fontId="4" fillId="0" borderId="5" xfId="7" applyFont="1" applyBorder="1" applyAlignment="1">
      <alignment horizontal="left" vertical="center"/>
    </xf>
    <xf numFmtId="176" fontId="4" fillId="4" borderId="5" xfId="7" applyNumberFormat="1" applyFont="1" applyFill="1" applyBorder="1" applyAlignment="1">
      <alignment horizontal="center" vertical="center"/>
    </xf>
    <xf numFmtId="0" fontId="4" fillId="4" borderId="5" xfId="0" applyFont="1" applyFill="1" applyBorder="1" applyAlignment="1">
      <alignment horizontal="center" vertical="center"/>
    </xf>
    <xf numFmtId="0" fontId="4" fillId="0" borderId="5" xfId="7" applyFont="1" applyBorder="1" applyAlignment="1">
      <alignment horizontal="center" vertical="center"/>
    </xf>
    <xf numFmtId="0" fontId="4" fillId="0" borderId="3" xfId="7" applyFont="1" applyBorder="1" applyAlignment="1">
      <alignment horizontal="left" vertical="center"/>
    </xf>
    <xf numFmtId="185" fontId="10" fillId="2" borderId="0" xfId="0" applyNumberFormat="1" applyFont="1" applyFill="1" applyAlignment="1">
      <alignment horizontal="right" vertical="center" shrinkToFi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38" fontId="4" fillId="0" borderId="3" xfId="1" applyFont="1" applyFill="1" applyBorder="1" applyAlignment="1">
      <alignment horizontal="right" vertical="center"/>
    </xf>
    <xf numFmtId="38" fontId="4" fillId="0" borderId="12" xfId="1" applyFont="1" applyFill="1" applyBorder="1" applyAlignment="1">
      <alignment horizontal="right" vertical="center"/>
    </xf>
    <xf numFmtId="0" fontId="4" fillId="0" borderId="8"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38" fontId="4" fillId="0" borderId="2" xfId="1" applyFont="1" applyFill="1" applyBorder="1" applyAlignment="1">
      <alignment horizontal="right" vertical="center"/>
    </xf>
    <xf numFmtId="38" fontId="4" fillId="0" borderId="11" xfId="1" applyFont="1" applyFill="1" applyBorder="1" applyAlignment="1">
      <alignment horizontal="right" vertical="center"/>
    </xf>
    <xf numFmtId="0" fontId="4" fillId="0" borderId="4" xfId="7" applyFont="1" applyBorder="1" applyAlignment="1">
      <alignment horizontal="left" vertical="center"/>
    </xf>
    <xf numFmtId="38" fontId="4" fillId="0" borderId="4" xfId="1" applyFont="1" applyFill="1" applyBorder="1" applyAlignment="1">
      <alignment horizontal="right" vertical="center"/>
    </xf>
    <xf numFmtId="38" fontId="4" fillId="0" borderId="6" xfId="1" applyFont="1" applyFill="1" applyBorder="1" applyAlignment="1">
      <alignment horizontal="right"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38" fontId="4" fillId="0" borderId="13" xfId="1" applyFont="1" applyFill="1" applyBorder="1" applyAlignment="1">
      <alignment horizontal="right" vertical="center"/>
    </xf>
    <xf numFmtId="38" fontId="4" fillId="0" borderId="15" xfId="1" applyFont="1" applyFill="1" applyBorder="1" applyAlignment="1">
      <alignment horizontal="righ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6" fillId="0" borderId="3" xfId="0" applyFont="1" applyBorder="1" applyAlignment="1">
      <alignment horizontal="left" vertical="center"/>
    </xf>
    <xf numFmtId="0" fontId="6" fillId="0" borderId="0" xfId="0" applyFont="1" applyAlignment="1">
      <alignment horizontal="left" vertical="center"/>
    </xf>
    <xf numFmtId="179" fontId="9" fillId="0" borderId="0" xfId="7" applyNumberFormat="1" applyFont="1" applyAlignment="1">
      <alignment horizontal="left" vertical="center"/>
    </xf>
    <xf numFmtId="185" fontId="10" fillId="2" borderId="10" xfId="0" applyNumberFormat="1" applyFont="1" applyFill="1" applyBorder="1" applyAlignment="1">
      <alignment horizontal="right" vertical="center" shrinkToFit="1"/>
    </xf>
    <xf numFmtId="0" fontId="9" fillId="0" borderId="0" xfId="7" applyFont="1" applyAlignment="1">
      <alignment horizontal="center" vertical="center"/>
    </xf>
    <xf numFmtId="176" fontId="4" fillId="0" borderId="0" xfId="7" applyNumberFormat="1" applyFont="1" applyAlignment="1">
      <alignment horizontal="center" vertical="center"/>
    </xf>
    <xf numFmtId="0" fontId="4" fillId="0" borderId="0" xfId="0" applyFont="1" applyAlignment="1">
      <alignment horizontal="center" vertical="center"/>
    </xf>
    <xf numFmtId="0" fontId="4" fillId="0" borderId="0" xfId="7" applyFont="1" applyAlignment="1">
      <alignment horizontal="center" vertical="center"/>
    </xf>
    <xf numFmtId="0" fontId="16" fillId="0" borderId="0" xfId="0" applyFont="1" applyAlignment="1">
      <alignment horizontal="left" vertical="center"/>
    </xf>
    <xf numFmtId="0" fontId="16" fillId="0" borderId="12" xfId="0" applyFont="1" applyBorder="1" applyAlignment="1">
      <alignment horizontal="left" vertical="center"/>
    </xf>
    <xf numFmtId="38" fontId="16" fillId="0" borderId="1" xfId="1" applyFont="1" applyFill="1" applyBorder="1" applyAlignment="1">
      <alignment horizontal="center" vertical="center"/>
    </xf>
    <xf numFmtId="0" fontId="10" fillId="2" borderId="0" xfId="7" applyFont="1" applyFill="1" applyAlignment="1">
      <alignment horizontal="right" vertical="center" shrinkToFit="1"/>
    </xf>
    <xf numFmtId="0" fontId="4" fillId="0" borderId="0" xfId="7" applyFont="1" applyAlignment="1">
      <alignment horizontal="right" vertical="center"/>
    </xf>
    <xf numFmtId="187" fontId="4" fillId="4" borderId="5" xfId="7" applyNumberFormat="1" applyFont="1" applyFill="1" applyBorder="1" applyAlignment="1">
      <alignment horizontal="center" vertical="center"/>
    </xf>
    <xf numFmtId="187" fontId="4" fillId="4" borderId="5" xfId="9" applyNumberFormat="1" applyFont="1" applyFill="1" applyBorder="1" applyAlignment="1">
      <alignment horizontal="center" vertical="center"/>
    </xf>
    <xf numFmtId="186" fontId="10" fillId="2" borderId="0" xfId="7" applyNumberFormat="1" applyFont="1" applyFill="1" applyAlignment="1">
      <alignment horizontal="left" vertical="center"/>
    </xf>
    <xf numFmtId="0" fontId="4" fillId="2" borderId="0" xfId="7" applyFont="1" applyFill="1" applyAlignment="1">
      <alignment horizontal="left" vertical="center"/>
    </xf>
    <xf numFmtId="0" fontId="4" fillId="2" borderId="2" xfId="7" applyFont="1" applyFill="1" applyBorder="1" applyAlignment="1">
      <alignment horizontal="distributed" vertical="center"/>
    </xf>
    <xf numFmtId="0" fontId="4" fillId="2" borderId="10" xfId="7" applyFont="1" applyFill="1" applyBorder="1" applyAlignment="1">
      <alignment horizontal="distributed" vertical="center"/>
    </xf>
    <xf numFmtId="0" fontId="4" fillId="2" borderId="3" xfId="7" applyFont="1" applyFill="1" applyBorder="1" applyAlignment="1">
      <alignment horizontal="distributed" vertical="center"/>
    </xf>
    <xf numFmtId="0" fontId="4" fillId="2" borderId="0" xfId="7" applyFont="1" applyFill="1" applyAlignment="1">
      <alignment horizontal="distributed" vertical="center"/>
    </xf>
    <xf numFmtId="0" fontId="4" fillId="2" borderId="4" xfId="7" applyFont="1" applyFill="1" applyBorder="1" applyAlignment="1">
      <alignment horizontal="distributed" vertical="center"/>
    </xf>
    <xf numFmtId="0" fontId="4" fillId="2" borderId="5" xfId="7" applyFont="1" applyFill="1" applyBorder="1" applyAlignment="1">
      <alignment horizontal="distributed" vertical="center"/>
    </xf>
    <xf numFmtId="0" fontId="8" fillId="0" borderId="10" xfId="7" applyFont="1" applyBorder="1" applyAlignment="1">
      <alignment horizontal="center" vertical="center"/>
    </xf>
    <xf numFmtId="0" fontId="4" fillId="0" borderId="10" xfId="0" applyFont="1" applyBorder="1">
      <alignment vertical="center"/>
    </xf>
    <xf numFmtId="0" fontId="4" fillId="2" borderId="0" xfId="7" applyFont="1" applyFill="1" applyAlignment="1">
      <alignment horizontal="center" vertical="center"/>
    </xf>
    <xf numFmtId="0" fontId="4" fillId="2" borderId="0" xfId="7" applyFont="1" applyFill="1" applyAlignment="1">
      <alignment horizontal="left" vertical="center" wrapText="1"/>
    </xf>
    <xf numFmtId="0" fontId="4" fillId="2" borderId="0" xfId="7" applyFont="1" applyFill="1" applyAlignment="1">
      <alignment horizontal="right" vertical="center" shrinkToFit="1"/>
    </xf>
    <xf numFmtId="186" fontId="9" fillId="2" borderId="0" xfId="7" applyNumberFormat="1" applyFont="1" applyFill="1" applyAlignment="1">
      <alignment horizontal="left" vertical="center"/>
    </xf>
    <xf numFmtId="0" fontId="8" fillId="0" borderId="0" xfId="7" applyFont="1" applyAlignment="1">
      <alignment horizontal="center" vertical="center"/>
    </xf>
    <xf numFmtId="0" fontId="4" fillId="0" borderId="0" xfId="0" applyFont="1">
      <alignment vertical="center"/>
    </xf>
    <xf numFmtId="181" fontId="4" fillId="0" borderId="1" xfId="0" applyNumberFormat="1" applyFont="1" applyBorder="1" applyAlignment="1">
      <alignment horizontal="center" vertical="center" textRotation="255"/>
    </xf>
    <xf numFmtId="0" fontId="4" fillId="0" borderId="5" xfId="0" applyFont="1" applyBorder="1" applyAlignment="1">
      <alignment horizontal="center" vertical="center"/>
    </xf>
    <xf numFmtId="181" fontId="11" fillId="0" borderId="10" xfId="0" applyNumberFormat="1" applyFont="1" applyBorder="1" applyAlignment="1">
      <alignment horizontal="center"/>
    </xf>
    <xf numFmtId="181" fontId="11" fillId="0" borderId="11" xfId="0" applyNumberFormat="1" applyFont="1" applyBorder="1" applyAlignment="1">
      <alignment horizontal="center"/>
    </xf>
    <xf numFmtId="180" fontId="4" fillId="0" borderId="14" xfId="0" applyNumberFormat="1" applyFont="1" applyBorder="1" applyAlignment="1">
      <alignment horizontal="center" vertical="center"/>
    </xf>
    <xf numFmtId="180" fontId="4" fillId="0" borderId="15" xfId="0" applyNumberFormat="1" applyFont="1" applyBorder="1" applyAlignment="1">
      <alignment horizontal="center" vertical="center"/>
    </xf>
    <xf numFmtId="0" fontId="21" fillId="0" borderId="3"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top"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181" fontId="4" fillId="0" borderId="3" xfId="0" applyNumberFormat="1" applyFont="1" applyBorder="1" applyAlignment="1">
      <alignment horizontal="center" vertical="center" textRotation="255"/>
    </xf>
    <xf numFmtId="0" fontId="4" fillId="0" borderId="13" xfId="7" applyFont="1" applyBorder="1" applyAlignment="1">
      <alignment horizontal="left" vertical="center"/>
    </xf>
    <xf numFmtId="0" fontId="4" fillId="0" borderId="14" xfId="7" applyFont="1" applyBorder="1" applyAlignment="1">
      <alignment horizontal="left" vertical="center"/>
    </xf>
    <xf numFmtId="38" fontId="4" fillId="2" borderId="2" xfId="2" applyFont="1" applyFill="1" applyBorder="1" applyAlignment="1">
      <alignment horizontal="right" vertical="center"/>
    </xf>
    <xf numFmtId="38" fontId="4" fillId="2" borderId="10" xfId="2" applyFont="1" applyFill="1" applyBorder="1" applyAlignment="1">
      <alignment horizontal="right" vertical="center"/>
    </xf>
    <xf numFmtId="0" fontId="4" fillId="0" borderId="10" xfId="9" applyFont="1" applyBorder="1" applyAlignment="1">
      <alignment horizontal="left" vertical="center"/>
    </xf>
    <xf numFmtId="38" fontId="4" fillId="2" borderId="3" xfId="2" applyFont="1" applyFill="1" applyBorder="1" applyAlignment="1">
      <alignment horizontal="right" vertical="center"/>
    </xf>
    <xf numFmtId="38" fontId="4" fillId="2" borderId="0" xfId="2" applyFont="1" applyFill="1" applyBorder="1" applyAlignment="1">
      <alignment horizontal="right" vertical="center"/>
    </xf>
    <xf numFmtId="0" fontId="4" fillId="0" borderId="0" xfId="9" applyFont="1" applyAlignment="1">
      <alignment horizontal="left" vertical="center"/>
    </xf>
    <xf numFmtId="38" fontId="4" fillId="2" borderId="4" xfId="2" applyFont="1" applyFill="1" applyBorder="1" applyAlignment="1">
      <alignment horizontal="right" vertical="center"/>
    </xf>
    <xf numFmtId="38" fontId="4" fillId="2" borderId="5" xfId="2" applyFont="1" applyFill="1" applyBorder="1" applyAlignment="1">
      <alignment horizontal="right" vertical="center"/>
    </xf>
    <xf numFmtId="0" fontId="4" fillId="0" borderId="5" xfId="9" applyFont="1" applyBorder="1" applyAlignment="1">
      <alignment horizontal="left" vertical="center"/>
    </xf>
    <xf numFmtId="0" fontId="4" fillId="0" borderId="13" xfId="9" applyFont="1" applyBorder="1" applyAlignment="1">
      <alignment horizontal="center" vertical="center"/>
    </xf>
    <xf numFmtId="0" fontId="4" fillId="0" borderId="14" xfId="9" applyFont="1" applyBorder="1" applyAlignment="1">
      <alignment horizontal="center" vertical="center"/>
    </xf>
    <xf numFmtId="0" fontId="4" fillId="0" borderId="15" xfId="9" applyFont="1" applyBorder="1" applyAlignment="1">
      <alignment horizontal="center" vertical="center"/>
    </xf>
    <xf numFmtId="3" fontId="4" fillId="0" borderId="1" xfId="9" applyNumberFormat="1" applyFont="1" applyBorder="1" applyAlignment="1">
      <alignment horizontal="right" vertical="center"/>
    </xf>
    <xf numFmtId="0" fontId="11" fillId="0" borderId="0" xfId="9" applyFont="1" applyAlignment="1">
      <alignment horizontal="left" vertical="center"/>
    </xf>
    <xf numFmtId="181" fontId="4" fillId="0" borderId="2" xfId="9" applyNumberFormat="1" applyFont="1" applyBorder="1" applyAlignment="1">
      <alignment horizontal="center"/>
    </xf>
    <xf numFmtId="181" fontId="4" fillId="0" borderId="10" xfId="9" applyNumberFormat="1" applyFont="1" applyBorder="1" applyAlignment="1">
      <alignment horizontal="center"/>
    </xf>
    <xf numFmtId="181" fontId="4" fillId="0" borderId="11" xfId="9" applyNumberFormat="1" applyFont="1" applyBorder="1" applyAlignment="1">
      <alignment horizontal="center"/>
    </xf>
    <xf numFmtId="3" fontId="4" fillId="2" borderId="2" xfId="9" applyNumberFormat="1" applyFont="1" applyFill="1" applyBorder="1" applyAlignment="1">
      <alignment horizontal="center" vertical="center"/>
    </xf>
    <xf numFmtId="3" fontId="4" fillId="2" borderId="10" xfId="9" applyNumberFormat="1" applyFont="1" applyFill="1" applyBorder="1" applyAlignment="1">
      <alignment horizontal="center" vertical="center"/>
    </xf>
    <xf numFmtId="3" fontId="4" fillId="0" borderId="2" xfId="9" applyNumberFormat="1" applyFont="1" applyBorder="1" applyAlignment="1">
      <alignment horizontal="right" vertical="center"/>
    </xf>
    <xf numFmtId="3" fontId="4" fillId="0" borderId="11" xfId="9" applyNumberFormat="1" applyFont="1" applyBorder="1" applyAlignment="1">
      <alignment horizontal="right" vertical="center"/>
    </xf>
    <xf numFmtId="0" fontId="4" fillId="0" borderId="4" xfId="9" applyFont="1" applyBorder="1" applyAlignment="1">
      <alignment horizontal="center"/>
    </xf>
    <xf numFmtId="0" fontId="4" fillId="0" borderId="5" xfId="9" applyFont="1" applyBorder="1" applyAlignment="1">
      <alignment horizontal="center"/>
    </xf>
    <xf numFmtId="0" fontId="4" fillId="0" borderId="6" xfId="9" applyFont="1" applyBorder="1" applyAlignment="1">
      <alignment horizontal="center"/>
    </xf>
    <xf numFmtId="3" fontId="4" fillId="0" borderId="3" xfId="9" applyNumberFormat="1" applyFont="1" applyBorder="1" applyAlignment="1">
      <alignment horizontal="right" vertical="center"/>
    </xf>
    <xf numFmtId="3" fontId="4" fillId="0" borderId="12" xfId="9" applyNumberFormat="1" applyFont="1" applyBorder="1" applyAlignment="1">
      <alignment horizontal="right" vertical="center"/>
    </xf>
    <xf numFmtId="180" fontId="4" fillId="0" borderId="4" xfId="9" applyNumberFormat="1" applyFont="1" applyBorder="1" applyAlignment="1">
      <alignment horizontal="center" vertical="center"/>
    </xf>
    <xf numFmtId="180" fontId="4" fillId="0" borderId="5" xfId="9" applyNumberFormat="1" applyFont="1" applyBorder="1" applyAlignment="1">
      <alignment horizontal="center" vertical="center"/>
    </xf>
    <xf numFmtId="180" fontId="4" fillId="0" borderId="6" xfId="9" applyNumberFormat="1" applyFont="1" applyBorder="1" applyAlignment="1">
      <alignment horizontal="center" vertical="center"/>
    </xf>
    <xf numFmtId="3" fontId="4" fillId="0" borderId="13" xfId="9" applyNumberFormat="1" applyFont="1" applyBorder="1" applyAlignment="1">
      <alignment horizontal="right" vertical="center"/>
    </xf>
    <xf numFmtId="3" fontId="4" fillId="0" borderId="15" xfId="9" applyNumberFormat="1" applyFont="1" applyBorder="1" applyAlignment="1">
      <alignment horizontal="right" vertical="center"/>
    </xf>
    <xf numFmtId="0" fontId="4" fillId="0" borderId="2" xfId="9" applyFont="1" applyBorder="1" applyAlignment="1">
      <alignment horizontal="center" vertical="center"/>
    </xf>
    <xf numFmtId="0" fontId="4" fillId="0" borderId="10" xfId="9" applyFont="1" applyBorder="1" applyAlignment="1">
      <alignment horizontal="center" vertical="center"/>
    </xf>
    <xf numFmtId="0" fontId="4" fillId="0" borderId="11" xfId="9" applyFont="1" applyBorder="1" applyAlignment="1">
      <alignment horizontal="center" vertical="center"/>
    </xf>
    <xf numFmtId="0" fontId="4" fillId="0" borderId="4" xfId="9" applyFont="1" applyBorder="1" applyAlignment="1">
      <alignment horizontal="center" vertical="center"/>
    </xf>
    <xf numFmtId="0" fontId="4" fillId="0" borderId="6" xfId="9" applyFont="1" applyBorder="1" applyAlignment="1">
      <alignment horizontal="center" vertical="center"/>
    </xf>
    <xf numFmtId="0" fontId="4" fillId="0" borderId="13" xfId="9" applyFont="1" applyBorder="1" applyAlignment="1">
      <alignment horizontal="left" vertical="center"/>
    </xf>
    <xf numFmtId="0" fontId="4" fillId="0" borderId="14" xfId="9" applyFont="1" applyBorder="1" applyAlignment="1">
      <alignment horizontal="left" vertical="center"/>
    </xf>
    <xf numFmtId="38" fontId="4" fillId="0" borderId="13" xfId="2" applyFont="1" applyBorder="1" applyAlignment="1">
      <alignment horizontal="right" vertical="center"/>
    </xf>
    <xf numFmtId="38" fontId="4" fillId="0" borderId="15" xfId="2" applyFont="1" applyBorder="1" applyAlignment="1">
      <alignment horizontal="right" vertical="center"/>
    </xf>
    <xf numFmtId="0" fontId="4" fillId="4" borderId="5" xfId="9" applyFont="1" applyFill="1" applyBorder="1" applyAlignment="1">
      <alignment horizontal="center" vertical="center"/>
    </xf>
    <xf numFmtId="0" fontId="4" fillId="0" borderId="3" xfId="9" applyFont="1" applyBorder="1" applyAlignment="1">
      <alignment horizontal="center" vertical="center"/>
    </xf>
    <xf numFmtId="0" fontId="4" fillId="0" borderId="12" xfId="9" applyFont="1" applyBorder="1" applyAlignment="1">
      <alignment horizontal="center" vertical="center"/>
    </xf>
    <xf numFmtId="0" fontId="4" fillId="0" borderId="2" xfId="9" applyFont="1" applyBorder="1" applyAlignment="1">
      <alignment horizontal="left" vertical="center"/>
    </xf>
    <xf numFmtId="38" fontId="4" fillId="0" borderId="2" xfId="2" applyFont="1" applyBorder="1" applyAlignment="1">
      <alignment horizontal="right" vertical="center"/>
    </xf>
    <xf numFmtId="38" fontId="4" fillId="0" borderId="11" xfId="2" applyFont="1" applyBorder="1" applyAlignment="1">
      <alignment horizontal="right" vertical="center"/>
    </xf>
    <xf numFmtId="0" fontId="4" fillId="0" borderId="4" xfId="9" applyFont="1" applyBorder="1" applyAlignment="1">
      <alignment horizontal="left" vertical="center"/>
    </xf>
    <xf numFmtId="38" fontId="4" fillId="0" borderId="4" xfId="2" applyFont="1" applyBorder="1" applyAlignment="1">
      <alignment horizontal="right" vertical="center"/>
    </xf>
    <xf numFmtId="38" fontId="4" fillId="0" borderId="6" xfId="2" applyFont="1" applyBorder="1" applyAlignment="1">
      <alignment horizontal="right" vertical="center"/>
    </xf>
    <xf numFmtId="0" fontId="4" fillId="0" borderId="3" xfId="9" applyFont="1" applyBorder="1" applyAlignment="1">
      <alignment horizontal="left" vertical="center"/>
    </xf>
    <xf numFmtId="0" fontId="4" fillId="0" borderId="12" xfId="9" applyFont="1" applyBorder="1" applyAlignment="1">
      <alignment horizontal="left" vertical="center"/>
    </xf>
    <xf numFmtId="38" fontId="4" fillId="0" borderId="3" xfId="2" applyFont="1" applyBorder="1" applyAlignment="1">
      <alignment horizontal="right" vertical="center"/>
    </xf>
    <xf numFmtId="38" fontId="4" fillId="0" borderId="12" xfId="2" applyFont="1" applyBorder="1" applyAlignment="1">
      <alignment horizontal="right" vertical="center"/>
    </xf>
    <xf numFmtId="38" fontId="14" fillId="2" borderId="0" xfId="2" applyFont="1" applyFill="1" applyBorder="1" applyAlignment="1">
      <alignment horizontal="right" vertical="center"/>
    </xf>
    <xf numFmtId="0" fontId="14" fillId="0" borderId="0" xfId="9" applyFont="1" applyAlignment="1">
      <alignment horizontal="left" vertical="center"/>
    </xf>
    <xf numFmtId="0" fontId="4" fillId="0" borderId="11" xfId="9" applyFont="1" applyBorder="1" applyAlignment="1">
      <alignment horizontal="left" vertical="center"/>
    </xf>
    <xf numFmtId="179" fontId="4" fillId="0" borderId="0" xfId="7" applyNumberFormat="1" applyFont="1" applyAlignment="1">
      <alignment horizontal="left" vertical="center"/>
    </xf>
    <xf numFmtId="0" fontId="4" fillId="0" borderId="0" xfId="9" applyFont="1">
      <alignment vertical="center"/>
    </xf>
    <xf numFmtId="49" fontId="4" fillId="2" borderId="0" xfId="7" applyNumberFormat="1" applyFont="1" applyFill="1" applyAlignment="1">
      <alignment horizontal="left" vertical="center"/>
    </xf>
  </cellXfs>
  <cellStyles count="17">
    <cellStyle name="桁区切り" xfId="1" builtinId="6"/>
    <cellStyle name="桁区切り 2" xfId="2" xr:uid="{00000000-0005-0000-0000-000001000000}"/>
    <cellStyle name="桁区切り 3" xfId="3" xr:uid="{00000000-0005-0000-0000-000002000000}"/>
    <cellStyle name="標準" xfId="0" builtinId="0"/>
    <cellStyle name="標準 10" xfId="4" xr:uid="{00000000-0005-0000-0000-000004000000}"/>
    <cellStyle name="標準 11" xfId="5" xr:uid="{00000000-0005-0000-0000-000005000000}"/>
    <cellStyle name="標準 12" xfId="6" xr:uid="{00000000-0005-0000-0000-000006000000}"/>
    <cellStyle name="標準 12_見積書(H24様式）" xfId="7" xr:uid="{00000000-0005-0000-0000-000007000000}"/>
    <cellStyle name="標準 13" xfId="8" xr:uid="{00000000-0005-0000-0000-000008000000}"/>
    <cellStyle name="標準 2" xfId="9" xr:uid="{00000000-0005-0000-0000-000009000000}"/>
    <cellStyle name="標準 3" xfId="10" xr:uid="{00000000-0005-0000-0000-00000A000000}"/>
    <cellStyle name="標準 4" xfId="11" xr:uid="{00000000-0005-0000-0000-00000B000000}"/>
    <cellStyle name="標準 5" xfId="12" xr:uid="{00000000-0005-0000-0000-00000C000000}"/>
    <cellStyle name="標準 6" xfId="13" xr:uid="{00000000-0005-0000-0000-00000D000000}"/>
    <cellStyle name="標準 7" xfId="14" xr:uid="{00000000-0005-0000-0000-00000E000000}"/>
    <cellStyle name="標準 8" xfId="15" xr:uid="{00000000-0005-0000-0000-00000F000000}"/>
    <cellStyle name="標準 9" xfId="16" xr:uid="{00000000-0005-0000-0000-000010000000}"/>
  </cellStyles>
  <dxfs count="32">
    <dxf>
      <fill>
        <patternFill>
          <bgColor rgb="FFFF0000"/>
        </patternFill>
      </fill>
    </dxf>
    <dxf>
      <numFmt numFmtId="3" formatCode="#,##0"/>
    </dxf>
    <dxf>
      <fill>
        <patternFill>
          <bgColor rgb="FFFF0000"/>
        </patternFill>
      </fill>
    </dxf>
    <dxf>
      <fill>
        <patternFill>
          <bgColor rgb="FFFF0000"/>
        </patternFill>
      </fill>
    </dxf>
    <dxf>
      <numFmt numFmtId="3" formatCode="#,##0"/>
    </dxf>
    <dxf>
      <fill>
        <patternFill>
          <bgColor rgb="FFFF0000"/>
        </patternFill>
      </fill>
    </dxf>
    <dxf>
      <fill>
        <patternFill>
          <bgColor rgb="FFFF0000"/>
        </patternFill>
      </fill>
    </dxf>
    <dxf>
      <numFmt numFmtId="3" formatCode="#,##0"/>
    </dxf>
    <dxf>
      <fill>
        <patternFill>
          <bgColor rgb="FFFF0000"/>
        </patternFill>
      </fill>
    </dxf>
    <dxf>
      <fill>
        <patternFill>
          <bgColor rgb="FFFF0000"/>
        </patternFill>
      </fill>
    </dxf>
    <dxf>
      <numFmt numFmtId="3" formatCode="#,##0"/>
    </dxf>
    <dxf>
      <fill>
        <patternFill>
          <bgColor rgb="FFFF0000"/>
        </patternFill>
      </fill>
    </dxf>
    <dxf>
      <fill>
        <patternFill>
          <bgColor rgb="FFFF0000"/>
        </patternFill>
      </fill>
    </dxf>
    <dxf>
      <numFmt numFmtId="3" formatCode="#,##0"/>
    </dxf>
    <dxf>
      <fill>
        <patternFill>
          <bgColor rgb="FFFF0000"/>
        </patternFill>
      </fill>
    </dxf>
    <dxf>
      <fill>
        <patternFill>
          <bgColor rgb="FFFF0000"/>
        </patternFill>
      </fill>
    </dxf>
    <dxf>
      <numFmt numFmtId="3" formatCode="#,##0"/>
    </dxf>
    <dxf>
      <fill>
        <patternFill>
          <bgColor rgb="FFFF0000"/>
        </patternFill>
      </fill>
    </dxf>
    <dxf>
      <fill>
        <patternFill>
          <bgColor rgb="FFFF0000"/>
        </patternFill>
      </fill>
    </dxf>
    <dxf>
      <numFmt numFmtId="3" formatCode="#,##0"/>
    </dxf>
    <dxf>
      <fill>
        <patternFill>
          <bgColor rgb="FFFF0000"/>
        </patternFill>
      </fill>
    </dxf>
    <dxf>
      <fill>
        <patternFill>
          <bgColor rgb="FFFF0000"/>
        </patternFill>
      </fill>
    </dxf>
    <dxf>
      <numFmt numFmtId="3" formatCode="#,##0"/>
    </dxf>
    <dxf>
      <fill>
        <patternFill>
          <bgColor rgb="FFFF0000"/>
        </patternFill>
      </fill>
    </dxf>
    <dxf>
      <fill>
        <patternFill>
          <bgColor rgb="FFFF0000"/>
        </patternFill>
      </fill>
    </dxf>
    <dxf>
      <numFmt numFmtId="3" formatCode="#,##0"/>
    </dxf>
    <dxf>
      <fill>
        <patternFill>
          <bgColor rgb="FFFF0000"/>
        </patternFill>
      </fill>
    </dxf>
    <dxf>
      <fill>
        <patternFill>
          <bgColor rgb="FFFF0000"/>
        </patternFill>
      </fill>
    </dxf>
    <dxf>
      <numFmt numFmtId="3" formatCode="#,##0"/>
    </dxf>
    <dxf>
      <fill>
        <patternFill>
          <bgColor rgb="FFFF0000"/>
        </patternFill>
      </fill>
    </dxf>
    <dxf>
      <fill>
        <patternFill>
          <bgColor rgb="FFFF0000"/>
        </patternFill>
      </fill>
    </dxf>
    <dxf>
      <numFmt numFmtId="3" formatCode="#,##0"/>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85725</xdr:colOff>
      <xdr:row>0</xdr:row>
      <xdr:rowOff>104775</xdr:rowOff>
    </xdr:from>
    <xdr:to>
      <xdr:col>17</xdr:col>
      <xdr:colOff>428625</xdr:colOff>
      <xdr:row>1</xdr:row>
      <xdr:rowOff>0</xdr:rowOff>
    </xdr:to>
    <xdr:sp macro="" textlink="">
      <xdr:nvSpPr>
        <xdr:cNvPr id="2" name="角丸四角形 1">
          <a:extLst>
            <a:ext uri="{FF2B5EF4-FFF2-40B4-BE49-F238E27FC236}">
              <a16:creationId xmlns:a16="http://schemas.microsoft.com/office/drawing/2014/main" id="{657A9AC9-E02D-46EA-B8F3-7DE40B8DEC6A}"/>
            </a:ext>
          </a:extLst>
        </xdr:cNvPr>
        <xdr:cNvSpPr/>
      </xdr:nvSpPr>
      <xdr:spPr>
        <a:xfrm>
          <a:off x="6105525" y="104775"/>
          <a:ext cx="1419225" cy="3143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t>記入例</a:t>
          </a:r>
          <a:endParaRPr kumimoji="1" lang="en-US" altLang="ja-JP" sz="1800" b="1"/>
        </a:p>
      </xdr:txBody>
    </xdr:sp>
    <xdr:clientData/>
  </xdr:twoCellAnchor>
  <xdr:twoCellAnchor>
    <xdr:from>
      <xdr:col>19</xdr:col>
      <xdr:colOff>85725</xdr:colOff>
      <xdr:row>0</xdr:row>
      <xdr:rowOff>114297</xdr:rowOff>
    </xdr:from>
    <xdr:to>
      <xdr:col>35</xdr:col>
      <xdr:colOff>200025</xdr:colOff>
      <xdr:row>10</xdr:row>
      <xdr:rowOff>9525</xdr:rowOff>
    </xdr:to>
    <xdr:sp macro="" textlink="">
      <xdr:nvSpPr>
        <xdr:cNvPr id="3" name="テキスト ボックス 2">
          <a:extLst>
            <a:ext uri="{FF2B5EF4-FFF2-40B4-BE49-F238E27FC236}">
              <a16:creationId xmlns:a16="http://schemas.microsoft.com/office/drawing/2014/main" id="{590718C2-AA28-4305-945B-562650D1A1E9}"/>
            </a:ext>
          </a:extLst>
        </xdr:cNvPr>
        <xdr:cNvSpPr txBox="1"/>
      </xdr:nvSpPr>
      <xdr:spPr>
        <a:xfrm>
          <a:off x="7905750" y="114297"/>
          <a:ext cx="4781550" cy="2181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上限額オーバーし、エラーメッセージが出た場合は金額を調整してください。</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26</xdr:col>
      <xdr:colOff>219075</xdr:colOff>
      <xdr:row>27</xdr:row>
      <xdr:rowOff>200025</xdr:rowOff>
    </xdr:from>
    <xdr:to>
      <xdr:col>28</xdr:col>
      <xdr:colOff>95250</xdr:colOff>
      <xdr:row>39</xdr:row>
      <xdr:rowOff>57150</xdr:rowOff>
    </xdr:to>
    <xdr:sp macro="" textlink="">
      <xdr:nvSpPr>
        <xdr:cNvPr id="4" name="右中かっこ 3">
          <a:extLst>
            <a:ext uri="{FF2B5EF4-FFF2-40B4-BE49-F238E27FC236}">
              <a16:creationId xmlns:a16="http://schemas.microsoft.com/office/drawing/2014/main" id="{582B9F94-B732-446E-8598-F50B858D73FA}"/>
            </a:ext>
          </a:extLst>
        </xdr:cNvPr>
        <xdr:cNvSpPr/>
      </xdr:nvSpPr>
      <xdr:spPr>
        <a:xfrm>
          <a:off x="10220325" y="6696075"/>
          <a:ext cx="428625" cy="2524125"/>
        </a:xfrm>
        <a:prstGeom prst="rightBrace">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247651</xdr:colOff>
      <xdr:row>32</xdr:row>
      <xdr:rowOff>0</xdr:rowOff>
    </xdr:from>
    <xdr:to>
      <xdr:col>35</xdr:col>
      <xdr:colOff>180975</xdr:colOff>
      <xdr:row>35</xdr:row>
      <xdr:rowOff>171449</xdr:rowOff>
    </xdr:to>
    <xdr:sp macro="" textlink="">
      <xdr:nvSpPr>
        <xdr:cNvPr id="5" name="テキスト ボックス 4">
          <a:extLst>
            <a:ext uri="{FF2B5EF4-FFF2-40B4-BE49-F238E27FC236}">
              <a16:creationId xmlns:a16="http://schemas.microsoft.com/office/drawing/2014/main" id="{47E1BBA0-1D1E-4872-BD60-B19D4034CE34}"/>
            </a:ext>
          </a:extLst>
        </xdr:cNvPr>
        <xdr:cNvSpPr txBox="1"/>
      </xdr:nvSpPr>
      <xdr:spPr>
        <a:xfrm>
          <a:off x="10801351" y="7658100"/>
          <a:ext cx="1866899" cy="685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エラーメッセージがないか確認してください。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123825</xdr:colOff>
      <xdr:row>0</xdr:row>
      <xdr:rowOff>38100</xdr:rowOff>
    </xdr:from>
    <xdr:to>
      <xdr:col>16</xdr:col>
      <xdr:colOff>466725</xdr:colOff>
      <xdr:row>1</xdr:row>
      <xdr:rowOff>123825</xdr:rowOff>
    </xdr:to>
    <xdr:sp macro="" textlink="">
      <xdr:nvSpPr>
        <xdr:cNvPr id="6" name="角丸四角形 5">
          <a:extLst>
            <a:ext uri="{FF2B5EF4-FFF2-40B4-BE49-F238E27FC236}">
              <a16:creationId xmlns:a16="http://schemas.microsoft.com/office/drawing/2014/main" id="{00000000-0008-0000-0700-000006000000}"/>
            </a:ext>
          </a:extLst>
        </xdr:cNvPr>
        <xdr:cNvSpPr/>
      </xdr:nvSpPr>
      <xdr:spPr>
        <a:xfrm>
          <a:off x="6229350" y="38100"/>
          <a:ext cx="1419225" cy="3524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長期コース</a:t>
          </a:r>
          <a:endParaRPr kumimoji="1" lang="en-US" altLang="ja-JP" sz="1100"/>
        </a:p>
      </xdr:txBody>
    </xdr:sp>
    <xdr:clientData/>
  </xdr:twoCellAnchor>
  <xdr:twoCellAnchor>
    <xdr:from>
      <xdr:col>17</xdr:col>
      <xdr:colOff>171450</xdr:colOff>
      <xdr:row>0</xdr:row>
      <xdr:rowOff>104774</xdr:rowOff>
    </xdr:from>
    <xdr:to>
      <xdr:col>33</xdr:col>
      <xdr:colOff>47626</xdr:colOff>
      <xdr:row>12</xdr:row>
      <xdr:rowOff>266699</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896225" y="104774"/>
          <a:ext cx="4543426" cy="2562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上限額オーバーし、エラーメッセージが出た場合は金額を調整してください。</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人件費は実際の給与を単価としてください。本見積の時に明細書の提出を求めます。</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その他経費はパンフレット等本科生の単価が分かる資料を添付してください。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85725</xdr:colOff>
      <xdr:row>0</xdr:row>
      <xdr:rowOff>104775</xdr:rowOff>
    </xdr:from>
    <xdr:to>
      <xdr:col>16</xdr:col>
      <xdr:colOff>428625</xdr:colOff>
      <xdr:row>1</xdr:row>
      <xdr:rowOff>0</xdr:rowOff>
    </xdr:to>
    <xdr:sp macro="" textlink="">
      <xdr:nvSpPr>
        <xdr:cNvPr id="2" name="角丸四角形 1">
          <a:extLst>
            <a:ext uri="{FF2B5EF4-FFF2-40B4-BE49-F238E27FC236}">
              <a16:creationId xmlns:a16="http://schemas.microsoft.com/office/drawing/2014/main" id="{B99F36E1-1670-4FDD-8DC1-F7AB4FDD4A58}"/>
            </a:ext>
          </a:extLst>
        </xdr:cNvPr>
        <xdr:cNvSpPr/>
      </xdr:nvSpPr>
      <xdr:spPr>
        <a:xfrm>
          <a:off x="5426075" y="101600"/>
          <a:ext cx="1314450" cy="317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大型自動車コース</a:t>
          </a:r>
          <a:endParaRPr kumimoji="1" lang="en-US" altLang="ja-JP" sz="1100"/>
        </a:p>
      </xdr:txBody>
    </xdr:sp>
    <xdr:clientData/>
  </xdr:twoCellAnchor>
  <xdr:twoCellAnchor>
    <xdr:from>
      <xdr:col>17</xdr:col>
      <xdr:colOff>95250</xdr:colOff>
      <xdr:row>0</xdr:row>
      <xdr:rowOff>95250</xdr:rowOff>
    </xdr:from>
    <xdr:to>
      <xdr:col>32</xdr:col>
      <xdr:colOff>247651</xdr:colOff>
      <xdr:row>10</xdr:row>
      <xdr:rowOff>209553</xdr:rowOff>
    </xdr:to>
    <xdr:sp macro="" textlink="">
      <xdr:nvSpPr>
        <xdr:cNvPr id="3" name="テキスト ボックス 2">
          <a:extLst>
            <a:ext uri="{FF2B5EF4-FFF2-40B4-BE49-F238E27FC236}">
              <a16:creationId xmlns:a16="http://schemas.microsoft.com/office/drawing/2014/main" id="{2043772E-C9E4-418C-87FD-FF5D47B80150}"/>
            </a:ext>
          </a:extLst>
        </xdr:cNvPr>
        <xdr:cNvSpPr txBox="1"/>
      </xdr:nvSpPr>
      <xdr:spPr>
        <a:xfrm>
          <a:off x="6905625" y="95250"/>
          <a:ext cx="4238626" cy="2343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上限額オーバーし、エラーメッセージが出た場合は金額を調整してください。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76200</xdr:colOff>
      <xdr:row>0</xdr:row>
      <xdr:rowOff>101600</xdr:rowOff>
    </xdr:from>
    <xdr:to>
      <xdr:col>16</xdr:col>
      <xdr:colOff>425450</xdr:colOff>
      <xdr:row>1</xdr:row>
      <xdr:rowOff>0</xdr:rowOff>
    </xdr:to>
    <xdr:sp macro="" textlink="">
      <xdr:nvSpPr>
        <xdr:cNvPr id="2" name="角丸四角形 1">
          <a:extLst>
            <a:ext uri="{FF2B5EF4-FFF2-40B4-BE49-F238E27FC236}">
              <a16:creationId xmlns:a16="http://schemas.microsoft.com/office/drawing/2014/main" id="{CF444F09-CDBF-49F7-AD30-660C13F61B20}"/>
            </a:ext>
          </a:extLst>
        </xdr:cNvPr>
        <xdr:cNvSpPr/>
      </xdr:nvSpPr>
      <xdr:spPr>
        <a:xfrm>
          <a:off x="5248275" y="101600"/>
          <a:ext cx="2073275" cy="317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知識等習得コース（その他）</a:t>
          </a:r>
          <a:endParaRPr kumimoji="1" lang="en-US" altLang="ja-JP" sz="1100"/>
        </a:p>
      </xdr:txBody>
    </xdr:sp>
    <xdr:clientData/>
  </xdr:twoCellAnchor>
  <xdr:twoCellAnchor>
    <xdr:from>
      <xdr:col>17</xdr:col>
      <xdr:colOff>85725</xdr:colOff>
      <xdr:row>0</xdr:row>
      <xdr:rowOff>114297</xdr:rowOff>
    </xdr:from>
    <xdr:to>
      <xdr:col>32</xdr:col>
      <xdr:colOff>238126</xdr:colOff>
      <xdr:row>10</xdr:row>
      <xdr:rowOff>228600</xdr:rowOff>
    </xdr:to>
    <xdr:sp macro="" textlink="">
      <xdr:nvSpPr>
        <xdr:cNvPr id="3" name="テキスト ボックス 2">
          <a:extLst>
            <a:ext uri="{FF2B5EF4-FFF2-40B4-BE49-F238E27FC236}">
              <a16:creationId xmlns:a16="http://schemas.microsoft.com/office/drawing/2014/main" id="{3EB06EEA-AA50-4FAC-9E18-A976D5134429}"/>
            </a:ext>
          </a:extLst>
        </xdr:cNvPr>
        <xdr:cNvSpPr txBox="1"/>
      </xdr:nvSpPr>
      <xdr:spPr>
        <a:xfrm>
          <a:off x="7524750" y="114297"/>
          <a:ext cx="4543426" cy="2400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上限額オーバーし、エラーメッセージが出た場合は金額を調整してください。</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323850</xdr:colOff>
      <xdr:row>0</xdr:row>
      <xdr:rowOff>101600</xdr:rowOff>
    </xdr:from>
    <xdr:to>
      <xdr:col>16</xdr:col>
      <xdr:colOff>425450</xdr:colOff>
      <xdr:row>1</xdr:row>
      <xdr:rowOff>0</xdr:rowOff>
    </xdr:to>
    <xdr:sp macro="" textlink="">
      <xdr:nvSpPr>
        <xdr:cNvPr id="2" name="角丸四角形 1">
          <a:extLst>
            <a:ext uri="{FF2B5EF4-FFF2-40B4-BE49-F238E27FC236}">
              <a16:creationId xmlns:a16="http://schemas.microsoft.com/office/drawing/2014/main" id="{D4ECC765-4B15-4219-8239-FF0F29733AD5}"/>
            </a:ext>
          </a:extLst>
        </xdr:cNvPr>
        <xdr:cNvSpPr/>
      </xdr:nvSpPr>
      <xdr:spPr>
        <a:xfrm>
          <a:off x="7181850" y="101600"/>
          <a:ext cx="4216400" cy="698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知識等習得コース（デジタル）</a:t>
          </a:r>
          <a:endParaRPr kumimoji="1" lang="en-US" altLang="ja-JP" sz="1100"/>
        </a:p>
      </xdr:txBody>
    </xdr:sp>
    <xdr:clientData/>
  </xdr:twoCellAnchor>
  <xdr:twoCellAnchor>
    <xdr:from>
      <xdr:col>17</xdr:col>
      <xdr:colOff>123825</xdr:colOff>
      <xdr:row>0</xdr:row>
      <xdr:rowOff>114300</xdr:rowOff>
    </xdr:from>
    <xdr:to>
      <xdr:col>33</xdr:col>
      <xdr:colOff>1</xdr:colOff>
      <xdr:row>10</xdr:row>
      <xdr:rowOff>228603</xdr:rowOff>
    </xdr:to>
    <xdr:sp macro="" textlink="">
      <xdr:nvSpPr>
        <xdr:cNvPr id="3" name="テキスト ボックス 2">
          <a:extLst>
            <a:ext uri="{FF2B5EF4-FFF2-40B4-BE49-F238E27FC236}">
              <a16:creationId xmlns:a16="http://schemas.microsoft.com/office/drawing/2014/main" id="{FDDAF1EF-960F-4C61-8F03-5995D4864097}"/>
            </a:ext>
          </a:extLst>
        </xdr:cNvPr>
        <xdr:cNvSpPr txBox="1"/>
      </xdr:nvSpPr>
      <xdr:spPr>
        <a:xfrm>
          <a:off x="11782425" y="114300"/>
          <a:ext cx="10848976" cy="1771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上限額オーバーし、エラーメッセージが出た場合は金額を調整してください。</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152400</xdr:colOff>
      <xdr:row>0</xdr:row>
      <xdr:rowOff>104775</xdr:rowOff>
    </xdr:from>
    <xdr:to>
      <xdr:col>16</xdr:col>
      <xdr:colOff>390525</xdr:colOff>
      <xdr:row>1</xdr:row>
      <xdr:rowOff>0</xdr:rowOff>
    </xdr:to>
    <xdr:sp macro="" textlink="">
      <xdr:nvSpPr>
        <xdr:cNvPr id="2" name="角丸四角形 1">
          <a:extLst>
            <a:ext uri="{FF2B5EF4-FFF2-40B4-BE49-F238E27FC236}">
              <a16:creationId xmlns:a16="http://schemas.microsoft.com/office/drawing/2014/main" id="{8315AC8F-D561-49B4-A16C-EAF3516B2051}"/>
            </a:ext>
          </a:extLst>
        </xdr:cNvPr>
        <xdr:cNvSpPr/>
      </xdr:nvSpPr>
      <xdr:spPr>
        <a:xfrm>
          <a:off x="5324475" y="104775"/>
          <a:ext cx="1962150" cy="3143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知識等習得コース（</a:t>
          </a:r>
          <a:r>
            <a:rPr kumimoji="1" lang="ja-JP" altLang="en-US" sz="1100">
              <a:solidFill>
                <a:schemeClr val="dk1"/>
              </a:solidFill>
              <a:effectLst/>
              <a:latin typeface="+mn-lt"/>
              <a:ea typeface="+mn-ea"/>
              <a:cs typeface="+mn-cs"/>
            </a:rPr>
            <a:t>介護</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17</xdr:col>
      <xdr:colOff>180975</xdr:colOff>
      <xdr:row>0</xdr:row>
      <xdr:rowOff>114300</xdr:rowOff>
    </xdr:from>
    <xdr:to>
      <xdr:col>33</xdr:col>
      <xdr:colOff>57151</xdr:colOff>
      <xdr:row>10</xdr:row>
      <xdr:rowOff>228603</xdr:rowOff>
    </xdr:to>
    <xdr:sp macro="" textlink="">
      <xdr:nvSpPr>
        <xdr:cNvPr id="3" name="テキスト ボックス 2">
          <a:extLst>
            <a:ext uri="{FF2B5EF4-FFF2-40B4-BE49-F238E27FC236}">
              <a16:creationId xmlns:a16="http://schemas.microsoft.com/office/drawing/2014/main" id="{05AD23A9-907C-4AE2-84DB-3271DA301FE4}"/>
            </a:ext>
          </a:extLst>
        </xdr:cNvPr>
        <xdr:cNvSpPr txBox="1"/>
      </xdr:nvSpPr>
      <xdr:spPr>
        <a:xfrm>
          <a:off x="7620000" y="114300"/>
          <a:ext cx="4543426" cy="2400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上限額オーバーし、エラーメッセージが出た場合は金額を調整してください。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161925</xdr:colOff>
      <xdr:row>0</xdr:row>
      <xdr:rowOff>101600</xdr:rowOff>
    </xdr:from>
    <xdr:to>
      <xdr:col>16</xdr:col>
      <xdr:colOff>425450</xdr:colOff>
      <xdr:row>1</xdr:row>
      <xdr:rowOff>0</xdr:rowOff>
    </xdr:to>
    <xdr:sp macro="" textlink="">
      <xdr:nvSpPr>
        <xdr:cNvPr id="2" name="角丸四角形 1">
          <a:extLst>
            <a:ext uri="{FF2B5EF4-FFF2-40B4-BE49-F238E27FC236}">
              <a16:creationId xmlns:a16="http://schemas.microsoft.com/office/drawing/2014/main" id="{B5F22CDB-E566-4BC3-BFBC-CCF6F0EB3E31}"/>
            </a:ext>
          </a:extLst>
        </xdr:cNvPr>
        <xdr:cNvSpPr/>
      </xdr:nvSpPr>
      <xdr:spPr>
        <a:xfrm>
          <a:off x="7705725" y="101600"/>
          <a:ext cx="3692525" cy="698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ja-JP" sz="1100">
              <a:solidFill>
                <a:schemeClr val="dk1"/>
              </a:solidFill>
              <a:effectLst/>
              <a:latin typeface="+mn-lt"/>
              <a:ea typeface="+mn-ea"/>
              <a:cs typeface="+mn-cs"/>
            </a:rPr>
            <a:t>知識等習得コース（</a:t>
          </a:r>
          <a:r>
            <a:rPr kumimoji="1" lang="ja-JP" altLang="en-US" sz="1100">
              <a:solidFill>
                <a:schemeClr val="dk1"/>
              </a:solidFill>
              <a:effectLst/>
              <a:latin typeface="+mn-lt"/>
              <a:ea typeface="+mn-ea"/>
              <a:cs typeface="+mn-cs"/>
            </a:rPr>
            <a:t>母子</a:t>
          </a:r>
          <a:r>
            <a:rPr kumimoji="1" lang="ja-JP" altLang="ja-JP" sz="1100">
              <a:solidFill>
                <a:schemeClr val="dk1"/>
              </a:solidFill>
              <a:effectLst/>
              <a:latin typeface="+mn-lt"/>
              <a:ea typeface="+mn-ea"/>
              <a:cs typeface="+mn-cs"/>
            </a:rPr>
            <a:t>）</a:t>
          </a:r>
          <a:endParaRPr lang="ja-JP" altLang="ja-JP">
            <a:effectLst/>
          </a:endParaRPr>
        </a:p>
      </xdr:txBody>
    </xdr:sp>
    <xdr:clientData/>
  </xdr:twoCellAnchor>
  <xdr:twoCellAnchor>
    <xdr:from>
      <xdr:col>17</xdr:col>
      <xdr:colOff>180975</xdr:colOff>
      <xdr:row>0</xdr:row>
      <xdr:rowOff>114300</xdr:rowOff>
    </xdr:from>
    <xdr:to>
      <xdr:col>33</xdr:col>
      <xdr:colOff>57151</xdr:colOff>
      <xdr:row>10</xdr:row>
      <xdr:rowOff>228603</xdr:rowOff>
    </xdr:to>
    <xdr:sp macro="" textlink="">
      <xdr:nvSpPr>
        <xdr:cNvPr id="3" name="テキスト ボックス 2">
          <a:extLst>
            <a:ext uri="{FF2B5EF4-FFF2-40B4-BE49-F238E27FC236}">
              <a16:creationId xmlns:a16="http://schemas.microsoft.com/office/drawing/2014/main" id="{48ADEA8C-6D83-4DEC-AF17-CFD54AEE2056}"/>
            </a:ext>
          </a:extLst>
        </xdr:cNvPr>
        <xdr:cNvSpPr txBox="1"/>
      </xdr:nvSpPr>
      <xdr:spPr>
        <a:xfrm>
          <a:off x="11839575" y="114300"/>
          <a:ext cx="10848976" cy="1771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上限額オーバーし、エラーメッセージが出た場合は金額を調整してください。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コース種類に応じてに応じてデジタル訓練促進費、デジタル職場実習推進費</a:t>
          </a:r>
          <a:r>
            <a:rPr kumimoji="1" lang="ja-JP" altLang="ja-JP" sz="1100">
              <a:solidFill>
                <a:schemeClr val="dk1"/>
              </a:solidFill>
              <a:effectLst/>
              <a:latin typeface="+mn-lt"/>
              <a:ea typeface="+mn-ea"/>
              <a:cs typeface="+mn-cs"/>
            </a:rPr>
            <a:t>、</a:t>
          </a:r>
          <a:r>
            <a:rPr kumimoji="1" lang="ja-JP" altLang="en-US" sz="1200">
              <a:latin typeface="HGSｺﾞｼｯｸM" panose="020B0600000000000000" pitchFamily="50" charset="-128"/>
              <a:ea typeface="HGSｺﾞｼｯｸM" panose="020B0600000000000000" pitchFamily="50" charset="-128"/>
            </a:rPr>
            <a:t>職場見学等推進費の費用も計上してください（デジタルや介護の様式を参考にしてください）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85725</xdr:colOff>
      <xdr:row>0</xdr:row>
      <xdr:rowOff>104775</xdr:rowOff>
    </xdr:from>
    <xdr:to>
      <xdr:col>16</xdr:col>
      <xdr:colOff>428625</xdr:colOff>
      <xdr:row>1</xdr:row>
      <xdr:rowOff>0</xdr:rowOff>
    </xdr:to>
    <xdr:sp macro="" textlink="">
      <xdr:nvSpPr>
        <xdr:cNvPr id="2" name="角丸四角形 1">
          <a:extLst>
            <a:ext uri="{FF2B5EF4-FFF2-40B4-BE49-F238E27FC236}">
              <a16:creationId xmlns:a16="http://schemas.microsoft.com/office/drawing/2014/main" id="{E7ACE07E-A341-4F8A-ACC4-0B1BED5854E2}"/>
            </a:ext>
          </a:extLst>
        </xdr:cNvPr>
        <xdr:cNvSpPr/>
      </xdr:nvSpPr>
      <xdr:spPr>
        <a:xfrm>
          <a:off x="5426075" y="101600"/>
          <a:ext cx="1314450" cy="317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デュアルコース</a:t>
          </a:r>
          <a:endParaRPr kumimoji="1" lang="en-US" altLang="ja-JP" sz="1100"/>
        </a:p>
      </xdr:txBody>
    </xdr:sp>
    <xdr:clientData/>
  </xdr:twoCellAnchor>
  <xdr:twoCellAnchor>
    <xdr:from>
      <xdr:col>17</xdr:col>
      <xdr:colOff>142875</xdr:colOff>
      <xdr:row>0</xdr:row>
      <xdr:rowOff>76200</xdr:rowOff>
    </xdr:from>
    <xdr:to>
      <xdr:col>33</xdr:col>
      <xdr:colOff>19051</xdr:colOff>
      <xdr:row>10</xdr:row>
      <xdr:rowOff>190503</xdr:rowOff>
    </xdr:to>
    <xdr:sp macro="" textlink="">
      <xdr:nvSpPr>
        <xdr:cNvPr id="3" name="テキスト ボックス 2">
          <a:extLst>
            <a:ext uri="{FF2B5EF4-FFF2-40B4-BE49-F238E27FC236}">
              <a16:creationId xmlns:a16="http://schemas.microsoft.com/office/drawing/2014/main" id="{91194A9A-F23B-45FE-941A-55BC72CBCEB7}"/>
            </a:ext>
          </a:extLst>
        </xdr:cNvPr>
        <xdr:cNvSpPr txBox="1"/>
      </xdr:nvSpPr>
      <xdr:spPr>
        <a:xfrm>
          <a:off x="6950075" y="76200"/>
          <a:ext cx="4222751" cy="2343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a:t>
          </a:r>
          <a:r>
            <a:rPr kumimoji="1" lang="ja-JP" altLang="ja-JP" sz="1200">
              <a:solidFill>
                <a:schemeClr val="dk1"/>
              </a:solidFill>
              <a:effectLst/>
              <a:latin typeface="HGSｺﾞｼｯｸM" panose="020B0600000000000000" pitchFamily="50" charset="-128"/>
              <a:ea typeface="HGSｺﾞｼｯｸM" panose="020B0600000000000000" pitchFamily="50" charset="-128"/>
              <a:cs typeface="+mn-cs"/>
            </a:rPr>
            <a:t>整してください。</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85725</xdr:colOff>
      <xdr:row>0</xdr:row>
      <xdr:rowOff>104775</xdr:rowOff>
    </xdr:from>
    <xdr:to>
      <xdr:col>16</xdr:col>
      <xdr:colOff>428625</xdr:colOff>
      <xdr:row>1</xdr:row>
      <xdr:rowOff>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5905500" y="104775"/>
          <a:ext cx="1419225" cy="3143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定住外国人コース</a:t>
          </a:r>
          <a:endParaRPr kumimoji="1" lang="en-US" altLang="ja-JP" sz="1100"/>
        </a:p>
      </xdr:txBody>
    </xdr:sp>
    <xdr:clientData/>
  </xdr:twoCellAnchor>
  <xdr:twoCellAnchor>
    <xdr:from>
      <xdr:col>17</xdr:col>
      <xdr:colOff>95250</xdr:colOff>
      <xdr:row>0</xdr:row>
      <xdr:rowOff>95250</xdr:rowOff>
    </xdr:from>
    <xdr:to>
      <xdr:col>32</xdr:col>
      <xdr:colOff>247651</xdr:colOff>
      <xdr:row>10</xdr:row>
      <xdr:rowOff>209553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534275" y="95250"/>
          <a:ext cx="4543426" cy="1885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上限額オーバーし、エラーメッセージが出た場合は金額を調整してください。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85725</xdr:colOff>
      <xdr:row>0</xdr:row>
      <xdr:rowOff>104775</xdr:rowOff>
    </xdr:from>
    <xdr:to>
      <xdr:col>16</xdr:col>
      <xdr:colOff>428625</xdr:colOff>
      <xdr:row>1</xdr:row>
      <xdr:rowOff>0</xdr:rowOff>
    </xdr:to>
    <xdr:sp macro="" textlink="">
      <xdr:nvSpPr>
        <xdr:cNvPr id="2" name="角丸四角形 1">
          <a:extLst>
            <a:ext uri="{FF2B5EF4-FFF2-40B4-BE49-F238E27FC236}">
              <a16:creationId xmlns:a16="http://schemas.microsoft.com/office/drawing/2014/main" id="{1652A641-1569-421B-97D9-1925614A35BB}"/>
            </a:ext>
          </a:extLst>
        </xdr:cNvPr>
        <xdr:cNvSpPr/>
      </xdr:nvSpPr>
      <xdr:spPr>
        <a:xfrm>
          <a:off x="9001125" y="104775"/>
          <a:ext cx="2400300" cy="666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ｅラーニングコース</a:t>
          </a:r>
          <a:endParaRPr kumimoji="1" lang="en-US" altLang="ja-JP" sz="1100"/>
        </a:p>
      </xdr:txBody>
    </xdr:sp>
    <xdr:clientData/>
  </xdr:twoCellAnchor>
  <xdr:twoCellAnchor>
    <xdr:from>
      <xdr:col>17</xdr:col>
      <xdr:colOff>142875</xdr:colOff>
      <xdr:row>0</xdr:row>
      <xdr:rowOff>76200</xdr:rowOff>
    </xdr:from>
    <xdr:to>
      <xdr:col>33</xdr:col>
      <xdr:colOff>19051</xdr:colOff>
      <xdr:row>10</xdr:row>
      <xdr:rowOff>190503</xdr:rowOff>
    </xdr:to>
    <xdr:sp macro="" textlink="">
      <xdr:nvSpPr>
        <xdr:cNvPr id="3" name="テキスト ボックス 2">
          <a:extLst>
            <a:ext uri="{FF2B5EF4-FFF2-40B4-BE49-F238E27FC236}">
              <a16:creationId xmlns:a16="http://schemas.microsoft.com/office/drawing/2014/main" id="{A1AF84DA-9675-4AB5-84EB-3C7C8B012E77}"/>
            </a:ext>
          </a:extLst>
        </xdr:cNvPr>
        <xdr:cNvSpPr txBox="1"/>
      </xdr:nvSpPr>
      <xdr:spPr>
        <a:xfrm>
          <a:off x="11801475" y="76200"/>
          <a:ext cx="10848976" cy="1809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a:t>
          </a:r>
          <a:r>
            <a:rPr kumimoji="1" lang="ja-JP" altLang="ja-JP" sz="1200">
              <a:solidFill>
                <a:schemeClr val="dk1"/>
              </a:solidFill>
              <a:effectLst/>
              <a:latin typeface="HGSｺﾞｼｯｸM" panose="020B0600000000000000" pitchFamily="50" charset="-128"/>
              <a:ea typeface="HGSｺﾞｼｯｸM" panose="020B0600000000000000" pitchFamily="50" charset="-128"/>
              <a:cs typeface="+mn-cs"/>
            </a:rPr>
            <a:t>整してください。</a:t>
          </a:r>
          <a:endParaRPr kumimoji="1" lang="en-US" altLang="ja-JP" sz="1200">
            <a:solidFill>
              <a:schemeClr val="dk1"/>
            </a:solidFill>
            <a:effectLst/>
            <a:latin typeface="HGSｺﾞｼｯｸM" panose="020B0600000000000000" pitchFamily="50" charset="-128"/>
            <a:ea typeface="HGS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200">
              <a:solidFill>
                <a:schemeClr val="dk1"/>
              </a:solidFill>
              <a:effectLst/>
              <a:latin typeface="HGSｺﾞｼｯｸM" panose="020B0600000000000000" pitchFamily="50" charset="-128"/>
              <a:ea typeface="HGSｺﾞｼｯｸM" panose="020B0600000000000000" pitchFamily="50" charset="-128"/>
              <a:cs typeface="+mn-cs"/>
            </a:rPr>
            <a:t>コース種類に応じてに応じてデジタル訓練促進費の費用も計上してください（デジタルの様式を参考にしてください）</a:t>
          </a:r>
          <a:endParaRPr lang="ja-JP" altLang="ja-JP" sz="1200">
            <a:effectLst/>
            <a:latin typeface="HGSｺﾞｼｯｸM" panose="020B0600000000000000" pitchFamily="50" charset="-128"/>
            <a:ea typeface="HGSｺﾞｼｯｸM" panose="020B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85725</xdr:colOff>
      <xdr:row>0</xdr:row>
      <xdr:rowOff>104775</xdr:rowOff>
    </xdr:from>
    <xdr:to>
      <xdr:col>16</xdr:col>
      <xdr:colOff>428625</xdr:colOff>
      <xdr:row>1</xdr:row>
      <xdr:rowOff>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5905500" y="104775"/>
          <a:ext cx="1419225" cy="3143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高齢求職者コース</a:t>
          </a:r>
          <a:endParaRPr kumimoji="1" lang="en-US" altLang="ja-JP" sz="1100"/>
        </a:p>
      </xdr:txBody>
    </xdr:sp>
    <xdr:clientData/>
  </xdr:twoCellAnchor>
  <xdr:twoCellAnchor>
    <xdr:from>
      <xdr:col>17</xdr:col>
      <xdr:colOff>142875</xdr:colOff>
      <xdr:row>0</xdr:row>
      <xdr:rowOff>123825</xdr:rowOff>
    </xdr:from>
    <xdr:to>
      <xdr:col>33</xdr:col>
      <xdr:colOff>19051</xdr:colOff>
      <xdr:row>10</xdr:row>
      <xdr:rowOff>238128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581900" y="123825"/>
          <a:ext cx="4543426" cy="1885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a:t>
          </a:r>
          <a:r>
            <a:rPr kumimoji="1" lang="ja-JP" altLang="en-US" sz="1200">
              <a:latin typeface="HGSｺﾞｼｯｸM" panose="020B0600000000000000" pitchFamily="50" charset="-128"/>
              <a:ea typeface="HGSｺﾞｼｯｸM" panose="020B0600000000000000" pitchFamily="50" charset="-128"/>
            </a:rPr>
            <a:t>留意事項</a:t>
          </a:r>
          <a:r>
            <a:rPr kumimoji="1" lang="en-US" altLang="ja-JP" sz="1200">
              <a:latin typeface="HGSｺﾞｼｯｸM" panose="020B0600000000000000" pitchFamily="50" charset="-128"/>
              <a:ea typeface="HGSｺﾞｼｯｸM" panose="020B0600000000000000" pitchFamily="50" charset="-128"/>
            </a:rPr>
            <a:t>】</a:t>
          </a: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Ｒ７年度様式です。毎年最新の様式を使用してください。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黄色のセルのみ入力してください。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訓練実施経費の科目及び単位は編集して構いません。</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人件費等の訓練時間数、月数、回数は訓練計画を上回らないようにしてください。</a:t>
          </a:r>
          <a:endParaRPr kumimoji="1" lang="en-US" altLang="ja-JP" sz="1200">
            <a:latin typeface="HGSｺﾞｼｯｸM" panose="020B0600000000000000" pitchFamily="50" charset="-128"/>
            <a:ea typeface="HGSｺﾞｼｯｸM" panose="020B0600000000000000" pitchFamily="50" charset="-128"/>
          </a:endParaRPr>
        </a:p>
        <a:p>
          <a:r>
            <a:rPr kumimoji="1" lang="en-US" altLang="ja-JP" sz="1200">
              <a:latin typeface="HGSｺﾞｼｯｸM" panose="020B0600000000000000" pitchFamily="50" charset="-128"/>
              <a:ea typeface="HGSｺﾞｼｯｸM" panose="020B0600000000000000" pitchFamily="50" charset="-128"/>
            </a:rPr>
            <a:t>※ </a:t>
          </a:r>
          <a:r>
            <a:rPr kumimoji="1" lang="ja-JP" altLang="en-US" sz="1200">
              <a:latin typeface="HGSｺﾞｼｯｸM" panose="020B0600000000000000" pitchFamily="50" charset="-128"/>
              <a:ea typeface="HGSｺﾞｼｯｸM" panose="020B0600000000000000" pitchFamily="50" charset="-128"/>
            </a:rPr>
            <a:t>上限額オーバーし、エラーメッセージが出た場合は金額を調整してください。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0AA72-8B19-4365-8873-15175147F286}">
  <sheetPr>
    <tabColor rgb="FFFFFF00"/>
    <pageSetUpPr fitToPage="1"/>
  </sheetPr>
  <dimension ref="A1:AJ44"/>
  <sheetViews>
    <sheetView view="pageBreakPreview" topLeftCell="A22" zoomScaleNormal="100" zoomScaleSheetLayoutView="100" workbookViewId="0">
      <selection activeCell="C13" sqref="C13:D13"/>
    </sheetView>
  </sheetViews>
  <sheetFormatPr defaultColWidth="9" defaultRowHeight="20.100000000000001" customHeight="1"/>
  <cols>
    <col min="1" max="1" width="2.625" style="6" customWidth="1"/>
    <col min="2" max="2" width="6.25" style="6" bestFit="1" customWidth="1"/>
    <col min="3" max="3" width="13.875" style="6" bestFit="1" customWidth="1"/>
    <col min="4" max="7" width="6.375" style="6" customWidth="1"/>
    <col min="8" max="9" width="5.25" style="6" bestFit="1" customWidth="1"/>
    <col min="10" max="10" width="2.5" style="6" bestFit="1" customWidth="1"/>
    <col min="11" max="11" width="3.5" style="6" bestFit="1" customWidth="1"/>
    <col min="12" max="12" width="5.75" style="6" customWidth="1"/>
    <col min="13" max="14" width="4.25" style="6" customWidth="1"/>
    <col min="15" max="16" width="3.5" style="6" bestFit="1" customWidth="1"/>
    <col min="17" max="18" width="7.125" style="6" customWidth="1"/>
    <col min="19" max="19" width="2.375" style="6" customWidth="1"/>
    <col min="20" max="20" width="6.875" style="6" customWidth="1"/>
    <col min="21" max="43" width="3.625" style="6" customWidth="1"/>
    <col min="44" max="16384" width="9" style="6"/>
  </cols>
  <sheetData>
    <row r="1" spans="1:36" s="1" customFormat="1" ht="33" customHeight="1">
      <c r="A1" s="91"/>
      <c r="B1" s="204" t="s">
        <v>133</v>
      </c>
      <c r="C1" s="205"/>
      <c r="D1" s="205"/>
      <c r="E1" s="205"/>
      <c r="F1" s="205"/>
      <c r="G1" s="205"/>
      <c r="H1" s="205"/>
      <c r="I1" s="205"/>
      <c r="J1" s="205"/>
      <c r="K1" s="205"/>
      <c r="L1" s="205"/>
      <c r="M1" s="205"/>
      <c r="N1" s="205"/>
      <c r="O1" s="205"/>
      <c r="P1" s="205"/>
      <c r="Q1" s="205"/>
      <c r="R1" s="205"/>
      <c r="S1" s="92"/>
      <c r="T1" s="6"/>
    </row>
    <row r="2" spans="1:36" s="1" customFormat="1" ht="33" customHeight="1">
      <c r="A2" s="93"/>
      <c r="B2" s="7"/>
      <c r="C2" s="6"/>
      <c r="D2" s="6"/>
      <c r="E2" s="6"/>
      <c r="F2" s="6"/>
      <c r="G2" s="6"/>
      <c r="H2" s="6"/>
      <c r="I2" s="6"/>
      <c r="J2" s="6"/>
      <c r="K2" s="6"/>
      <c r="L2" s="6"/>
      <c r="M2" s="6"/>
      <c r="N2" s="6"/>
      <c r="O2" s="6"/>
      <c r="P2" s="6"/>
      <c r="Q2" s="6"/>
      <c r="R2" s="6"/>
      <c r="S2" s="94"/>
      <c r="T2" s="6"/>
    </row>
    <row r="3" spans="1:36" s="1" customFormat="1" ht="20.100000000000001" customHeight="1">
      <c r="A3" s="93"/>
      <c r="B3" s="152" t="s">
        <v>134</v>
      </c>
      <c r="C3" s="152"/>
      <c r="D3" s="152"/>
      <c r="E3" s="152"/>
      <c r="F3" s="152"/>
      <c r="G3" s="152"/>
      <c r="H3" s="152"/>
      <c r="I3" s="152"/>
      <c r="S3" s="94"/>
    </row>
    <row r="4" spans="1:36" s="1" customFormat="1" ht="13.5">
      <c r="A4" s="93"/>
      <c r="K4" s="8" t="s">
        <v>39</v>
      </c>
      <c r="L4" s="206" t="s">
        <v>118</v>
      </c>
      <c r="M4" s="206"/>
      <c r="N4" s="39" t="s">
        <v>74</v>
      </c>
      <c r="O4" s="197" t="s">
        <v>119</v>
      </c>
      <c r="P4" s="197"/>
      <c r="Q4" s="197"/>
      <c r="R4" s="8"/>
      <c r="S4" s="94"/>
    </row>
    <row r="5" spans="1:36" s="1" customFormat="1" ht="13.5" customHeight="1">
      <c r="A5" s="93"/>
      <c r="K5" s="207" t="s">
        <v>75</v>
      </c>
      <c r="L5" s="207"/>
      <c r="M5" s="207"/>
      <c r="N5" s="207"/>
      <c r="O5" s="207"/>
      <c r="P5" s="207"/>
      <c r="Q5" s="207"/>
      <c r="R5" s="207"/>
      <c r="S5" s="94"/>
    </row>
    <row r="6" spans="1:36" s="1" customFormat="1" ht="13.5">
      <c r="A6" s="93"/>
      <c r="K6" s="197" t="s">
        <v>76</v>
      </c>
      <c r="L6" s="197"/>
      <c r="M6" s="197"/>
      <c r="N6" s="197"/>
      <c r="O6" s="197"/>
      <c r="P6" s="197"/>
      <c r="Q6" s="197"/>
      <c r="R6" s="197"/>
      <c r="S6" s="94"/>
    </row>
    <row r="7" spans="1:36" s="1" customFormat="1" ht="13.5">
      <c r="A7" s="93"/>
      <c r="K7" s="197" t="s">
        <v>77</v>
      </c>
      <c r="L7" s="197"/>
      <c r="M7" s="197"/>
      <c r="N7" s="197"/>
      <c r="O7" s="197"/>
      <c r="P7" s="197"/>
      <c r="Q7" s="197"/>
      <c r="R7" s="197"/>
      <c r="S7" s="94"/>
    </row>
    <row r="8" spans="1:36" s="1" customFormat="1" ht="13.5" customHeight="1">
      <c r="A8" s="93"/>
      <c r="K8" s="198" t="s">
        <v>121</v>
      </c>
      <c r="L8" s="199"/>
      <c r="M8" s="100" t="s">
        <v>122</v>
      </c>
      <c r="N8" s="100"/>
      <c r="O8" s="100"/>
      <c r="P8" s="100"/>
      <c r="Q8" s="100"/>
      <c r="R8" s="101"/>
      <c r="S8" s="94"/>
    </row>
    <row r="9" spans="1:36" s="1" customFormat="1" ht="13.5" customHeight="1">
      <c r="A9" s="93"/>
      <c r="K9" s="200" t="s">
        <v>125</v>
      </c>
      <c r="L9" s="201"/>
      <c r="M9" s="104"/>
      <c r="N9" s="104"/>
      <c r="O9" s="104"/>
      <c r="P9" s="104"/>
      <c r="Q9" s="104"/>
      <c r="R9" s="105"/>
      <c r="S9" s="94"/>
    </row>
    <row r="10" spans="1:36" s="1" customFormat="1" ht="13.5" customHeight="1">
      <c r="A10" s="93"/>
      <c r="K10" s="202" t="s">
        <v>126</v>
      </c>
      <c r="L10" s="203"/>
      <c r="M10" s="102" t="s">
        <v>123</v>
      </c>
      <c r="N10" s="102"/>
      <c r="O10" s="102"/>
      <c r="P10" s="102"/>
      <c r="Q10" s="102"/>
      <c r="R10" s="103"/>
      <c r="S10" s="94"/>
    </row>
    <row r="11" spans="1:36" s="1" customFormat="1" ht="20.100000000000001" customHeight="1">
      <c r="A11" s="93"/>
      <c r="C11" s="149" t="s">
        <v>0</v>
      </c>
      <c r="D11" s="149"/>
      <c r="E11" s="149"/>
      <c r="F11" s="149"/>
      <c r="G11" s="149"/>
      <c r="H11" s="149"/>
      <c r="I11" s="149"/>
      <c r="J11" s="149"/>
      <c r="K11" s="149"/>
      <c r="L11" s="149"/>
      <c r="M11" s="149"/>
      <c r="N11" s="149"/>
      <c r="O11" s="149"/>
      <c r="P11" s="149"/>
      <c r="Q11" s="149"/>
      <c r="R11" s="149"/>
      <c r="S11" s="94"/>
    </row>
    <row r="12" spans="1:36" s="1" customFormat="1" ht="20.100000000000001" customHeight="1">
      <c r="A12" s="93"/>
      <c r="B12" s="151" t="s">
        <v>53</v>
      </c>
      <c r="C12" s="151"/>
      <c r="D12" s="196">
        <v>45627</v>
      </c>
      <c r="E12" s="196"/>
      <c r="F12" s="196"/>
      <c r="G12" s="196"/>
      <c r="H12" s="41"/>
      <c r="S12" s="94"/>
      <c r="T12" s="6"/>
      <c r="U12" s="149"/>
      <c r="V12" s="149"/>
      <c r="W12" s="149"/>
    </row>
    <row r="13" spans="1:36" s="1" customFormat="1" ht="20.100000000000001" customHeight="1">
      <c r="A13" s="93"/>
      <c r="B13" s="9" t="s">
        <v>46</v>
      </c>
      <c r="C13" s="192" t="s">
        <v>127</v>
      </c>
      <c r="D13" s="192"/>
      <c r="E13" s="193" t="s">
        <v>60</v>
      </c>
      <c r="F13" s="193"/>
      <c r="G13" s="33">
        <v>6</v>
      </c>
      <c r="H13" s="8" t="s">
        <v>52</v>
      </c>
      <c r="I13" s="10"/>
      <c r="J13" s="10"/>
      <c r="K13" s="10"/>
      <c r="L13" s="10"/>
      <c r="M13" s="10"/>
      <c r="N13" s="10"/>
      <c r="O13" s="10"/>
      <c r="P13" s="10"/>
      <c r="Q13" s="10"/>
      <c r="R13" s="10"/>
      <c r="S13" s="94"/>
      <c r="T13" s="6"/>
      <c r="U13" s="99"/>
      <c r="V13" s="99"/>
      <c r="W13" s="99"/>
    </row>
    <row r="14" spans="1:36" s="1" customFormat="1" ht="20.100000000000001" customHeight="1">
      <c r="A14" s="93"/>
      <c r="B14" s="4" t="s">
        <v>40</v>
      </c>
      <c r="C14" s="149" t="s">
        <v>44</v>
      </c>
      <c r="D14" s="149"/>
      <c r="E14" s="149"/>
      <c r="F14" s="4"/>
      <c r="S14" s="94"/>
      <c r="T14" s="6"/>
      <c r="U14" s="99"/>
      <c r="V14" s="99"/>
      <c r="W14" s="99"/>
    </row>
    <row r="15" spans="1:36" s="1" customFormat="1" ht="20.100000000000001" customHeight="1">
      <c r="A15" s="93"/>
      <c r="C15" s="153" t="s">
        <v>36</v>
      </c>
      <c r="D15" s="153"/>
      <c r="E15" s="153"/>
      <c r="F15" s="153"/>
      <c r="G15" s="194">
        <f>Q30/K17/O17</f>
        <v>50000</v>
      </c>
      <c r="H15" s="195"/>
      <c r="I15" s="156" t="s">
        <v>10</v>
      </c>
      <c r="J15" s="156"/>
      <c r="K15" s="156"/>
      <c r="L15" s="8"/>
      <c r="S15" s="94"/>
      <c r="T15" s="189" t="s">
        <v>107</v>
      </c>
      <c r="U15" s="189"/>
      <c r="V15" s="189"/>
      <c r="W15" s="189"/>
      <c r="X15" s="189"/>
      <c r="Y15" s="189"/>
      <c r="Z15" s="189"/>
      <c r="AA15" s="186"/>
      <c r="AB15" s="187"/>
      <c r="AC15" s="8"/>
      <c r="AD15" s="8"/>
      <c r="AE15" s="188"/>
      <c r="AF15" s="188"/>
      <c r="AG15" s="188"/>
    </row>
    <row r="16" spans="1:36" ht="20.100000000000001" customHeight="1">
      <c r="A16" s="93"/>
      <c r="B16" s="1"/>
      <c r="C16" s="150" t="s">
        <v>11</v>
      </c>
      <c r="D16" s="150"/>
      <c r="E16" s="150"/>
      <c r="F16" s="150"/>
      <c r="G16" s="150"/>
      <c r="H16" s="150"/>
      <c r="I16" s="150"/>
      <c r="J16" s="150"/>
      <c r="K16" s="150"/>
      <c r="L16" s="150"/>
      <c r="M16" s="150"/>
      <c r="N16" s="150"/>
      <c r="O16" s="2"/>
      <c r="P16" s="2"/>
      <c r="Q16" s="1"/>
      <c r="R16" s="1"/>
      <c r="S16" s="94"/>
      <c r="T16" s="189" t="s">
        <v>106</v>
      </c>
      <c r="U16" s="189"/>
      <c r="V16" s="190"/>
      <c r="W16" s="191">
        <v>50000</v>
      </c>
      <c r="X16" s="191"/>
      <c r="Y16" s="191"/>
      <c r="Z16" s="191"/>
      <c r="AA16" s="8"/>
      <c r="AB16" s="8"/>
      <c r="AC16" s="8"/>
      <c r="AD16" s="8"/>
      <c r="AE16" s="8"/>
      <c r="AF16" s="8"/>
      <c r="AG16" s="1"/>
      <c r="AH16" s="1"/>
      <c r="AI16" s="1"/>
      <c r="AJ16" s="1"/>
    </row>
    <row r="17" spans="1:36" ht="20.100000000000001" customHeight="1">
      <c r="A17" s="93"/>
      <c r="B17" s="1"/>
      <c r="C17" s="1"/>
      <c r="D17" s="1"/>
      <c r="E17" s="1"/>
      <c r="F17" s="1"/>
      <c r="G17" s="1"/>
      <c r="H17" s="1"/>
      <c r="I17" s="151" t="s">
        <v>34</v>
      </c>
      <c r="J17" s="151"/>
      <c r="K17" s="43">
        <v>20</v>
      </c>
      <c r="L17" s="3" t="s">
        <v>38</v>
      </c>
      <c r="M17" s="185" t="s">
        <v>35</v>
      </c>
      <c r="N17" s="185"/>
      <c r="O17" s="43">
        <v>6</v>
      </c>
      <c r="P17" s="183" t="s">
        <v>58</v>
      </c>
      <c r="Q17" s="183"/>
      <c r="R17" s="1"/>
      <c r="S17" s="94"/>
      <c r="U17" s="1"/>
      <c r="V17" s="1"/>
      <c r="W17" s="1"/>
      <c r="X17" s="1"/>
      <c r="Y17" s="1"/>
      <c r="Z17" s="1"/>
      <c r="AA17" s="151"/>
      <c r="AB17" s="151"/>
      <c r="AC17" s="1"/>
      <c r="AD17" s="3"/>
      <c r="AE17" s="185"/>
      <c r="AF17" s="185"/>
      <c r="AG17" s="1"/>
      <c r="AH17" s="183"/>
      <c r="AI17" s="183"/>
      <c r="AJ17" s="1"/>
    </row>
    <row r="18" spans="1:36" ht="20.100000000000001" customHeight="1">
      <c r="A18" s="95"/>
      <c r="B18" s="11"/>
      <c r="C18" s="12" t="s">
        <v>1</v>
      </c>
      <c r="D18" s="141" t="s">
        <v>12</v>
      </c>
      <c r="E18" s="143"/>
      <c r="F18" s="143"/>
      <c r="G18" s="143"/>
      <c r="H18" s="143"/>
      <c r="I18" s="143"/>
      <c r="J18" s="143"/>
      <c r="K18" s="143"/>
      <c r="L18" s="143"/>
      <c r="M18" s="143"/>
      <c r="N18" s="143"/>
      <c r="O18" s="143"/>
      <c r="P18" s="143"/>
      <c r="Q18" s="141" t="s">
        <v>2</v>
      </c>
      <c r="R18" s="142"/>
      <c r="S18" s="96"/>
    </row>
    <row r="19" spans="1:36" ht="20.100000000000001" customHeight="1">
      <c r="A19" s="95"/>
      <c r="B19" s="165" t="s">
        <v>37</v>
      </c>
      <c r="C19" s="13" t="s">
        <v>3</v>
      </c>
      <c r="D19" s="173" t="s">
        <v>13</v>
      </c>
      <c r="E19" s="174"/>
      <c r="F19" s="174"/>
      <c r="G19" s="174"/>
      <c r="H19" s="14" t="s">
        <v>14</v>
      </c>
      <c r="I19" s="184">
        <v>2500</v>
      </c>
      <c r="J19" s="184"/>
      <c r="K19" s="14" t="s">
        <v>15</v>
      </c>
      <c r="L19" s="79">
        <v>725</v>
      </c>
      <c r="M19" s="80" t="s">
        <v>16</v>
      </c>
      <c r="N19" s="14"/>
      <c r="O19" s="77"/>
      <c r="P19" s="14"/>
      <c r="Q19" s="168">
        <f>PRODUCT(I19,L19,O19)</f>
        <v>1812500</v>
      </c>
      <c r="R19" s="169"/>
      <c r="S19" s="96"/>
    </row>
    <row r="20" spans="1:36" ht="20.100000000000001" customHeight="1">
      <c r="A20" s="95"/>
      <c r="B20" s="166"/>
      <c r="C20" s="15"/>
      <c r="D20" s="179" t="s">
        <v>17</v>
      </c>
      <c r="E20" s="180"/>
      <c r="F20" s="180"/>
      <c r="G20" s="180"/>
      <c r="H20" s="16" t="s">
        <v>14</v>
      </c>
      <c r="I20" s="158">
        <v>1800</v>
      </c>
      <c r="J20" s="158"/>
      <c r="K20" s="16" t="s">
        <v>15</v>
      </c>
      <c r="L20" s="78">
        <v>725</v>
      </c>
      <c r="M20" s="81" t="s">
        <v>16</v>
      </c>
      <c r="N20" s="16"/>
      <c r="O20" s="77"/>
      <c r="P20" s="16"/>
      <c r="Q20" s="163">
        <f t="shared" ref="Q20:Q27" si="0">PRODUCT(I20,L20,O20)</f>
        <v>1305000</v>
      </c>
      <c r="R20" s="164"/>
      <c r="S20" s="96"/>
    </row>
    <row r="21" spans="1:36" ht="20.100000000000001" customHeight="1">
      <c r="A21" s="95"/>
      <c r="B21" s="166"/>
      <c r="C21" s="15"/>
      <c r="D21" s="179" t="s">
        <v>4</v>
      </c>
      <c r="E21" s="180"/>
      <c r="F21" s="180"/>
      <c r="G21" s="180"/>
      <c r="H21" s="16" t="s">
        <v>14</v>
      </c>
      <c r="I21" s="158">
        <v>1400</v>
      </c>
      <c r="J21" s="158"/>
      <c r="K21" s="16" t="s">
        <v>15</v>
      </c>
      <c r="L21" s="78">
        <v>725</v>
      </c>
      <c r="M21" s="81" t="s">
        <v>16</v>
      </c>
      <c r="N21" s="16"/>
      <c r="O21" s="77"/>
      <c r="P21" s="16"/>
      <c r="Q21" s="163">
        <f t="shared" si="0"/>
        <v>1015000</v>
      </c>
      <c r="R21" s="164"/>
      <c r="S21" s="96"/>
    </row>
    <row r="22" spans="1:36" ht="20.100000000000001" customHeight="1">
      <c r="A22" s="95"/>
      <c r="B22" s="166"/>
      <c r="C22" s="15" t="s">
        <v>18</v>
      </c>
      <c r="D22" s="179" t="s">
        <v>19</v>
      </c>
      <c r="E22" s="180"/>
      <c r="F22" s="180"/>
      <c r="G22" s="180"/>
      <c r="H22" s="16" t="s">
        <v>20</v>
      </c>
      <c r="I22" s="158">
        <v>4000</v>
      </c>
      <c r="J22" s="158"/>
      <c r="K22" s="16" t="s">
        <v>15</v>
      </c>
      <c r="L22" s="77">
        <v>6</v>
      </c>
      <c r="M22" s="82" t="s">
        <v>57</v>
      </c>
      <c r="N22" s="16" t="s">
        <v>15</v>
      </c>
      <c r="O22" s="77">
        <v>20</v>
      </c>
      <c r="P22" s="16" t="s">
        <v>22</v>
      </c>
      <c r="Q22" s="163">
        <f t="shared" si="0"/>
        <v>480000</v>
      </c>
      <c r="R22" s="164"/>
      <c r="S22" s="96"/>
    </row>
    <row r="23" spans="1:36" ht="20.100000000000001" customHeight="1">
      <c r="A23" s="95"/>
      <c r="B23" s="166"/>
      <c r="C23" s="15"/>
      <c r="D23" s="179" t="s">
        <v>23</v>
      </c>
      <c r="E23" s="180"/>
      <c r="F23" s="180"/>
      <c r="G23" s="180"/>
      <c r="H23" s="16" t="s">
        <v>20</v>
      </c>
      <c r="I23" s="158">
        <v>10000</v>
      </c>
      <c r="J23" s="158"/>
      <c r="K23" s="16" t="s">
        <v>15</v>
      </c>
      <c r="L23" s="77">
        <v>6</v>
      </c>
      <c r="M23" s="82" t="s">
        <v>57</v>
      </c>
      <c r="N23" s="16"/>
      <c r="O23" s="77"/>
      <c r="P23" s="16"/>
      <c r="Q23" s="163">
        <f t="shared" si="0"/>
        <v>60000</v>
      </c>
      <c r="R23" s="164"/>
      <c r="S23" s="96"/>
    </row>
    <row r="24" spans="1:36" ht="20.100000000000001" customHeight="1">
      <c r="A24" s="95"/>
      <c r="B24" s="166"/>
      <c r="C24" s="15"/>
      <c r="D24" s="179" t="s">
        <v>24</v>
      </c>
      <c r="E24" s="180"/>
      <c r="F24" s="180"/>
      <c r="G24" s="180"/>
      <c r="H24" s="16"/>
      <c r="I24" s="158">
        <v>60000</v>
      </c>
      <c r="J24" s="158"/>
      <c r="K24" s="16" t="s">
        <v>15</v>
      </c>
      <c r="L24" s="77">
        <v>6</v>
      </c>
      <c r="M24" s="82" t="s">
        <v>57</v>
      </c>
      <c r="N24" s="16"/>
      <c r="O24" s="77"/>
      <c r="P24" s="16"/>
      <c r="Q24" s="163">
        <f t="shared" si="0"/>
        <v>360000</v>
      </c>
      <c r="R24" s="164"/>
      <c r="S24" s="96"/>
    </row>
    <row r="25" spans="1:36" ht="20.100000000000001" customHeight="1">
      <c r="A25" s="95"/>
      <c r="B25" s="166"/>
      <c r="C25" s="15"/>
      <c r="D25" s="179" t="s">
        <v>120</v>
      </c>
      <c r="E25" s="180"/>
      <c r="F25" s="180"/>
      <c r="G25" s="180"/>
      <c r="H25" s="16"/>
      <c r="I25" s="158">
        <v>1000</v>
      </c>
      <c r="J25" s="158"/>
      <c r="K25" s="16" t="s">
        <v>15</v>
      </c>
      <c r="L25" s="77">
        <v>6</v>
      </c>
      <c r="M25" s="82" t="s">
        <v>57</v>
      </c>
      <c r="N25" s="16" t="s">
        <v>15</v>
      </c>
      <c r="O25" s="77">
        <v>20</v>
      </c>
      <c r="P25" s="16" t="s">
        <v>27</v>
      </c>
      <c r="Q25" s="163">
        <f t="shared" si="0"/>
        <v>120000</v>
      </c>
      <c r="R25" s="164"/>
      <c r="S25" s="96"/>
    </row>
    <row r="26" spans="1:36" ht="20.100000000000001" customHeight="1">
      <c r="A26" s="95"/>
      <c r="B26" s="166"/>
      <c r="C26" s="15" t="s">
        <v>28</v>
      </c>
      <c r="D26" s="181"/>
      <c r="E26" s="182"/>
      <c r="F26" s="182"/>
      <c r="G26" s="182"/>
      <c r="I26" s="158">
        <v>20000</v>
      </c>
      <c r="J26" s="158"/>
      <c r="K26" s="16" t="s">
        <v>15</v>
      </c>
      <c r="L26" s="77">
        <v>6</v>
      </c>
      <c r="M26" s="81" t="s">
        <v>57</v>
      </c>
      <c r="N26" s="16"/>
      <c r="O26" s="77"/>
      <c r="P26" s="16"/>
      <c r="Q26" s="163">
        <f t="shared" si="0"/>
        <v>120000</v>
      </c>
      <c r="R26" s="164"/>
      <c r="S26" s="96"/>
    </row>
    <row r="27" spans="1:36" ht="20.100000000000001" customHeight="1">
      <c r="A27" s="95"/>
      <c r="B27" s="166"/>
      <c r="C27" s="15" t="s">
        <v>5</v>
      </c>
      <c r="D27" s="157" t="s">
        <v>6</v>
      </c>
      <c r="E27" s="152"/>
      <c r="F27" s="152"/>
      <c r="G27" s="152"/>
      <c r="I27" s="158">
        <v>183000</v>
      </c>
      <c r="J27" s="158"/>
      <c r="K27" s="16"/>
      <c r="L27" s="77"/>
      <c r="M27" s="82"/>
      <c r="N27" s="16"/>
      <c r="O27" s="77"/>
      <c r="P27" s="16"/>
      <c r="Q27" s="163">
        <f t="shared" si="0"/>
        <v>183000</v>
      </c>
      <c r="R27" s="164"/>
      <c r="S27" s="96"/>
    </row>
    <row r="28" spans="1:36" ht="20.100000000000001" customHeight="1">
      <c r="A28" s="95"/>
      <c r="B28" s="165" t="s">
        <v>7</v>
      </c>
      <c r="C28" s="13" t="s">
        <v>29</v>
      </c>
      <c r="D28" s="17"/>
      <c r="E28" s="18"/>
      <c r="F28" s="18"/>
      <c r="G28" s="18"/>
      <c r="H28" s="5"/>
      <c r="I28" s="5"/>
      <c r="J28" s="5"/>
      <c r="K28" s="5"/>
      <c r="L28" s="5"/>
      <c r="M28" s="5"/>
      <c r="N28" s="5"/>
      <c r="O28" s="5"/>
      <c r="P28" s="5"/>
      <c r="Q28" s="168">
        <f>SUM(Q19:R27)</f>
        <v>5455500</v>
      </c>
      <c r="R28" s="169"/>
      <c r="S28" s="96"/>
    </row>
    <row r="29" spans="1:36" ht="20.100000000000001" customHeight="1">
      <c r="A29" s="95"/>
      <c r="B29" s="166"/>
      <c r="C29" s="15" t="s">
        <v>8</v>
      </c>
      <c r="D29" s="170" t="s">
        <v>105</v>
      </c>
      <c r="E29" s="153"/>
      <c r="F29" s="153"/>
      <c r="G29" s="153"/>
      <c r="H29" s="153"/>
      <c r="I29" s="153"/>
      <c r="J29" s="153"/>
      <c r="K29" s="153"/>
      <c r="L29" s="153"/>
      <c r="M29" s="153"/>
      <c r="N29" s="153"/>
      <c r="O29" s="153"/>
      <c r="Q29" s="171">
        <v>544500</v>
      </c>
      <c r="R29" s="172"/>
      <c r="S29" s="96"/>
      <c r="T29" s="88" t="str">
        <f>IF(Q29&lt;=(Q28*0.1),"←ＯＫ（上限"&amp;INT(Q28*0.1)&amp;"円以内）","←×事務経費（Ｂ）は１０％以内に調整してください。")</f>
        <v>←ＯＫ（上限545550円以内）</v>
      </c>
      <c r="U29" s="89"/>
    </row>
    <row r="30" spans="1:36" ht="20.100000000000001" customHeight="1">
      <c r="A30" s="95"/>
      <c r="B30" s="166"/>
      <c r="C30" s="13" t="s">
        <v>30</v>
      </c>
      <c r="D30" s="173" t="s">
        <v>31</v>
      </c>
      <c r="E30" s="174"/>
      <c r="F30" s="174"/>
      <c r="G30" s="174"/>
      <c r="H30" s="174"/>
      <c r="I30" s="174"/>
      <c r="J30" s="174"/>
      <c r="K30" s="174"/>
      <c r="L30" s="174"/>
      <c r="M30" s="174"/>
      <c r="N30" s="174"/>
      <c r="O30" s="174"/>
      <c r="P30" s="5"/>
      <c r="Q30" s="168">
        <f>+Q28+Q29</f>
        <v>6000000</v>
      </c>
      <c r="R30" s="169"/>
      <c r="S30" s="96"/>
      <c r="T30" s="88" t="str">
        <f>IF(Q30&lt;=(W16*K17*O17),"←ＯＫ（上限"&amp;(K17*O17*W16)&amp;"円以内）","←小計が上限額（"&amp;(K17*O17*W16)&amp;"円）を超えています。科目単価、調整額または事務経費で減額して調整してください。")</f>
        <v>←ＯＫ（上限6000000円以内）</v>
      </c>
      <c r="U30" s="89"/>
    </row>
    <row r="31" spans="1:36" ht="20.100000000000001" customHeight="1">
      <c r="A31" s="95"/>
      <c r="B31" s="167"/>
      <c r="C31" s="19" t="s">
        <v>32</v>
      </c>
      <c r="D31" s="175" t="s">
        <v>66</v>
      </c>
      <c r="E31" s="176"/>
      <c r="F31" s="176"/>
      <c r="G31" s="176"/>
      <c r="H31" s="176"/>
      <c r="I31" s="176"/>
      <c r="J31" s="176"/>
      <c r="K31" s="176"/>
      <c r="L31" s="176"/>
      <c r="M31" s="176"/>
      <c r="N31" s="176"/>
      <c r="O31" s="176"/>
      <c r="P31" s="20"/>
      <c r="Q31" s="171">
        <f>INT(Q30*0.1)</f>
        <v>600000</v>
      </c>
      <c r="R31" s="172"/>
      <c r="S31" s="96"/>
      <c r="T31" s="89"/>
      <c r="U31" s="89"/>
    </row>
    <row r="32" spans="1:36" ht="13.5">
      <c r="A32" s="95"/>
      <c r="B32" s="159" t="s">
        <v>55</v>
      </c>
      <c r="C32" s="160"/>
      <c r="D32" s="161" t="s">
        <v>33</v>
      </c>
      <c r="E32" s="162"/>
      <c r="F32" s="162"/>
      <c r="G32" s="162"/>
      <c r="H32" s="162"/>
      <c r="I32" s="162"/>
      <c r="J32" s="162"/>
      <c r="K32" s="162"/>
      <c r="L32" s="162"/>
      <c r="M32" s="162"/>
      <c r="N32" s="21"/>
      <c r="O32" s="21"/>
      <c r="P32" s="21"/>
      <c r="Q32" s="177">
        <f>SUM(Q30:R31)</f>
        <v>6600000</v>
      </c>
      <c r="R32" s="178"/>
      <c r="S32" s="96"/>
      <c r="T32" s="89"/>
      <c r="U32" s="89"/>
    </row>
    <row r="33" spans="1:21" ht="13.5">
      <c r="A33" s="95"/>
      <c r="S33" s="96"/>
      <c r="T33" s="89"/>
      <c r="U33" s="89"/>
    </row>
    <row r="34" spans="1:21" ht="13.5">
      <c r="A34" s="95"/>
      <c r="B34" s="4" t="s">
        <v>41</v>
      </c>
      <c r="C34" s="149" t="s">
        <v>42</v>
      </c>
      <c r="D34" s="149"/>
      <c r="E34" s="149"/>
      <c r="F34" s="1"/>
      <c r="G34" s="1"/>
      <c r="H34" s="1"/>
      <c r="I34" s="1"/>
      <c r="J34" s="1"/>
      <c r="K34" s="1"/>
      <c r="L34" s="1"/>
      <c r="M34" s="1"/>
      <c r="N34" s="1"/>
      <c r="O34" s="1"/>
      <c r="P34" s="1"/>
      <c r="Q34" s="1"/>
      <c r="R34" s="1"/>
      <c r="S34" s="96"/>
      <c r="T34" s="89"/>
      <c r="U34" s="89"/>
    </row>
    <row r="35" spans="1:21" ht="13.5">
      <c r="A35" s="95"/>
      <c r="C35" s="153" t="s">
        <v>43</v>
      </c>
      <c r="D35" s="153"/>
      <c r="E35" s="153"/>
      <c r="F35" s="153"/>
      <c r="G35" s="154">
        <f>INT(Q39/K37/M39)</f>
        <v>20000</v>
      </c>
      <c r="H35" s="155"/>
      <c r="I35" s="156" t="s">
        <v>10</v>
      </c>
      <c r="J35" s="156"/>
      <c r="K35" s="156"/>
      <c r="L35" s="8"/>
      <c r="M35" s="1"/>
      <c r="N35" s="1"/>
      <c r="O35" s="1"/>
      <c r="P35" s="1"/>
      <c r="Q35" s="1"/>
      <c r="S35" s="96"/>
      <c r="T35" s="89"/>
      <c r="U35" s="89"/>
    </row>
    <row r="36" spans="1:21" ht="20.100000000000001" customHeight="1">
      <c r="A36" s="95"/>
      <c r="C36" s="150" t="s">
        <v>47</v>
      </c>
      <c r="D36" s="150"/>
      <c r="E36" s="150"/>
      <c r="F36" s="150"/>
      <c r="G36" s="150"/>
      <c r="H36" s="150"/>
      <c r="I36" s="150"/>
      <c r="J36" s="150"/>
      <c r="K36" s="150"/>
      <c r="L36" s="150"/>
      <c r="M36" s="150"/>
      <c r="N36" s="150"/>
      <c r="O36" s="2"/>
      <c r="P36" s="2"/>
      <c r="Q36" s="1"/>
      <c r="S36" s="96"/>
      <c r="T36" s="89"/>
      <c r="U36" s="89"/>
    </row>
    <row r="37" spans="1:21" ht="20.100000000000001" customHeight="1">
      <c r="A37" s="95"/>
      <c r="C37" s="1"/>
      <c r="D37" s="1"/>
      <c r="E37" s="1"/>
      <c r="F37" s="1"/>
      <c r="G37" s="1"/>
      <c r="H37" s="1"/>
      <c r="I37" s="151" t="s">
        <v>34</v>
      </c>
      <c r="J37" s="151"/>
      <c r="K37" s="8">
        <f>K17</f>
        <v>20</v>
      </c>
      <c r="L37" s="3" t="s">
        <v>98</v>
      </c>
      <c r="M37" s="152"/>
      <c r="N37" s="152"/>
      <c r="O37" s="152"/>
      <c r="P37" s="152"/>
      <c r="Q37" s="152"/>
      <c r="S37" s="96"/>
      <c r="T37" s="89"/>
      <c r="U37" s="89"/>
    </row>
    <row r="38" spans="1:21" ht="20.100000000000001" customHeight="1">
      <c r="A38" s="95"/>
      <c r="B38" s="138" t="s">
        <v>61</v>
      </c>
      <c r="C38" s="141" t="s">
        <v>62</v>
      </c>
      <c r="D38" s="142"/>
      <c r="E38" s="141" t="s">
        <v>63</v>
      </c>
      <c r="F38" s="143"/>
      <c r="G38" s="143"/>
      <c r="H38" s="143"/>
      <c r="I38" s="143"/>
      <c r="J38" s="143"/>
      <c r="K38" s="143"/>
      <c r="L38" s="143"/>
      <c r="M38" s="143"/>
      <c r="N38" s="143"/>
      <c r="O38" s="143"/>
      <c r="P38" s="142"/>
      <c r="Q38" s="143" t="s">
        <v>2</v>
      </c>
      <c r="R38" s="142"/>
      <c r="S38" s="96"/>
      <c r="T38" s="89"/>
      <c r="U38" s="89"/>
    </row>
    <row r="39" spans="1:21" ht="20.100000000000001" customHeight="1">
      <c r="A39" s="95"/>
      <c r="B39" s="139"/>
      <c r="C39" s="144" t="s">
        <v>49</v>
      </c>
      <c r="D39" s="145"/>
      <c r="E39" s="146">
        <v>20000</v>
      </c>
      <c r="F39" s="147"/>
      <c r="G39" s="22" t="s">
        <v>124</v>
      </c>
      <c r="H39" s="23">
        <f>+K37</f>
        <v>20</v>
      </c>
      <c r="I39" s="5" t="s">
        <v>51</v>
      </c>
      <c r="J39" s="148" t="s">
        <v>102</v>
      </c>
      <c r="K39" s="148"/>
      <c r="L39" s="148"/>
      <c r="M39" s="5">
        <f>IF(O17&gt;6,6,O17)</f>
        <v>6</v>
      </c>
      <c r="N39" s="5" t="s">
        <v>104</v>
      </c>
      <c r="O39" s="24"/>
      <c r="P39" s="5"/>
      <c r="Q39" s="126">
        <f>E39*H39*M39</f>
        <v>2400000</v>
      </c>
      <c r="R39" s="127"/>
      <c r="S39" s="96"/>
      <c r="T39" s="90" t="str">
        <f>IF(M39&lt;=6,"←ＯＫ","←×経費対象月は６月が上限です。")</f>
        <v>←ＯＫ</v>
      </c>
      <c r="U39" s="89"/>
    </row>
    <row r="40" spans="1:21" ht="20.100000000000001" customHeight="1">
      <c r="A40" s="95"/>
      <c r="B40" s="139"/>
      <c r="C40" s="128" t="s">
        <v>48</v>
      </c>
      <c r="D40" s="129"/>
      <c r="E40" s="25" t="s">
        <v>9</v>
      </c>
      <c r="F40" s="20"/>
      <c r="G40" s="20"/>
      <c r="H40" s="26"/>
      <c r="I40" s="26"/>
      <c r="J40" s="26"/>
      <c r="K40" s="26"/>
      <c r="L40" s="26"/>
      <c r="M40" s="27"/>
      <c r="N40" s="27"/>
      <c r="O40" s="27"/>
      <c r="P40" s="16"/>
      <c r="Q40" s="130">
        <f>+Q39*10%</f>
        <v>240000</v>
      </c>
      <c r="R40" s="131"/>
      <c r="S40" s="96"/>
    </row>
    <row r="41" spans="1:21" ht="20.100000000000001" customHeight="1">
      <c r="A41" s="95"/>
      <c r="B41" s="140"/>
      <c r="C41" s="132" t="s">
        <v>56</v>
      </c>
      <c r="D41" s="133"/>
      <c r="E41" s="123" t="s">
        <v>50</v>
      </c>
      <c r="F41" s="5"/>
      <c r="G41" s="5"/>
      <c r="H41" s="18"/>
      <c r="I41" s="18"/>
      <c r="J41" s="18"/>
      <c r="K41" s="18"/>
      <c r="L41" s="18"/>
      <c r="M41" s="14"/>
      <c r="N41" s="14"/>
      <c r="O41" s="14"/>
      <c r="P41" s="14"/>
      <c r="Q41" s="134">
        <f>+Q39+Q40</f>
        <v>2640000</v>
      </c>
      <c r="R41" s="135"/>
      <c r="S41" s="96"/>
    </row>
    <row r="42" spans="1:21" ht="20.100000000000001" customHeight="1">
      <c r="A42" s="95"/>
      <c r="B42" s="137" t="s">
        <v>54</v>
      </c>
      <c r="C42" s="137"/>
      <c r="D42" s="137"/>
      <c r="E42" s="137"/>
      <c r="F42" s="137"/>
      <c r="G42" s="137"/>
      <c r="H42" s="137"/>
      <c r="I42" s="137"/>
      <c r="J42" s="137"/>
      <c r="K42" s="137"/>
      <c r="L42" s="137"/>
      <c r="M42" s="137"/>
      <c r="N42" s="137"/>
      <c r="O42" s="137"/>
      <c r="P42" s="137"/>
      <c r="Q42" s="136">
        <f>+Q32+Q41</f>
        <v>9240000</v>
      </c>
      <c r="R42" s="136"/>
      <c r="S42" s="96"/>
    </row>
    <row r="43" spans="1:21" ht="20.100000000000001" customHeight="1">
      <c r="A43" s="95"/>
      <c r="B43" s="32" t="s">
        <v>45</v>
      </c>
      <c r="C43" s="124" t="s">
        <v>59</v>
      </c>
      <c r="D43" s="124"/>
      <c r="E43" s="124"/>
      <c r="F43" s="124"/>
      <c r="G43" s="124"/>
      <c r="H43" s="124"/>
      <c r="I43" s="124"/>
      <c r="J43" s="124"/>
      <c r="K43" s="124"/>
      <c r="L43" s="124"/>
      <c r="M43" s="124"/>
      <c r="N43" s="124"/>
      <c r="O43" s="124"/>
      <c r="P43" s="124"/>
      <c r="Q43" s="124"/>
      <c r="R43" s="124"/>
      <c r="S43" s="96"/>
    </row>
    <row r="44" spans="1:21" ht="20.100000000000001" customHeight="1">
      <c r="A44" s="25"/>
      <c r="B44" s="97" t="s">
        <v>45</v>
      </c>
      <c r="C44" s="125" t="s">
        <v>131</v>
      </c>
      <c r="D44" s="125"/>
      <c r="E44" s="125"/>
      <c r="F44" s="125"/>
      <c r="G44" s="125"/>
      <c r="H44" s="125"/>
      <c r="I44" s="125"/>
      <c r="J44" s="125"/>
      <c r="K44" s="125"/>
      <c r="L44" s="125"/>
      <c r="M44" s="125"/>
      <c r="N44" s="125"/>
      <c r="O44" s="125"/>
      <c r="P44" s="125"/>
      <c r="Q44" s="125"/>
      <c r="R44" s="125"/>
      <c r="S44" s="98"/>
    </row>
  </sheetData>
  <mergeCells count="96">
    <mergeCell ref="K6:R6"/>
    <mergeCell ref="B1:R1"/>
    <mergeCell ref="B3:I3"/>
    <mergeCell ref="L4:M4"/>
    <mergeCell ref="O4:Q4"/>
    <mergeCell ref="K5:R5"/>
    <mergeCell ref="K7:R7"/>
    <mergeCell ref="K8:L8"/>
    <mergeCell ref="K9:L9"/>
    <mergeCell ref="K10:L10"/>
    <mergeCell ref="C11:R11"/>
    <mergeCell ref="U12:W12"/>
    <mergeCell ref="C13:D13"/>
    <mergeCell ref="E13:F13"/>
    <mergeCell ref="C14:E14"/>
    <mergeCell ref="C15:F15"/>
    <mergeCell ref="G15:H15"/>
    <mergeCell ref="I15:K15"/>
    <mergeCell ref="T15:Z15"/>
    <mergeCell ref="B12:C12"/>
    <mergeCell ref="D12:G12"/>
    <mergeCell ref="AA15:AB15"/>
    <mergeCell ref="AE15:AG15"/>
    <mergeCell ref="C16:N16"/>
    <mergeCell ref="T16:V16"/>
    <mergeCell ref="W16:Z16"/>
    <mergeCell ref="AH17:AI17"/>
    <mergeCell ref="D18:P18"/>
    <mergeCell ref="Q18:R18"/>
    <mergeCell ref="B19:B27"/>
    <mergeCell ref="D19:G19"/>
    <mergeCell ref="I19:J19"/>
    <mergeCell ref="Q19:R19"/>
    <mergeCell ref="D20:G20"/>
    <mergeCell ref="I20:J20"/>
    <mergeCell ref="Q20:R20"/>
    <mergeCell ref="I17:J17"/>
    <mergeCell ref="M17:N17"/>
    <mergeCell ref="P17:Q17"/>
    <mergeCell ref="AA17:AB17"/>
    <mergeCell ref="AE17:AF17"/>
    <mergeCell ref="D21:G21"/>
    <mergeCell ref="I21:J21"/>
    <mergeCell ref="Q21:R21"/>
    <mergeCell ref="D22:G22"/>
    <mergeCell ref="I22:J22"/>
    <mergeCell ref="Q22:R22"/>
    <mergeCell ref="D23:G23"/>
    <mergeCell ref="I23:J23"/>
    <mergeCell ref="Q23:R23"/>
    <mergeCell ref="D24:G24"/>
    <mergeCell ref="I24:J24"/>
    <mergeCell ref="Q24:R24"/>
    <mergeCell ref="D25:G25"/>
    <mergeCell ref="I25:J25"/>
    <mergeCell ref="Q25:R25"/>
    <mergeCell ref="D26:G26"/>
    <mergeCell ref="I26:J26"/>
    <mergeCell ref="Q26:R26"/>
    <mergeCell ref="D27:G27"/>
    <mergeCell ref="I27:J27"/>
    <mergeCell ref="B32:C32"/>
    <mergeCell ref="D32:M32"/>
    <mergeCell ref="Q27:R27"/>
    <mergeCell ref="B28:B31"/>
    <mergeCell ref="Q28:R28"/>
    <mergeCell ref="D29:O29"/>
    <mergeCell ref="Q29:R29"/>
    <mergeCell ref="D30:O30"/>
    <mergeCell ref="Q30:R30"/>
    <mergeCell ref="D31:O31"/>
    <mergeCell ref="Q31:R31"/>
    <mergeCell ref="Q32:R32"/>
    <mergeCell ref="C34:E34"/>
    <mergeCell ref="C36:N36"/>
    <mergeCell ref="I37:J37"/>
    <mergeCell ref="M37:Q37"/>
    <mergeCell ref="C35:F35"/>
    <mergeCell ref="G35:H35"/>
    <mergeCell ref="I35:K35"/>
    <mergeCell ref="C43:R43"/>
    <mergeCell ref="C44:R44"/>
    <mergeCell ref="Q39:R39"/>
    <mergeCell ref="C40:D40"/>
    <mergeCell ref="Q40:R40"/>
    <mergeCell ref="C41:D41"/>
    <mergeCell ref="Q41:R41"/>
    <mergeCell ref="Q42:R42"/>
    <mergeCell ref="B42:P42"/>
    <mergeCell ref="B38:B41"/>
    <mergeCell ref="C38:D38"/>
    <mergeCell ref="E38:P38"/>
    <mergeCell ref="Q38:R38"/>
    <mergeCell ref="C39:D39"/>
    <mergeCell ref="E39:F39"/>
    <mergeCell ref="J39:L39"/>
  </mergeCells>
  <phoneticPr fontId="3"/>
  <conditionalFormatting sqref="G15:H15">
    <cfRule type="expression" dxfId="31" priority="1">
      <formula>MOD($G$15,1)=0</formula>
    </cfRule>
  </conditionalFormatting>
  <conditionalFormatting sqref="Q29:R29">
    <cfRule type="expression" dxfId="30" priority="2">
      <formula>Q29&gt;(Q28*0.1)</formula>
    </cfRule>
  </conditionalFormatting>
  <conditionalFormatting sqref="Q30:R30">
    <cfRule type="expression" dxfId="29" priority="3">
      <formula>(Q30&gt;(W16*K17*O17))</formula>
    </cfRule>
  </conditionalFormatting>
  <printOptions horizontalCentered="1"/>
  <pageMargins left="0.70866141732283472" right="0.70866141732283472" top="0.86614173228346458" bottom="0.55118110236220474" header="0.31496062992125984" footer="0.31496062992125984"/>
  <pageSetup paperSize="9" scale="53" orientation="portrait" blackAndWhite="1" cellComments="asDisplayed"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AG41"/>
  <sheetViews>
    <sheetView view="pageBreakPreview" topLeftCell="A16" zoomScaleNormal="100" zoomScaleSheetLayoutView="100" workbookViewId="0">
      <selection activeCell="W37" sqref="W37"/>
    </sheetView>
  </sheetViews>
  <sheetFormatPr defaultColWidth="9" defaultRowHeight="21" customHeight="1"/>
  <cols>
    <col min="1" max="1" width="6.25" style="38" customWidth="1"/>
    <col min="2" max="2" width="13.875" style="38" bestFit="1" customWidth="1"/>
    <col min="3" max="6" width="6.375" style="38" customWidth="1"/>
    <col min="7" max="7" width="7" style="38" customWidth="1"/>
    <col min="8" max="8" width="5.625" style="38" customWidth="1"/>
    <col min="9" max="9" width="4" style="38" customWidth="1"/>
    <col min="10" max="10" width="3.5" style="38" bestFit="1" customWidth="1"/>
    <col min="11" max="11" width="5.75" style="38" customWidth="1"/>
    <col min="12" max="12" width="4.25" style="38" customWidth="1"/>
    <col min="13" max="13" width="4.625" style="38" customWidth="1"/>
    <col min="14" max="15" width="3.5" style="38" bestFit="1" customWidth="1"/>
    <col min="16" max="17" width="7.125" style="38" customWidth="1"/>
    <col min="18" max="18" width="6.875" style="38" customWidth="1"/>
    <col min="19" max="41" width="3.625" style="38" customWidth="1"/>
    <col min="42" max="16384" width="9" style="38"/>
  </cols>
  <sheetData>
    <row r="1" spans="1:31" s="1" customFormat="1" ht="21" customHeight="1">
      <c r="A1" s="210" t="s">
        <v>135</v>
      </c>
      <c r="B1" s="283"/>
      <c r="C1" s="283"/>
      <c r="D1" s="283"/>
      <c r="E1" s="283"/>
      <c r="F1" s="283"/>
      <c r="G1" s="283"/>
      <c r="H1" s="283"/>
      <c r="I1" s="283"/>
      <c r="J1" s="283"/>
      <c r="K1" s="283"/>
      <c r="L1" s="283"/>
      <c r="M1" s="283"/>
      <c r="N1" s="283"/>
      <c r="O1" s="283"/>
      <c r="P1" s="283"/>
      <c r="Q1" s="283"/>
      <c r="R1" s="38"/>
    </row>
    <row r="2" spans="1:31" s="1" customFormat="1" ht="21" customHeight="1">
      <c r="A2" s="7"/>
      <c r="B2" s="38"/>
      <c r="C2" s="38"/>
      <c r="D2" s="38"/>
      <c r="E2" s="38"/>
      <c r="F2" s="38"/>
      <c r="G2" s="38"/>
      <c r="H2" s="38"/>
      <c r="I2" s="38"/>
      <c r="J2" s="38"/>
      <c r="K2" s="38"/>
      <c r="L2" s="38"/>
      <c r="M2" s="38"/>
      <c r="N2" s="38"/>
      <c r="O2" s="38"/>
      <c r="P2" s="38"/>
      <c r="Q2" s="38"/>
      <c r="R2" s="38"/>
    </row>
    <row r="3" spans="1:31" s="1" customFormat="1" ht="21" customHeight="1">
      <c r="A3" s="152" t="s">
        <v>134</v>
      </c>
      <c r="B3" s="152"/>
      <c r="C3" s="152"/>
      <c r="D3" s="152"/>
      <c r="E3" s="152"/>
      <c r="F3" s="152"/>
      <c r="G3" s="152"/>
      <c r="H3" s="152"/>
    </row>
    <row r="4" spans="1:31" s="1" customFormat="1" ht="21" customHeight="1">
      <c r="J4" s="8" t="s">
        <v>39</v>
      </c>
      <c r="K4" s="206"/>
      <c r="L4" s="206"/>
      <c r="M4" s="39" t="s">
        <v>74</v>
      </c>
      <c r="N4" s="284"/>
      <c r="O4" s="284"/>
      <c r="P4" s="284"/>
      <c r="Q4" s="8"/>
    </row>
    <row r="5" spans="1:31" s="1" customFormat="1" ht="21" customHeight="1">
      <c r="J5" s="207" t="s">
        <v>75</v>
      </c>
      <c r="K5" s="207"/>
      <c r="L5" s="207"/>
      <c r="M5" s="207"/>
      <c r="N5" s="207"/>
      <c r="O5" s="207"/>
      <c r="P5" s="207"/>
      <c r="Q5" s="207"/>
    </row>
    <row r="6" spans="1:31" s="1" customFormat="1" ht="21" customHeight="1">
      <c r="J6" s="197" t="s">
        <v>76</v>
      </c>
      <c r="K6" s="197"/>
      <c r="L6" s="197"/>
      <c r="M6" s="197"/>
      <c r="N6" s="197"/>
      <c r="O6" s="197"/>
      <c r="P6" s="197"/>
      <c r="Q6" s="197"/>
    </row>
    <row r="7" spans="1:31" s="1" customFormat="1" ht="21" customHeight="1">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1" customHeight="1">
      <c r="B11" s="149" t="s">
        <v>0</v>
      </c>
      <c r="C11" s="149"/>
      <c r="D11" s="149"/>
      <c r="E11" s="149"/>
      <c r="F11" s="149"/>
      <c r="G11" s="149"/>
      <c r="H11" s="149"/>
      <c r="I11" s="149"/>
      <c r="J11" s="149"/>
      <c r="K11" s="149"/>
      <c r="L11" s="149"/>
      <c r="M11" s="149"/>
      <c r="N11" s="149"/>
      <c r="O11" s="149"/>
      <c r="P11" s="149"/>
      <c r="Q11" s="149"/>
    </row>
    <row r="12" spans="1:31" s="1" customFormat="1" ht="21" customHeight="1">
      <c r="A12" s="151" t="s">
        <v>53</v>
      </c>
      <c r="B12" s="151"/>
      <c r="C12" s="209" t="s">
        <v>116</v>
      </c>
      <c r="D12" s="209"/>
      <c r="E12" s="209"/>
      <c r="F12" s="209"/>
      <c r="G12" s="40"/>
      <c r="I12" s="41"/>
    </row>
    <row r="13" spans="1:31" s="1" customFormat="1" ht="21" customHeight="1">
      <c r="A13" s="4"/>
      <c r="B13" s="4"/>
      <c r="E13" s="42"/>
      <c r="G13" s="40"/>
      <c r="I13" s="41"/>
    </row>
    <row r="14" spans="1:31" s="1" customFormat="1" ht="25.5" customHeight="1">
      <c r="A14" s="9" t="s">
        <v>46</v>
      </c>
      <c r="B14" s="197" t="s">
        <v>127</v>
      </c>
      <c r="C14" s="197"/>
      <c r="D14" s="193" t="s">
        <v>78</v>
      </c>
      <c r="E14" s="193"/>
      <c r="F14" s="1" t="s">
        <v>65</v>
      </c>
      <c r="G14" s="37" t="s">
        <v>79</v>
      </c>
      <c r="H14" s="35" t="s">
        <v>80</v>
      </c>
      <c r="I14" s="43"/>
      <c r="J14" s="10"/>
      <c r="K14" s="10"/>
      <c r="L14" s="10"/>
      <c r="M14" s="10"/>
      <c r="N14" s="10"/>
      <c r="O14" s="10"/>
      <c r="P14" s="10"/>
      <c r="Q14" s="10"/>
    </row>
    <row r="15" spans="1:31" s="1" customFormat="1" ht="25.5" customHeight="1">
      <c r="A15" s="4" t="s">
        <v>40</v>
      </c>
      <c r="B15" s="149" t="s">
        <v>44</v>
      </c>
      <c r="C15" s="149"/>
      <c r="D15" s="149"/>
      <c r="E15" s="4"/>
      <c r="R15" s="38"/>
      <c r="S15" s="149"/>
      <c r="T15" s="149"/>
      <c r="U15" s="149"/>
    </row>
    <row r="16" spans="1:31" s="1" customFormat="1" ht="25.5" customHeight="1">
      <c r="B16" s="153" t="s">
        <v>36</v>
      </c>
      <c r="C16" s="153"/>
      <c r="D16" s="153"/>
      <c r="E16" s="153"/>
      <c r="F16" s="194" t="e">
        <f>P25/J18/N18</f>
        <v>#VALUE!</v>
      </c>
      <c r="G16" s="195"/>
      <c r="H16" s="156" t="s">
        <v>10</v>
      </c>
      <c r="I16" s="156"/>
      <c r="J16" s="156"/>
      <c r="K16" s="8"/>
      <c r="R16" s="87" t="s">
        <v>115</v>
      </c>
      <c r="S16" s="87"/>
      <c r="T16" s="87"/>
      <c r="U16" s="87"/>
      <c r="V16" s="87"/>
      <c r="W16" s="87"/>
      <c r="X16" s="87"/>
      <c r="Y16" s="85"/>
      <c r="Z16" s="86"/>
      <c r="AA16" s="8"/>
      <c r="AB16" s="8"/>
      <c r="AC16" s="8"/>
      <c r="AD16" s="8"/>
      <c r="AE16" s="8"/>
    </row>
    <row r="17" spans="1:33" s="1" customFormat="1" ht="25.5" customHeight="1">
      <c r="B17" s="150" t="s">
        <v>81</v>
      </c>
      <c r="C17" s="150"/>
      <c r="D17" s="150"/>
      <c r="E17" s="150"/>
      <c r="F17" s="150"/>
      <c r="G17" s="150"/>
      <c r="H17" s="150"/>
      <c r="I17" s="150"/>
      <c r="J17" s="150"/>
      <c r="K17" s="150"/>
      <c r="L17" s="150"/>
      <c r="M17" s="150"/>
      <c r="N17" s="2"/>
      <c r="O17" s="2"/>
      <c r="R17" s="189" t="s">
        <v>106</v>
      </c>
      <c r="S17" s="189"/>
      <c r="T17" s="190"/>
      <c r="U17" s="191">
        <v>90000</v>
      </c>
      <c r="V17" s="191"/>
      <c r="W17" s="191"/>
      <c r="X17" s="191"/>
      <c r="Y17" s="8"/>
      <c r="Z17" s="8"/>
      <c r="AA17" s="8"/>
      <c r="AB17" s="8"/>
      <c r="AC17" s="8"/>
      <c r="AD17" s="8"/>
    </row>
    <row r="18" spans="1:33" s="1" customFormat="1" ht="21" customHeight="1">
      <c r="H18" s="151" t="s">
        <v>34</v>
      </c>
      <c r="I18" s="151"/>
      <c r="J18" s="35" t="s">
        <v>141</v>
      </c>
      <c r="K18" s="36" t="s">
        <v>38</v>
      </c>
      <c r="L18" s="188" t="s">
        <v>35</v>
      </c>
      <c r="M18" s="188"/>
      <c r="N18" s="35" t="s">
        <v>141</v>
      </c>
      <c r="O18" s="282" t="s">
        <v>58</v>
      </c>
      <c r="P18" s="282"/>
      <c r="R18" s="38"/>
      <c r="Y18" s="151"/>
      <c r="Z18" s="151"/>
      <c r="AA18" s="44"/>
      <c r="AB18" s="3"/>
      <c r="AC18" s="185"/>
      <c r="AD18" s="185"/>
      <c r="AE18" s="44"/>
      <c r="AF18" s="183"/>
      <c r="AG18" s="183"/>
    </row>
    <row r="19" spans="1:33" ht="21" customHeight="1">
      <c r="A19" s="257" t="s">
        <v>1</v>
      </c>
      <c r="B19" s="259"/>
      <c r="C19" s="235" t="s">
        <v>12</v>
      </c>
      <c r="D19" s="236"/>
      <c r="E19" s="236"/>
      <c r="F19" s="236"/>
      <c r="G19" s="236"/>
      <c r="H19" s="236"/>
      <c r="I19" s="236"/>
      <c r="J19" s="236"/>
      <c r="K19" s="236"/>
      <c r="L19" s="236"/>
      <c r="M19" s="236"/>
      <c r="N19" s="236"/>
      <c r="O19" s="236"/>
      <c r="P19" s="235" t="s">
        <v>2</v>
      </c>
      <c r="Q19" s="237"/>
    </row>
    <row r="20" spans="1:33" ht="21" customHeight="1">
      <c r="A20" s="269" t="s">
        <v>82</v>
      </c>
      <c r="B20" s="281"/>
      <c r="C20" s="227"/>
      <c r="D20" s="227"/>
      <c r="E20" s="45" t="s">
        <v>83</v>
      </c>
      <c r="F20" s="46"/>
      <c r="G20" s="47" t="s">
        <v>27</v>
      </c>
      <c r="H20" s="48"/>
      <c r="I20" s="48"/>
      <c r="J20" s="49"/>
      <c r="K20" s="49"/>
      <c r="L20" s="49"/>
      <c r="M20" s="228"/>
      <c r="N20" s="228"/>
      <c r="O20" s="48"/>
      <c r="P20" s="270">
        <f>PRODUCT(C20,F20,H20,K20)</f>
        <v>0</v>
      </c>
      <c r="Q20" s="271"/>
      <c r="S20" s="38" t="s">
        <v>84</v>
      </c>
    </row>
    <row r="21" spans="1:33" ht="21" customHeight="1">
      <c r="A21" s="275" t="s">
        <v>85</v>
      </c>
      <c r="B21" s="276"/>
      <c r="C21" s="230"/>
      <c r="D21" s="230"/>
      <c r="E21" s="38" t="s">
        <v>83</v>
      </c>
      <c r="F21" s="50"/>
      <c r="G21" s="51" t="s">
        <v>86</v>
      </c>
      <c r="H21" s="50"/>
      <c r="I21" s="52" t="s">
        <v>87</v>
      </c>
      <c r="J21" s="53"/>
      <c r="K21" s="53"/>
      <c r="L21" s="53"/>
      <c r="M21" s="54"/>
      <c r="N21" s="54"/>
      <c r="O21" s="52"/>
      <c r="P21" s="277">
        <f t="shared" ref="P21:P22" si="0">PRODUCT(C21,F21,H21,K21)</f>
        <v>0</v>
      </c>
      <c r="Q21" s="278"/>
    </row>
    <row r="22" spans="1:33" ht="21" customHeight="1">
      <c r="A22" s="275" t="s">
        <v>88</v>
      </c>
      <c r="B22" s="276" t="s">
        <v>88</v>
      </c>
      <c r="C22" s="230"/>
      <c r="D22" s="230"/>
      <c r="E22" s="38" t="s">
        <v>83</v>
      </c>
      <c r="F22" s="50"/>
      <c r="G22" s="51" t="s">
        <v>86</v>
      </c>
      <c r="H22" s="50"/>
      <c r="I22" s="52" t="s">
        <v>87</v>
      </c>
      <c r="J22" s="55"/>
      <c r="K22" s="55"/>
      <c r="L22" s="55"/>
      <c r="M22" s="231"/>
      <c r="N22" s="231"/>
      <c r="O22" s="52"/>
      <c r="P22" s="277">
        <f t="shared" si="0"/>
        <v>0</v>
      </c>
      <c r="Q22" s="278"/>
    </row>
    <row r="23" spans="1:33" ht="21" customHeight="1">
      <c r="A23" s="275" t="s">
        <v>3</v>
      </c>
      <c r="B23" s="276"/>
      <c r="C23" s="279"/>
      <c r="D23" s="279"/>
      <c r="E23" s="56" t="s">
        <v>89</v>
      </c>
      <c r="F23" s="57"/>
      <c r="G23" s="58" t="s">
        <v>86</v>
      </c>
      <c r="H23" s="57"/>
      <c r="I23" s="280" t="s">
        <v>114</v>
      </c>
      <c r="J23" s="280"/>
      <c r="K23" s="59">
        <v>0.3</v>
      </c>
      <c r="L23" s="106" t="s">
        <v>90</v>
      </c>
      <c r="M23" s="106"/>
      <c r="N23" s="106"/>
      <c r="O23" s="60"/>
      <c r="P23" s="277">
        <f>ROUNDDOWN(PRODUCT(C23,F23,H23,K23),0)</f>
        <v>0</v>
      </c>
      <c r="Q23" s="278"/>
    </row>
    <row r="24" spans="1:33" ht="21" customHeight="1">
      <c r="A24" s="275" t="s">
        <v>132</v>
      </c>
      <c r="B24" s="276"/>
      <c r="C24" s="279"/>
      <c r="D24" s="279"/>
      <c r="E24" s="56" t="s">
        <v>129</v>
      </c>
      <c r="F24" s="60"/>
      <c r="G24" s="58"/>
      <c r="H24" s="60"/>
      <c r="I24" s="280"/>
      <c r="J24" s="280"/>
      <c r="K24" s="107"/>
      <c r="L24" s="106"/>
      <c r="M24" s="106"/>
      <c r="N24" s="106"/>
      <c r="O24" s="60"/>
      <c r="P24" s="277">
        <f>ROUNDDOWN(PRODUCT(C24,F24,H24,K24),0)</f>
        <v>0</v>
      </c>
      <c r="Q24" s="278"/>
    </row>
    <row r="25" spans="1:33" ht="21" customHeight="1">
      <c r="A25" s="267" t="s">
        <v>91</v>
      </c>
      <c r="B25" s="268"/>
      <c r="C25" s="269"/>
      <c r="D25" s="228"/>
      <c r="E25" s="228"/>
      <c r="F25" s="228"/>
      <c r="G25" s="228"/>
      <c r="H25" s="228"/>
      <c r="I25" s="228"/>
      <c r="J25" s="228"/>
      <c r="K25" s="228"/>
      <c r="L25" s="228"/>
      <c r="M25" s="228"/>
      <c r="N25" s="228"/>
      <c r="O25" s="45"/>
      <c r="P25" s="270">
        <f>SUM(P20:Q24)</f>
        <v>0</v>
      </c>
      <c r="Q25" s="271"/>
      <c r="R25" s="88" t="e">
        <f>IF(P25&lt;=(U17*J18*N18),"←ＯＫ（上限"&amp;(J18*N18*U17)&amp;"円以内）","←小計が上限額（"&amp;(J18*N18*U17)&amp;"円）を超えています。科目単価または調整額を減額して調整してください。")</f>
        <v>#VALUE!</v>
      </c>
      <c r="S25" s="55"/>
      <c r="T25" s="55"/>
    </row>
    <row r="26" spans="1:33" ht="21" customHeight="1">
      <c r="A26" s="260" t="s">
        <v>92</v>
      </c>
      <c r="B26" s="261"/>
      <c r="C26" s="272" t="s">
        <v>93</v>
      </c>
      <c r="D26" s="234"/>
      <c r="E26" s="234"/>
      <c r="F26" s="234"/>
      <c r="G26" s="234"/>
      <c r="H26" s="234"/>
      <c r="I26" s="234"/>
      <c r="J26" s="234"/>
      <c r="K26" s="234"/>
      <c r="L26" s="234"/>
      <c r="M26" s="234"/>
      <c r="N26" s="234"/>
      <c r="O26" s="61"/>
      <c r="P26" s="273">
        <f>ROUNDDOWN(P25*0.1,0)</f>
        <v>0</v>
      </c>
      <c r="Q26" s="274"/>
      <c r="R26" s="88"/>
      <c r="S26" s="55"/>
      <c r="T26" s="55"/>
    </row>
    <row r="27" spans="1:33" ht="21" customHeight="1">
      <c r="A27" s="260" t="s">
        <v>55</v>
      </c>
      <c r="B27" s="261"/>
      <c r="C27" s="262" t="s">
        <v>94</v>
      </c>
      <c r="D27" s="263"/>
      <c r="E27" s="263"/>
      <c r="F27" s="263"/>
      <c r="G27" s="263"/>
      <c r="H27" s="263"/>
      <c r="I27" s="263"/>
      <c r="J27" s="263"/>
      <c r="K27" s="263"/>
      <c r="L27" s="263"/>
      <c r="M27" s="62"/>
      <c r="N27" s="62"/>
      <c r="O27" s="62"/>
      <c r="P27" s="264">
        <f>SUM(P25:Q26)</f>
        <v>0</v>
      </c>
      <c r="Q27" s="265"/>
      <c r="R27" s="88"/>
      <c r="S27" s="55"/>
      <c r="T27" s="55"/>
    </row>
    <row r="28" spans="1:33" ht="21" customHeight="1">
      <c r="R28" s="55"/>
      <c r="S28" s="55"/>
      <c r="T28" s="55"/>
    </row>
    <row r="29" spans="1:33" ht="21" customHeight="1">
      <c r="A29" s="4" t="s">
        <v>41</v>
      </c>
      <c r="B29" s="149" t="s">
        <v>95</v>
      </c>
      <c r="C29" s="149"/>
      <c r="D29" s="149"/>
      <c r="E29" s="1"/>
      <c r="F29" s="1"/>
      <c r="G29" s="1"/>
      <c r="H29" s="1"/>
      <c r="I29" s="1"/>
      <c r="J29" s="1"/>
      <c r="K29" s="1"/>
      <c r="L29" s="1"/>
      <c r="M29" s="1"/>
      <c r="N29" s="1"/>
      <c r="O29" s="1"/>
      <c r="P29" s="1"/>
      <c r="Q29" s="1"/>
      <c r="R29" s="55"/>
      <c r="S29" s="55"/>
      <c r="T29" s="55"/>
    </row>
    <row r="30" spans="1:33" ht="21" customHeight="1">
      <c r="B30" s="153" t="s">
        <v>96</v>
      </c>
      <c r="C30" s="153"/>
      <c r="D30" s="153"/>
      <c r="E30" s="153"/>
      <c r="F30" s="154" t="e">
        <f>INT(P34/J32)</f>
        <v>#VALUE!</v>
      </c>
      <c r="G30" s="266"/>
      <c r="H30" s="156" t="s">
        <v>10</v>
      </c>
      <c r="I30" s="156"/>
      <c r="J30" s="156"/>
      <c r="K30" s="8"/>
      <c r="L30" s="1"/>
      <c r="M30" s="1"/>
      <c r="N30" s="1"/>
      <c r="O30" s="1"/>
      <c r="P30" s="1"/>
      <c r="R30" s="55"/>
      <c r="S30" s="55"/>
      <c r="T30" s="55"/>
    </row>
    <row r="31" spans="1:33" ht="21" customHeight="1">
      <c r="B31" s="150" t="s">
        <v>97</v>
      </c>
      <c r="C31" s="150"/>
      <c r="D31" s="150"/>
      <c r="E31" s="150"/>
      <c r="F31" s="150"/>
      <c r="G31" s="150"/>
      <c r="H31" s="150"/>
      <c r="I31" s="150"/>
      <c r="J31" s="150"/>
      <c r="K31" s="150"/>
      <c r="L31" s="150"/>
      <c r="M31" s="150"/>
      <c r="N31" s="2"/>
      <c r="O31" s="2"/>
      <c r="P31" s="1"/>
      <c r="R31" s="55"/>
      <c r="S31" s="55"/>
      <c r="T31" s="55"/>
    </row>
    <row r="32" spans="1:33" ht="21" customHeight="1">
      <c r="B32" s="1"/>
      <c r="C32" s="1"/>
      <c r="D32" s="1"/>
      <c r="E32" s="1"/>
      <c r="F32" s="1"/>
      <c r="G32" s="151" t="s">
        <v>34</v>
      </c>
      <c r="H32" s="151"/>
      <c r="I32" s="151"/>
      <c r="J32" s="63" t="str">
        <f>J18</f>
        <v>〇</v>
      </c>
      <c r="K32" s="3" t="s">
        <v>98</v>
      </c>
      <c r="L32" s="149"/>
      <c r="M32" s="149"/>
      <c r="N32" s="149"/>
      <c r="O32" s="149"/>
      <c r="P32" s="149"/>
      <c r="R32" s="55"/>
      <c r="S32" s="55"/>
      <c r="T32" s="55"/>
    </row>
    <row r="33" spans="1:20" ht="21" customHeight="1">
      <c r="A33" s="257" t="s">
        <v>62</v>
      </c>
      <c r="B33" s="258"/>
      <c r="C33" s="259"/>
      <c r="D33" s="235" t="s">
        <v>63</v>
      </c>
      <c r="E33" s="236"/>
      <c r="F33" s="236"/>
      <c r="G33" s="236"/>
      <c r="H33" s="236"/>
      <c r="I33" s="236"/>
      <c r="J33" s="236"/>
      <c r="K33" s="236"/>
      <c r="L33" s="236"/>
      <c r="M33" s="236"/>
      <c r="N33" s="236"/>
      <c r="O33" s="237"/>
      <c r="P33" s="236" t="s">
        <v>2</v>
      </c>
      <c r="Q33" s="237"/>
      <c r="R33" s="55"/>
      <c r="S33" s="55"/>
      <c r="T33" s="55"/>
    </row>
    <row r="34" spans="1:20" ht="21" customHeight="1">
      <c r="A34" s="240" t="s">
        <v>99</v>
      </c>
      <c r="B34" s="241"/>
      <c r="C34" s="242"/>
      <c r="D34" s="243">
        <v>50000</v>
      </c>
      <c r="E34" s="244"/>
      <c r="F34" s="64" t="s">
        <v>83</v>
      </c>
      <c r="G34" s="65" t="str">
        <f>J32</f>
        <v>〇</v>
      </c>
      <c r="H34" s="45" t="s">
        <v>100</v>
      </c>
      <c r="I34" s="45"/>
      <c r="J34" s="45"/>
      <c r="K34" s="45"/>
      <c r="L34" s="66"/>
      <c r="M34" s="66"/>
      <c r="N34" s="66"/>
      <c r="O34" s="45"/>
      <c r="P34" s="245" t="e">
        <f>+D34*G34</f>
        <v>#VALUE!</v>
      </c>
      <c r="Q34" s="246"/>
      <c r="R34" s="55"/>
      <c r="S34" s="55"/>
      <c r="T34" s="55"/>
    </row>
    <row r="35" spans="1:20" ht="21" customHeight="1">
      <c r="A35" s="247" t="s">
        <v>48</v>
      </c>
      <c r="B35" s="248"/>
      <c r="C35" s="249"/>
      <c r="D35" s="67" t="s">
        <v>9</v>
      </c>
      <c r="E35" s="61"/>
      <c r="F35" s="61"/>
      <c r="G35" s="54"/>
      <c r="H35" s="54"/>
      <c r="I35" s="54"/>
      <c r="J35" s="54"/>
      <c r="K35" s="54"/>
      <c r="L35" s="68"/>
      <c r="M35" s="68"/>
      <c r="N35" s="68"/>
      <c r="O35" s="52"/>
      <c r="P35" s="250" t="e">
        <f>ROUNDDOWN(P34*0.1,0)</f>
        <v>#VALUE!</v>
      </c>
      <c r="Q35" s="251"/>
      <c r="R35" s="55"/>
      <c r="S35" s="55"/>
      <c r="T35" s="55"/>
    </row>
    <row r="36" spans="1:20" ht="21" customHeight="1">
      <c r="A36" s="252" t="s">
        <v>56</v>
      </c>
      <c r="B36" s="253"/>
      <c r="C36" s="254"/>
      <c r="D36" s="69" t="s">
        <v>50</v>
      </c>
      <c r="E36" s="70"/>
      <c r="F36" s="70"/>
      <c r="G36" s="71"/>
      <c r="H36" s="71"/>
      <c r="I36" s="71"/>
      <c r="J36" s="71"/>
      <c r="K36" s="71"/>
      <c r="L36" s="72"/>
      <c r="M36" s="72"/>
      <c r="N36" s="72"/>
      <c r="O36" s="72"/>
      <c r="P36" s="255" t="e">
        <f>SUM(P34:Q35)</f>
        <v>#VALUE!</v>
      </c>
      <c r="Q36" s="256"/>
      <c r="R36" s="55"/>
      <c r="S36" s="55"/>
      <c r="T36" s="55"/>
    </row>
    <row r="37" spans="1:20" ht="21" customHeight="1">
      <c r="A37" s="73" t="s">
        <v>45</v>
      </c>
      <c r="B37" s="74" t="s">
        <v>101</v>
      </c>
      <c r="C37" s="74"/>
      <c r="D37" s="74"/>
      <c r="E37" s="74"/>
      <c r="F37" s="74"/>
      <c r="G37" s="74"/>
      <c r="H37" s="74"/>
      <c r="I37" s="74"/>
      <c r="J37" s="74"/>
      <c r="K37" s="74"/>
      <c r="L37" s="74"/>
      <c r="M37" s="74"/>
      <c r="N37" s="74"/>
      <c r="O37" s="74"/>
      <c r="P37" s="74"/>
      <c r="Q37" s="74"/>
      <c r="R37" s="55"/>
      <c r="S37" s="55"/>
      <c r="T37" s="55"/>
    </row>
    <row r="38" spans="1:20" ht="13.5">
      <c r="A38" s="75"/>
      <c r="B38" s="75"/>
      <c r="C38" s="75"/>
      <c r="G38" s="54"/>
      <c r="H38" s="54"/>
      <c r="I38" s="54"/>
      <c r="J38" s="54"/>
      <c r="K38" s="54"/>
      <c r="L38" s="52"/>
      <c r="M38" s="52"/>
      <c r="N38" s="52"/>
      <c r="O38" s="52"/>
      <c r="P38" s="76"/>
      <c r="Q38" s="76"/>
      <c r="R38" s="55"/>
      <c r="S38" s="55"/>
      <c r="T38" s="55"/>
    </row>
    <row r="39" spans="1:20" ht="28.5" customHeight="1">
      <c r="A39" s="235" t="s">
        <v>54</v>
      </c>
      <c r="B39" s="236"/>
      <c r="C39" s="236"/>
      <c r="D39" s="236"/>
      <c r="E39" s="236"/>
      <c r="F39" s="236"/>
      <c r="G39" s="236"/>
      <c r="H39" s="236"/>
      <c r="I39" s="236"/>
      <c r="J39" s="236"/>
      <c r="K39" s="236"/>
      <c r="L39" s="236"/>
      <c r="M39" s="236"/>
      <c r="N39" s="236"/>
      <c r="O39" s="237"/>
      <c r="P39" s="238" t="e">
        <f>SUM(P27+P36)</f>
        <v>#VALUE!</v>
      </c>
      <c r="Q39" s="238"/>
      <c r="R39" s="55"/>
      <c r="S39" s="55"/>
      <c r="T39" s="55"/>
    </row>
    <row r="40" spans="1:20" ht="21" customHeight="1">
      <c r="A40" s="73"/>
      <c r="B40" s="239"/>
      <c r="C40" s="239"/>
      <c r="D40" s="239"/>
      <c r="E40" s="239"/>
      <c r="F40" s="239"/>
      <c r="G40" s="239"/>
      <c r="H40" s="239"/>
      <c r="I40" s="239"/>
      <c r="J40" s="239"/>
      <c r="K40" s="239"/>
      <c r="L40" s="239"/>
      <c r="M40" s="239"/>
      <c r="N40" s="239"/>
      <c r="O40" s="239"/>
      <c r="P40" s="239"/>
      <c r="Q40" s="239"/>
      <c r="R40" s="55"/>
      <c r="S40" s="55"/>
      <c r="T40" s="55"/>
    </row>
    <row r="41" spans="1:20" ht="21" customHeight="1">
      <c r="A41" s="73"/>
      <c r="B41" s="239"/>
      <c r="C41" s="239"/>
      <c r="D41" s="239"/>
      <c r="E41" s="239"/>
      <c r="F41" s="239"/>
      <c r="G41" s="239"/>
      <c r="H41" s="239"/>
      <c r="I41" s="239"/>
      <c r="J41" s="239"/>
      <c r="K41" s="239"/>
      <c r="L41" s="239"/>
      <c r="M41" s="239"/>
      <c r="N41" s="239"/>
      <c r="O41" s="239"/>
      <c r="P41" s="239"/>
      <c r="Q41" s="239"/>
    </row>
  </sheetData>
  <mergeCells count="81">
    <mergeCell ref="J6:Q6"/>
    <mergeCell ref="A1:Q1"/>
    <mergeCell ref="A3:H3"/>
    <mergeCell ref="K4:L4"/>
    <mergeCell ref="N4:P4"/>
    <mergeCell ref="J5:Q5"/>
    <mergeCell ref="J7:Q7"/>
    <mergeCell ref="B11:Q11"/>
    <mergeCell ref="A12:B12"/>
    <mergeCell ref="C12:F12"/>
    <mergeCell ref="B14:C14"/>
    <mergeCell ref="D14:E14"/>
    <mergeCell ref="J8:K8"/>
    <mergeCell ref="J9:K9"/>
    <mergeCell ref="J10:K10"/>
    <mergeCell ref="B15:D15"/>
    <mergeCell ref="S15:U15"/>
    <mergeCell ref="B16:E16"/>
    <mergeCell ref="F16:G16"/>
    <mergeCell ref="H16:J16"/>
    <mergeCell ref="AC18:AD18"/>
    <mergeCell ref="R17:T17"/>
    <mergeCell ref="U17:X17"/>
    <mergeCell ref="AF18:AG18"/>
    <mergeCell ref="A19:B19"/>
    <mergeCell ref="C19:O19"/>
    <mergeCell ref="P19:Q19"/>
    <mergeCell ref="B17:M17"/>
    <mergeCell ref="H18:I18"/>
    <mergeCell ref="L18:M18"/>
    <mergeCell ref="O18:P18"/>
    <mergeCell ref="Y18:Z18"/>
    <mergeCell ref="A20:B20"/>
    <mergeCell ref="C20:D20"/>
    <mergeCell ref="M20:N20"/>
    <mergeCell ref="P20:Q20"/>
    <mergeCell ref="A21:B21"/>
    <mergeCell ref="C21:D21"/>
    <mergeCell ref="P21:Q21"/>
    <mergeCell ref="A22:B22"/>
    <mergeCell ref="C22:D22"/>
    <mergeCell ref="M22:N22"/>
    <mergeCell ref="P22:Q22"/>
    <mergeCell ref="A24:B24"/>
    <mergeCell ref="C24:D24"/>
    <mergeCell ref="I24:J24"/>
    <mergeCell ref="P24:Q24"/>
    <mergeCell ref="A23:B23"/>
    <mergeCell ref="C23:D23"/>
    <mergeCell ref="I23:J23"/>
    <mergeCell ref="P23:Q23"/>
    <mergeCell ref="A25:B25"/>
    <mergeCell ref="C25:N25"/>
    <mergeCell ref="P25:Q25"/>
    <mergeCell ref="A26:B26"/>
    <mergeCell ref="C26:N26"/>
    <mergeCell ref="P26:Q26"/>
    <mergeCell ref="A27:B27"/>
    <mergeCell ref="C27:L27"/>
    <mergeCell ref="P27:Q27"/>
    <mergeCell ref="B29:D29"/>
    <mergeCell ref="B30:E30"/>
    <mergeCell ref="F30:G30"/>
    <mergeCell ref="H30:J30"/>
    <mergeCell ref="B31:M31"/>
    <mergeCell ref="G32:I32"/>
    <mergeCell ref="L32:P32"/>
    <mergeCell ref="A33:C33"/>
    <mergeCell ref="D33:O33"/>
    <mergeCell ref="P33:Q33"/>
    <mergeCell ref="A39:O39"/>
    <mergeCell ref="P39:Q39"/>
    <mergeCell ref="B40:Q40"/>
    <mergeCell ref="B41:Q41"/>
    <mergeCell ref="A34:C34"/>
    <mergeCell ref="D34:E34"/>
    <mergeCell ref="P34:Q34"/>
    <mergeCell ref="A35:C35"/>
    <mergeCell ref="P35:Q35"/>
    <mergeCell ref="A36:C36"/>
    <mergeCell ref="P36:Q36"/>
  </mergeCells>
  <phoneticPr fontId="3"/>
  <conditionalFormatting sqref="F16:G16">
    <cfRule type="expression" dxfId="1" priority="1">
      <formula>MOD($F$16,1)=0</formula>
    </cfRule>
  </conditionalFormatting>
  <conditionalFormatting sqref="P25:Q25">
    <cfRule type="expression" dxfId="0" priority="2">
      <formula>(P25&gt;(U17*J18*N18))</formula>
    </cfRule>
  </conditionalFormatting>
  <dataValidations count="1">
    <dataValidation type="list" allowBlank="1" showInputMessage="1" sqref="U17:X17" xr:uid="{00000000-0002-0000-0700-000000000000}">
      <formula1>"90000,120000"</formula1>
    </dataValidation>
  </dataValidations>
  <printOptions horizontalCentered="1"/>
  <pageMargins left="0.70866141732283472" right="0.70866141732283472" top="0.86614173228346458" bottom="0.55118110236220474" header="0.31496062992125984" footer="0.31496062992125984"/>
  <pageSetup paperSize="9" scale="87" orientation="portrait" blackAndWhite="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513EE-3582-4782-A0AC-A654002B4043}">
  <sheetPr>
    <tabColor theme="9" tint="0.39997558519241921"/>
    <pageSetUpPr fitToPage="1"/>
  </sheetPr>
  <dimension ref="A1:AG50"/>
  <sheetViews>
    <sheetView tabSelected="1" view="pageBreakPreview" zoomScaleNormal="100" zoomScaleSheetLayoutView="100" workbookViewId="0">
      <selection activeCell="J10" sqref="J10:K10"/>
    </sheetView>
  </sheetViews>
  <sheetFormatPr defaultColWidth="9" defaultRowHeight="20.100000000000001" customHeight="1"/>
  <cols>
    <col min="1" max="1" width="6.25" style="6" bestFit="1" customWidth="1"/>
    <col min="2" max="2" width="13.875" style="6" bestFit="1" customWidth="1"/>
    <col min="3" max="6" width="6.375" style="6" customWidth="1"/>
    <col min="7" max="8" width="5.25" style="6" bestFit="1" customWidth="1"/>
    <col min="9" max="9" width="2.5" style="6" bestFit="1" customWidth="1"/>
    <col min="10" max="10" width="3.5" style="6" bestFit="1" customWidth="1"/>
    <col min="11" max="11" width="5.75" style="6" customWidth="1"/>
    <col min="12" max="13" width="4.25" style="6" customWidth="1"/>
    <col min="14" max="15" width="3.5" style="6" bestFit="1" customWidth="1"/>
    <col min="16" max="17" width="7.125" style="6" customWidth="1"/>
    <col min="18" max="18" width="6.875" style="6" customWidth="1"/>
    <col min="19" max="41" width="3.625" style="6" customWidth="1"/>
    <col min="42" max="16384" width="9" style="6"/>
  </cols>
  <sheetData>
    <row r="1" spans="1:31" s="1" customFormat="1" ht="33" customHeight="1">
      <c r="A1" s="210" t="s">
        <v>135</v>
      </c>
      <c r="B1" s="211"/>
      <c r="C1" s="211"/>
      <c r="D1" s="211"/>
      <c r="E1" s="211"/>
      <c r="F1" s="211"/>
      <c r="G1" s="211"/>
      <c r="H1" s="211"/>
      <c r="I1" s="211"/>
      <c r="J1" s="211"/>
      <c r="K1" s="211"/>
      <c r="L1" s="211"/>
      <c r="M1" s="211"/>
      <c r="N1" s="211"/>
      <c r="O1" s="211"/>
      <c r="P1" s="211"/>
      <c r="Q1" s="211"/>
      <c r="R1" s="6"/>
    </row>
    <row r="2" spans="1:31" s="1" customFormat="1" ht="33" customHeight="1">
      <c r="A2" s="7"/>
      <c r="B2" s="6"/>
      <c r="C2" s="6"/>
      <c r="D2" s="6"/>
      <c r="E2" s="6"/>
      <c r="F2" s="6"/>
      <c r="G2" s="6"/>
      <c r="H2" s="6"/>
      <c r="I2" s="6"/>
      <c r="J2" s="6"/>
      <c r="K2" s="6"/>
      <c r="L2" s="6"/>
      <c r="M2" s="6"/>
      <c r="N2" s="6"/>
      <c r="O2" s="6"/>
      <c r="P2" s="6"/>
      <c r="Q2" s="6"/>
      <c r="R2" s="6"/>
    </row>
    <row r="3" spans="1:31" s="1" customFormat="1" ht="20.100000000000001" customHeight="1">
      <c r="A3" s="152" t="s">
        <v>134</v>
      </c>
      <c r="B3" s="152"/>
      <c r="C3" s="152"/>
      <c r="D3" s="152"/>
      <c r="E3" s="152"/>
      <c r="F3" s="152"/>
      <c r="G3" s="152"/>
      <c r="H3" s="152"/>
    </row>
    <row r="4" spans="1:31" s="1" customFormat="1" ht="13.5">
      <c r="J4" s="8" t="s">
        <v>39</v>
      </c>
      <c r="K4" s="206"/>
      <c r="L4" s="206"/>
      <c r="M4" s="39" t="s">
        <v>74</v>
      </c>
      <c r="N4" s="197"/>
      <c r="O4" s="197"/>
      <c r="P4" s="197"/>
      <c r="Q4" s="8"/>
    </row>
    <row r="5" spans="1:31" s="1" customFormat="1" ht="13.5">
      <c r="J5" s="207" t="s">
        <v>75</v>
      </c>
      <c r="K5" s="207"/>
      <c r="L5" s="207"/>
      <c r="M5" s="207"/>
      <c r="N5" s="207"/>
      <c r="O5" s="207"/>
      <c r="P5" s="207"/>
      <c r="Q5" s="207"/>
    </row>
    <row r="6" spans="1:31" s="1" customFormat="1" ht="13.5">
      <c r="J6" s="197" t="s">
        <v>76</v>
      </c>
      <c r="K6" s="197"/>
      <c r="L6" s="197"/>
      <c r="M6" s="197"/>
      <c r="N6" s="197"/>
      <c r="O6" s="197"/>
      <c r="P6" s="197"/>
      <c r="Q6" s="197"/>
    </row>
    <row r="7" spans="1:31" s="1" customFormat="1" ht="13.5">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0.100000000000001" customHeight="1">
      <c r="B11" s="149" t="s">
        <v>0</v>
      </c>
      <c r="C11" s="149"/>
      <c r="D11" s="149"/>
      <c r="E11" s="149"/>
      <c r="F11" s="149"/>
      <c r="G11" s="149"/>
      <c r="H11" s="149"/>
      <c r="I11" s="149"/>
      <c r="J11" s="149"/>
      <c r="K11" s="149"/>
      <c r="L11" s="149"/>
      <c r="M11" s="149"/>
      <c r="N11" s="149"/>
      <c r="O11" s="149"/>
      <c r="P11" s="149"/>
      <c r="Q11" s="149"/>
    </row>
    <row r="12" spans="1:31" s="1" customFormat="1" ht="20.100000000000001" customHeight="1">
      <c r="A12" s="151" t="s">
        <v>53</v>
      </c>
      <c r="B12" s="151"/>
      <c r="C12" s="209" t="s">
        <v>116</v>
      </c>
      <c r="D12" s="209"/>
      <c r="E12" s="209"/>
      <c r="F12" s="209"/>
      <c r="G12" s="41"/>
    </row>
    <row r="13" spans="1:31" s="1" customFormat="1" ht="20.100000000000001" customHeight="1">
      <c r="A13" s="9" t="s">
        <v>46</v>
      </c>
      <c r="B13" s="208" t="s">
        <v>64</v>
      </c>
      <c r="C13" s="208"/>
      <c r="D13" s="193" t="s">
        <v>60</v>
      </c>
      <c r="E13" s="193"/>
      <c r="F13" s="33"/>
      <c r="G13" s="8" t="s">
        <v>52</v>
      </c>
      <c r="H13" s="10"/>
      <c r="I13" s="10"/>
      <c r="J13" s="10"/>
      <c r="K13" s="10"/>
      <c r="L13" s="10"/>
      <c r="M13" s="10"/>
      <c r="N13" s="10"/>
      <c r="O13" s="10"/>
      <c r="P13" s="10"/>
      <c r="Q13" s="10"/>
    </row>
    <row r="14" spans="1:31" s="1" customFormat="1" ht="20.100000000000001" customHeight="1">
      <c r="A14" s="4" t="s">
        <v>40</v>
      </c>
      <c r="B14" s="149" t="s">
        <v>44</v>
      </c>
      <c r="C14" s="149"/>
      <c r="D14" s="149"/>
      <c r="E14" s="4"/>
      <c r="R14" s="6"/>
      <c r="S14" s="149"/>
      <c r="T14" s="149"/>
      <c r="U14" s="149"/>
    </row>
    <row r="15" spans="1:31" s="1" customFormat="1" ht="20.100000000000001" customHeight="1">
      <c r="B15" s="153" t="s">
        <v>36</v>
      </c>
      <c r="C15" s="153"/>
      <c r="D15" s="153"/>
      <c r="E15" s="153"/>
      <c r="F15" s="194" t="e">
        <f>P36/J17/N17</f>
        <v>#VALUE!</v>
      </c>
      <c r="G15" s="195"/>
      <c r="H15" s="156" t="s">
        <v>10</v>
      </c>
      <c r="I15" s="156"/>
      <c r="J15" s="156"/>
      <c r="K15" s="8"/>
      <c r="R15" s="189" t="s">
        <v>155</v>
      </c>
      <c r="S15" s="189"/>
      <c r="T15" s="189"/>
      <c r="U15" s="189"/>
      <c r="V15" s="189"/>
      <c r="W15" s="189"/>
      <c r="X15" s="189"/>
      <c r="Y15" s="186"/>
      <c r="Z15" s="187"/>
      <c r="AA15" s="8"/>
      <c r="AB15" s="8"/>
      <c r="AC15" s="188"/>
      <c r="AD15" s="188"/>
      <c r="AE15" s="188"/>
    </row>
    <row r="16" spans="1:31" s="1" customFormat="1" ht="20.100000000000001" customHeight="1">
      <c r="B16" s="150" t="s">
        <v>11</v>
      </c>
      <c r="C16" s="150"/>
      <c r="D16" s="150"/>
      <c r="E16" s="150"/>
      <c r="F16" s="150"/>
      <c r="G16" s="150"/>
      <c r="H16" s="150"/>
      <c r="I16" s="150"/>
      <c r="J16" s="150"/>
      <c r="K16" s="150"/>
      <c r="L16" s="150"/>
      <c r="M16" s="150"/>
      <c r="N16" s="2"/>
      <c r="O16" s="2"/>
      <c r="R16" s="189" t="s">
        <v>106</v>
      </c>
      <c r="S16" s="189"/>
      <c r="T16" s="190"/>
      <c r="U16" s="191">
        <v>360000</v>
      </c>
      <c r="V16" s="191"/>
      <c r="W16" s="191"/>
      <c r="X16" s="191"/>
      <c r="Y16" s="8"/>
      <c r="Z16" s="8"/>
      <c r="AA16" s="8"/>
      <c r="AB16" s="8"/>
      <c r="AC16" s="8"/>
      <c r="AD16" s="8"/>
    </row>
    <row r="17" spans="1:33" s="1" customFormat="1" ht="20.100000000000001" customHeight="1">
      <c r="H17" s="151" t="s">
        <v>34</v>
      </c>
      <c r="I17" s="151"/>
      <c r="J17" s="43" t="s">
        <v>128</v>
      </c>
      <c r="K17" s="3" t="s">
        <v>38</v>
      </c>
      <c r="L17" s="185" t="s">
        <v>35</v>
      </c>
      <c r="M17" s="185"/>
      <c r="N17" s="43" t="s">
        <v>128</v>
      </c>
      <c r="O17" s="183" t="s">
        <v>58</v>
      </c>
      <c r="P17" s="183"/>
      <c r="R17" s="6"/>
      <c r="Y17" s="151"/>
      <c r="Z17" s="151"/>
      <c r="AB17" s="3"/>
      <c r="AC17" s="185"/>
      <c r="AD17" s="185"/>
      <c r="AF17" s="183"/>
      <c r="AG17" s="183"/>
    </row>
    <row r="18" spans="1:33" ht="20.100000000000001" customHeight="1">
      <c r="A18" s="11"/>
      <c r="B18" s="12" t="s">
        <v>1</v>
      </c>
      <c r="C18" s="141" t="s">
        <v>12</v>
      </c>
      <c r="D18" s="143"/>
      <c r="E18" s="143"/>
      <c r="F18" s="143"/>
      <c r="G18" s="143"/>
      <c r="H18" s="143"/>
      <c r="I18" s="143"/>
      <c r="J18" s="143"/>
      <c r="K18" s="143"/>
      <c r="L18" s="143"/>
      <c r="M18" s="143"/>
      <c r="N18" s="143"/>
      <c r="O18" s="143"/>
      <c r="P18" s="141" t="s">
        <v>2</v>
      </c>
      <c r="Q18" s="142"/>
    </row>
    <row r="19" spans="1:33" ht="20.100000000000001" customHeight="1">
      <c r="A19" s="165" t="s">
        <v>156</v>
      </c>
      <c r="B19" s="13" t="s">
        <v>82</v>
      </c>
      <c r="C19" s="226"/>
      <c r="D19" s="227"/>
      <c r="E19" s="45" t="s">
        <v>83</v>
      </c>
      <c r="F19" s="48" t="str">
        <f>$J$17</f>
        <v>○</v>
      </c>
      <c r="G19" s="47" t="s">
        <v>27</v>
      </c>
      <c r="H19" s="48"/>
      <c r="I19" s="48"/>
      <c r="J19" s="49"/>
      <c r="K19" s="49"/>
      <c r="L19" s="49"/>
      <c r="M19" s="228"/>
      <c r="N19" s="228"/>
      <c r="O19" s="109"/>
      <c r="P19" s="168">
        <f>PRODUCT(C19,F19)</f>
        <v>0</v>
      </c>
      <c r="Q19" s="169"/>
      <c r="R19" s="221" t="s">
        <v>171</v>
      </c>
      <c r="S19" s="222"/>
      <c r="T19" s="222"/>
      <c r="U19" s="222"/>
      <c r="V19" s="222"/>
      <c r="W19" s="222"/>
      <c r="X19" s="222"/>
      <c r="Y19" s="222"/>
      <c r="Z19" s="222"/>
      <c r="AA19" s="222"/>
      <c r="AB19" s="222"/>
      <c r="AC19" s="222"/>
      <c r="AD19" s="222"/>
      <c r="AE19" s="222"/>
      <c r="AF19" s="222"/>
      <c r="AG19" s="222"/>
    </row>
    <row r="20" spans="1:33" ht="20.100000000000001" customHeight="1">
      <c r="A20" s="166"/>
      <c r="B20" s="15" t="s">
        <v>166</v>
      </c>
      <c r="C20" s="229"/>
      <c r="D20" s="230"/>
      <c r="E20" s="38" t="s">
        <v>83</v>
      </c>
      <c r="F20" s="50"/>
      <c r="G20" s="51" t="s">
        <v>172</v>
      </c>
      <c r="H20" s="52"/>
      <c r="I20" s="52" t="str">
        <f>J17</f>
        <v>○</v>
      </c>
      <c r="J20" s="122" t="s">
        <v>27</v>
      </c>
      <c r="K20" s="55"/>
      <c r="L20" s="55"/>
      <c r="M20" s="231"/>
      <c r="N20" s="231"/>
      <c r="O20" s="110"/>
      <c r="P20" s="163">
        <f>PRODUCT(C20,F20,I20)</f>
        <v>0</v>
      </c>
      <c r="Q20" s="164"/>
      <c r="R20" s="221"/>
      <c r="S20" s="222"/>
      <c r="T20" s="222"/>
      <c r="U20" s="222"/>
      <c r="V20" s="222"/>
      <c r="W20" s="222"/>
      <c r="X20" s="222"/>
      <c r="Y20" s="222"/>
      <c r="Z20" s="222"/>
      <c r="AA20" s="222"/>
      <c r="AB20" s="222"/>
      <c r="AC20" s="222"/>
      <c r="AD20" s="222"/>
      <c r="AE20" s="222"/>
      <c r="AF20" s="222"/>
      <c r="AG20" s="222"/>
    </row>
    <row r="21" spans="1:33" ht="20.100000000000001" customHeight="1">
      <c r="A21" s="166"/>
      <c r="B21" s="15" t="s">
        <v>167</v>
      </c>
      <c r="C21" s="229"/>
      <c r="D21" s="230"/>
      <c r="E21" s="38" t="s">
        <v>83</v>
      </c>
      <c r="F21" s="50"/>
      <c r="G21" s="51" t="s">
        <v>172</v>
      </c>
      <c r="H21" s="52"/>
      <c r="I21" s="52" t="str">
        <f>J17</f>
        <v>○</v>
      </c>
      <c r="J21" s="122" t="s">
        <v>27</v>
      </c>
      <c r="K21" s="55"/>
      <c r="L21" s="55"/>
      <c r="M21" s="231"/>
      <c r="N21" s="231"/>
      <c r="O21" s="110"/>
      <c r="P21" s="163">
        <f>PRODUCT(C21,F21,I21)</f>
        <v>0</v>
      </c>
      <c r="Q21" s="164"/>
      <c r="R21" s="221"/>
      <c r="S21" s="222"/>
      <c r="T21" s="222"/>
      <c r="U21" s="222"/>
      <c r="V21" s="222"/>
      <c r="W21" s="222"/>
      <c r="X21" s="222"/>
      <c r="Y21" s="222"/>
      <c r="Z21" s="222"/>
      <c r="AA21" s="222"/>
      <c r="AB21" s="222"/>
      <c r="AC21" s="222"/>
      <c r="AD21" s="222"/>
      <c r="AE21" s="222"/>
      <c r="AF21" s="222"/>
      <c r="AG21" s="222"/>
    </row>
    <row r="22" spans="1:33" ht="20.100000000000001" customHeight="1">
      <c r="A22" s="166"/>
      <c r="B22" s="118" t="s">
        <v>169</v>
      </c>
      <c r="C22" s="229"/>
      <c r="D22" s="230"/>
      <c r="E22" s="38" t="s">
        <v>83</v>
      </c>
      <c r="F22" s="52" t="str">
        <f t="shared" ref="F22:F23" si="0">$J$17</f>
        <v>○</v>
      </c>
      <c r="G22" s="51" t="s">
        <v>27</v>
      </c>
      <c r="H22" s="52"/>
      <c r="I22" s="52"/>
      <c r="J22" s="55"/>
      <c r="K22" s="55"/>
      <c r="L22" s="55"/>
      <c r="M22" s="231"/>
      <c r="N22" s="231"/>
      <c r="O22" s="110"/>
      <c r="P22" s="163">
        <f>PRODUCT(C22,F22)</f>
        <v>0</v>
      </c>
      <c r="Q22" s="164"/>
      <c r="R22" s="221"/>
      <c r="S22" s="222"/>
      <c r="T22" s="222"/>
      <c r="U22" s="222"/>
      <c r="V22" s="222"/>
      <c r="W22" s="222"/>
      <c r="X22" s="222"/>
      <c r="Y22" s="222"/>
      <c r="Z22" s="222"/>
      <c r="AA22" s="222"/>
      <c r="AB22" s="222"/>
      <c r="AC22" s="222"/>
      <c r="AD22" s="222"/>
      <c r="AE22" s="222"/>
      <c r="AF22" s="222"/>
      <c r="AG22" s="222"/>
    </row>
    <row r="23" spans="1:33" ht="20.100000000000001" customHeight="1">
      <c r="A23" s="166"/>
      <c r="B23" s="15" t="s">
        <v>168</v>
      </c>
      <c r="C23" s="232"/>
      <c r="D23" s="233"/>
      <c r="E23" s="61" t="s">
        <v>83</v>
      </c>
      <c r="F23" s="120" t="str">
        <f t="shared" si="0"/>
        <v>○</v>
      </c>
      <c r="G23" s="119" t="s">
        <v>27</v>
      </c>
      <c r="H23" s="120"/>
      <c r="I23" s="120"/>
      <c r="J23" s="121"/>
      <c r="K23" s="121"/>
      <c r="L23" s="121"/>
      <c r="M23" s="234"/>
      <c r="N23" s="234"/>
      <c r="O23" s="111"/>
      <c r="P23" s="171">
        <f>PRODUCT(C23,F23)</f>
        <v>0</v>
      </c>
      <c r="Q23" s="172"/>
      <c r="R23" s="221"/>
      <c r="S23" s="222"/>
      <c r="T23" s="222"/>
      <c r="U23" s="222"/>
      <c r="V23" s="222"/>
      <c r="W23" s="222"/>
      <c r="X23" s="222"/>
      <c r="Y23" s="222"/>
      <c r="Z23" s="222"/>
      <c r="AA23" s="222"/>
      <c r="AB23" s="222"/>
      <c r="AC23" s="222"/>
      <c r="AD23" s="222"/>
      <c r="AE23" s="222"/>
      <c r="AF23" s="222"/>
      <c r="AG23" s="222"/>
    </row>
    <row r="24" spans="1:33" ht="20.100000000000001" customHeight="1">
      <c r="A24" s="141" t="s">
        <v>165</v>
      </c>
      <c r="B24" s="142"/>
      <c r="C24" s="113"/>
      <c r="D24" s="114"/>
      <c r="E24" s="114"/>
      <c r="F24" s="114"/>
      <c r="G24" s="29"/>
      <c r="H24" s="115"/>
      <c r="I24" s="115"/>
      <c r="J24" s="31"/>
      <c r="K24" s="116"/>
      <c r="L24" s="117"/>
      <c r="M24" s="31"/>
      <c r="N24" s="116"/>
      <c r="O24" s="31"/>
      <c r="P24" s="177">
        <f>SUM(P19:Q23)</f>
        <v>0</v>
      </c>
      <c r="Q24" s="178"/>
      <c r="R24" s="6" t="s">
        <v>170</v>
      </c>
    </row>
    <row r="25" spans="1:33" ht="20.100000000000001" customHeight="1">
      <c r="A25" s="166" t="s">
        <v>37</v>
      </c>
      <c r="B25" s="15" t="s">
        <v>3</v>
      </c>
      <c r="C25" s="179" t="s">
        <v>13</v>
      </c>
      <c r="D25" s="180"/>
      <c r="E25" s="180"/>
      <c r="F25" s="180"/>
      <c r="G25" s="16" t="s">
        <v>14</v>
      </c>
      <c r="H25" s="158"/>
      <c r="I25" s="158"/>
      <c r="J25" s="16" t="s">
        <v>15</v>
      </c>
      <c r="K25" s="78"/>
      <c r="L25" s="81" t="s">
        <v>16</v>
      </c>
      <c r="M25" s="16"/>
      <c r="N25" s="77"/>
      <c r="O25" s="16"/>
      <c r="P25" s="163">
        <f>PRODUCT(H25,K25,N25)</f>
        <v>0</v>
      </c>
      <c r="Q25" s="164"/>
    </row>
    <row r="26" spans="1:33" ht="20.100000000000001" customHeight="1">
      <c r="A26" s="166"/>
      <c r="B26" s="15"/>
      <c r="C26" s="179" t="s">
        <v>17</v>
      </c>
      <c r="D26" s="180"/>
      <c r="E26" s="180"/>
      <c r="F26" s="180"/>
      <c r="G26" s="16" t="s">
        <v>14</v>
      </c>
      <c r="H26" s="158"/>
      <c r="I26" s="158"/>
      <c r="J26" s="16" t="s">
        <v>15</v>
      </c>
      <c r="K26" s="78"/>
      <c r="L26" s="81" t="s">
        <v>16</v>
      </c>
      <c r="M26" s="16"/>
      <c r="N26" s="77"/>
      <c r="O26" s="16"/>
      <c r="P26" s="163">
        <f t="shared" ref="P26:P33" si="1">PRODUCT(H26,K26,N26)</f>
        <v>0</v>
      </c>
      <c r="Q26" s="164"/>
    </row>
    <row r="27" spans="1:33" ht="20.100000000000001" customHeight="1">
      <c r="A27" s="166"/>
      <c r="B27" s="15"/>
      <c r="C27" s="179" t="s">
        <v>4</v>
      </c>
      <c r="D27" s="180"/>
      <c r="E27" s="180"/>
      <c r="F27" s="180"/>
      <c r="G27" s="16" t="s">
        <v>14</v>
      </c>
      <c r="H27" s="158"/>
      <c r="I27" s="158"/>
      <c r="J27" s="16" t="s">
        <v>15</v>
      </c>
      <c r="K27" s="78"/>
      <c r="L27" s="81" t="s">
        <v>16</v>
      </c>
      <c r="M27" s="16"/>
      <c r="N27" s="77"/>
      <c r="O27" s="16"/>
      <c r="P27" s="163">
        <f t="shared" si="1"/>
        <v>0</v>
      </c>
      <c r="Q27" s="164"/>
    </row>
    <row r="28" spans="1:33" ht="20.100000000000001" customHeight="1">
      <c r="A28" s="166"/>
      <c r="B28" s="15" t="s">
        <v>18</v>
      </c>
      <c r="C28" s="179" t="s">
        <v>19</v>
      </c>
      <c r="D28" s="180"/>
      <c r="E28" s="180"/>
      <c r="F28" s="180"/>
      <c r="G28" s="16" t="s">
        <v>20</v>
      </c>
      <c r="H28" s="158"/>
      <c r="I28" s="158"/>
      <c r="J28" s="16" t="s">
        <v>15</v>
      </c>
      <c r="K28" s="77"/>
      <c r="L28" s="82" t="s">
        <v>21</v>
      </c>
      <c r="M28" s="16" t="s">
        <v>15</v>
      </c>
      <c r="N28" s="77"/>
      <c r="O28" s="16" t="s">
        <v>22</v>
      </c>
      <c r="P28" s="163">
        <f t="shared" si="1"/>
        <v>0</v>
      </c>
      <c r="Q28" s="164"/>
    </row>
    <row r="29" spans="1:33" ht="20.100000000000001" customHeight="1">
      <c r="A29" s="166"/>
      <c r="B29" s="15"/>
      <c r="C29" s="179" t="s">
        <v>23</v>
      </c>
      <c r="D29" s="180"/>
      <c r="E29" s="180"/>
      <c r="F29" s="180"/>
      <c r="G29" s="16" t="s">
        <v>20</v>
      </c>
      <c r="H29" s="158"/>
      <c r="I29" s="158"/>
      <c r="J29" s="16" t="s">
        <v>15</v>
      </c>
      <c r="K29" s="77"/>
      <c r="L29" s="82" t="s">
        <v>21</v>
      </c>
      <c r="M29" s="16"/>
      <c r="N29" s="77"/>
      <c r="O29" s="16"/>
      <c r="P29" s="163">
        <f t="shared" si="1"/>
        <v>0</v>
      </c>
      <c r="Q29" s="164"/>
    </row>
    <row r="30" spans="1:33" ht="20.100000000000001" customHeight="1">
      <c r="A30" s="166"/>
      <c r="B30" s="15"/>
      <c r="C30" s="179" t="s">
        <v>24</v>
      </c>
      <c r="D30" s="180"/>
      <c r="E30" s="180"/>
      <c r="F30" s="180"/>
      <c r="G30" s="16"/>
      <c r="H30" s="158"/>
      <c r="I30" s="158"/>
      <c r="J30" s="16" t="s">
        <v>15</v>
      </c>
      <c r="K30" s="77"/>
      <c r="L30" s="81" t="s">
        <v>57</v>
      </c>
      <c r="M30" s="16"/>
      <c r="N30" s="77"/>
      <c r="O30" s="16"/>
      <c r="P30" s="163">
        <f t="shared" si="1"/>
        <v>0</v>
      </c>
      <c r="Q30" s="164"/>
    </row>
    <row r="31" spans="1:33" ht="20.100000000000001" customHeight="1">
      <c r="A31" s="166"/>
      <c r="B31" s="15" t="s">
        <v>25</v>
      </c>
      <c r="C31" s="181"/>
      <c r="D31" s="182"/>
      <c r="E31" s="182"/>
      <c r="F31" s="182"/>
      <c r="G31" s="16" t="s">
        <v>26</v>
      </c>
      <c r="H31" s="158"/>
      <c r="I31" s="158"/>
      <c r="J31" s="16" t="s">
        <v>15</v>
      </c>
      <c r="K31" s="77"/>
      <c r="L31" s="82" t="s">
        <v>21</v>
      </c>
      <c r="M31" s="16" t="s">
        <v>15</v>
      </c>
      <c r="N31" s="77"/>
      <c r="O31" s="16" t="s">
        <v>27</v>
      </c>
      <c r="P31" s="163">
        <f t="shared" si="1"/>
        <v>0</v>
      </c>
      <c r="Q31" s="164"/>
    </row>
    <row r="32" spans="1:33" ht="20.100000000000001" customHeight="1">
      <c r="A32" s="166"/>
      <c r="B32" s="15" t="s">
        <v>28</v>
      </c>
      <c r="C32" s="181"/>
      <c r="D32" s="182"/>
      <c r="E32" s="182"/>
      <c r="F32" s="182"/>
      <c r="H32" s="158"/>
      <c r="I32" s="158"/>
      <c r="J32" s="16" t="s">
        <v>15</v>
      </c>
      <c r="K32" s="77"/>
      <c r="L32" s="81" t="s">
        <v>57</v>
      </c>
      <c r="M32" s="16"/>
      <c r="N32" s="77"/>
      <c r="O32" s="16"/>
      <c r="P32" s="163">
        <f t="shared" si="1"/>
        <v>0</v>
      </c>
      <c r="Q32" s="164"/>
    </row>
    <row r="33" spans="1:19" ht="20.100000000000001" customHeight="1">
      <c r="A33" s="166"/>
      <c r="B33" s="15" t="s">
        <v>5</v>
      </c>
      <c r="C33" s="157" t="s">
        <v>6</v>
      </c>
      <c r="D33" s="152"/>
      <c r="E33" s="152"/>
      <c r="F33" s="152"/>
      <c r="H33" s="158"/>
      <c r="I33" s="158"/>
      <c r="J33" s="16"/>
      <c r="K33" s="77"/>
      <c r="L33" s="82"/>
      <c r="M33" s="16"/>
      <c r="N33" s="77"/>
      <c r="O33" s="16"/>
      <c r="P33" s="163">
        <f t="shared" si="1"/>
        <v>0</v>
      </c>
      <c r="Q33" s="164"/>
    </row>
    <row r="34" spans="1:19" ht="20.100000000000001" customHeight="1">
      <c r="A34" s="141" t="s">
        <v>157</v>
      </c>
      <c r="B34" s="142"/>
      <c r="C34" s="108"/>
      <c r="D34" s="30"/>
      <c r="E34" s="30"/>
      <c r="F34" s="30"/>
      <c r="G34" s="29"/>
      <c r="H34" s="29"/>
      <c r="I34" s="29"/>
      <c r="J34" s="29"/>
      <c r="K34" s="29"/>
      <c r="L34" s="29"/>
      <c r="M34" s="29"/>
      <c r="N34" s="29"/>
      <c r="O34" s="29"/>
      <c r="P34" s="177">
        <f>SUM(P25:Q33)</f>
        <v>0</v>
      </c>
      <c r="Q34" s="178"/>
      <c r="R34" s="89"/>
      <c r="S34" s="89"/>
    </row>
    <row r="35" spans="1:19" ht="20.100000000000001" customHeight="1">
      <c r="A35" s="141" t="s">
        <v>158</v>
      </c>
      <c r="B35" s="142"/>
      <c r="C35" s="224" t="s">
        <v>160</v>
      </c>
      <c r="D35" s="225"/>
      <c r="E35" s="225"/>
      <c r="F35" s="225"/>
      <c r="G35" s="225"/>
      <c r="H35" s="225"/>
      <c r="I35" s="225"/>
      <c r="J35" s="225"/>
      <c r="K35" s="225"/>
      <c r="L35" s="225"/>
      <c r="M35" s="225"/>
      <c r="N35" s="225"/>
      <c r="O35" s="5"/>
      <c r="P35" s="177"/>
      <c r="Q35" s="178"/>
      <c r="R35" s="88" t="str">
        <f>IF(P35&lt;=(P34*0.1),"←ＯＫ（上限"&amp;INT(P34*0.1)&amp;"円以内）","←×事務経費（Ｂ）は１０％以内に調整してください。")</f>
        <v>←ＯＫ（上限0円以内）</v>
      </c>
      <c r="S35" s="89"/>
    </row>
    <row r="36" spans="1:19" ht="20.100000000000001" customHeight="1">
      <c r="A36" s="159" t="s">
        <v>159</v>
      </c>
      <c r="B36" s="160"/>
      <c r="C36" s="161" t="s">
        <v>163</v>
      </c>
      <c r="D36" s="162"/>
      <c r="E36" s="162"/>
      <c r="F36" s="162"/>
      <c r="G36" s="162"/>
      <c r="H36" s="162"/>
      <c r="I36" s="162"/>
      <c r="J36" s="162"/>
      <c r="K36" s="162"/>
      <c r="L36" s="162"/>
      <c r="M36" s="162"/>
      <c r="N36" s="162"/>
      <c r="O36" s="29"/>
      <c r="P36" s="177">
        <f>P24+P34+P35</f>
        <v>0</v>
      </c>
      <c r="Q36" s="178"/>
      <c r="R36" s="88" t="e">
        <f>IF(P36&lt;=(U16*J17),"←ＯＫ（上限"&amp;(J17*U16)&amp;"円以内）","←小計が上限額（"&amp;(J17*U16)&amp;"円）を超えています。科目単価、調整額または事務経費で減額して調整してください。")</f>
        <v>#VALUE!</v>
      </c>
      <c r="S36" s="89"/>
    </row>
    <row r="37" spans="1:19" ht="20.100000000000001" customHeight="1">
      <c r="A37" s="159" t="s">
        <v>161</v>
      </c>
      <c r="B37" s="160"/>
      <c r="C37" s="175" t="s">
        <v>162</v>
      </c>
      <c r="D37" s="176"/>
      <c r="E37" s="176"/>
      <c r="F37" s="176"/>
      <c r="G37" s="176"/>
      <c r="H37" s="176"/>
      <c r="I37" s="176"/>
      <c r="J37" s="176"/>
      <c r="K37" s="176"/>
      <c r="L37" s="176"/>
      <c r="M37" s="176"/>
      <c r="N37" s="176"/>
      <c r="O37" s="20"/>
      <c r="P37" s="171">
        <f>INT(P36*0.1)</f>
        <v>0</v>
      </c>
      <c r="Q37" s="172"/>
      <c r="R37" s="89"/>
      <c r="S37" s="89"/>
    </row>
    <row r="38" spans="1:19" ht="20.100000000000001" customHeight="1">
      <c r="A38" s="159" t="s">
        <v>55</v>
      </c>
      <c r="B38" s="160"/>
      <c r="C38" s="161" t="s">
        <v>164</v>
      </c>
      <c r="D38" s="162"/>
      <c r="E38" s="162"/>
      <c r="F38" s="162"/>
      <c r="G38" s="162"/>
      <c r="H38" s="162"/>
      <c r="I38" s="162"/>
      <c r="J38" s="162"/>
      <c r="K38" s="162"/>
      <c r="L38" s="162"/>
      <c r="M38" s="21"/>
      <c r="N38" s="21"/>
      <c r="O38" s="21"/>
      <c r="P38" s="177">
        <f>SUM(P36:Q37)</f>
        <v>0</v>
      </c>
      <c r="Q38" s="178"/>
      <c r="R38" s="89"/>
      <c r="S38" s="89"/>
    </row>
    <row r="40" spans="1:19" ht="13.5">
      <c r="A40" s="4"/>
      <c r="B40" s="149"/>
      <c r="C40" s="149"/>
      <c r="D40" s="149"/>
      <c r="E40" s="1"/>
      <c r="F40" s="1"/>
      <c r="G40" s="1"/>
      <c r="H40" s="1"/>
      <c r="I40" s="1"/>
      <c r="J40" s="1"/>
      <c r="K40" s="1"/>
      <c r="L40" s="1"/>
      <c r="M40" s="1"/>
      <c r="N40" s="1"/>
      <c r="O40" s="1"/>
      <c r="P40" s="1"/>
      <c r="Q40" s="1"/>
    </row>
    <row r="41" spans="1:19" ht="13.5">
      <c r="B41" s="152"/>
      <c r="C41" s="152"/>
      <c r="D41" s="152"/>
      <c r="E41" s="152"/>
      <c r="F41" s="186"/>
      <c r="G41" s="187"/>
      <c r="H41" s="188"/>
      <c r="I41" s="188"/>
      <c r="J41" s="188"/>
      <c r="K41" s="8"/>
      <c r="L41" s="1"/>
      <c r="M41" s="1"/>
      <c r="N41" s="1"/>
      <c r="O41" s="1"/>
      <c r="P41" s="1"/>
    </row>
    <row r="42" spans="1:19" ht="13.5">
      <c r="B42" s="152"/>
      <c r="C42" s="152"/>
      <c r="D42" s="152"/>
      <c r="E42" s="152"/>
      <c r="F42" s="152"/>
      <c r="G42" s="152"/>
      <c r="H42" s="152"/>
      <c r="I42" s="152"/>
      <c r="J42" s="152"/>
      <c r="K42" s="152"/>
      <c r="L42" s="152"/>
      <c r="M42" s="152"/>
      <c r="N42" s="1"/>
      <c r="O42" s="1"/>
      <c r="P42" s="1"/>
    </row>
    <row r="43" spans="1:19" ht="13.5">
      <c r="B43" s="1"/>
      <c r="C43" s="1"/>
      <c r="D43" s="1"/>
      <c r="E43" s="1"/>
      <c r="F43" s="1"/>
      <c r="G43" s="1"/>
      <c r="H43" s="151"/>
      <c r="I43" s="151"/>
      <c r="J43" s="8"/>
      <c r="K43" s="3"/>
      <c r="L43" s="152"/>
      <c r="M43" s="152"/>
      <c r="N43" s="152"/>
      <c r="O43" s="152"/>
      <c r="P43" s="152"/>
    </row>
    <row r="44" spans="1:19" ht="20.100000000000001" customHeight="1">
      <c r="A44" s="223"/>
    </row>
    <row r="45" spans="1:19" ht="20.100000000000001" customHeight="1">
      <c r="A45" s="223"/>
    </row>
    <row r="46" spans="1:19" ht="20.100000000000001" customHeight="1">
      <c r="A46" s="223"/>
    </row>
    <row r="47" spans="1:19" ht="20.100000000000001" customHeight="1">
      <c r="A47" s="223"/>
    </row>
    <row r="48" spans="1:19" ht="20.100000000000001" customHeight="1">
      <c r="A48" s="223"/>
    </row>
    <row r="49" spans="1:17" ht="20.100000000000001" customHeight="1">
      <c r="A49" s="32"/>
    </row>
    <row r="50" spans="1:17" ht="20.100000000000001" customHeight="1">
      <c r="A50" s="32"/>
      <c r="B50" s="124"/>
      <c r="C50" s="124"/>
      <c r="D50" s="124"/>
      <c r="E50" s="124"/>
      <c r="F50" s="124"/>
      <c r="G50" s="124"/>
      <c r="H50" s="124"/>
      <c r="I50" s="124"/>
      <c r="J50" s="124"/>
      <c r="K50" s="124"/>
      <c r="L50" s="124"/>
      <c r="M50" s="124"/>
      <c r="N50" s="124"/>
      <c r="O50" s="124"/>
      <c r="P50" s="124"/>
      <c r="Q50" s="124"/>
    </row>
  </sheetData>
  <mergeCells count="104">
    <mergeCell ref="A35:B35"/>
    <mergeCell ref="A36:B36"/>
    <mergeCell ref="A37:B37"/>
    <mergeCell ref="C19:D19"/>
    <mergeCell ref="M19:N19"/>
    <mergeCell ref="C20:D20"/>
    <mergeCell ref="M20:N20"/>
    <mergeCell ref="C21:D21"/>
    <mergeCell ref="M21:N21"/>
    <mergeCell ref="C22:D22"/>
    <mergeCell ref="A24:B24"/>
    <mergeCell ref="A34:B34"/>
    <mergeCell ref="C23:D23"/>
    <mergeCell ref="M23:N23"/>
    <mergeCell ref="M22:N22"/>
    <mergeCell ref="C31:F31"/>
    <mergeCell ref="H31:I31"/>
    <mergeCell ref="A25:A33"/>
    <mergeCell ref="C27:F27"/>
    <mergeCell ref="H27:I27"/>
    <mergeCell ref="B42:M42"/>
    <mergeCell ref="H43:I43"/>
    <mergeCell ref="L43:P43"/>
    <mergeCell ref="A44:A48"/>
    <mergeCell ref="B50:Q50"/>
    <mergeCell ref="A19:A23"/>
    <mergeCell ref="P19:Q19"/>
    <mergeCell ref="P37:Q37"/>
    <mergeCell ref="A38:B38"/>
    <mergeCell ref="C38:L38"/>
    <mergeCell ref="P38:Q38"/>
    <mergeCell ref="B40:D40"/>
    <mergeCell ref="B41:E41"/>
    <mergeCell ref="F41:G41"/>
    <mergeCell ref="H41:J41"/>
    <mergeCell ref="C33:F33"/>
    <mergeCell ref="H33:I33"/>
    <mergeCell ref="P33:Q33"/>
    <mergeCell ref="P34:Q34"/>
    <mergeCell ref="C35:N35"/>
    <mergeCell ref="P35:Q35"/>
    <mergeCell ref="C36:N36"/>
    <mergeCell ref="P36:Q36"/>
    <mergeCell ref="C37:N37"/>
    <mergeCell ref="AF17:AG17"/>
    <mergeCell ref="C18:O18"/>
    <mergeCell ref="P18:Q18"/>
    <mergeCell ref="C32:F32"/>
    <mergeCell ref="H32:I32"/>
    <mergeCell ref="P32:Q32"/>
    <mergeCell ref="C29:F29"/>
    <mergeCell ref="H29:I29"/>
    <mergeCell ref="P29:Q29"/>
    <mergeCell ref="C30:F30"/>
    <mergeCell ref="H30:I30"/>
    <mergeCell ref="P30:Q30"/>
    <mergeCell ref="R19:AG23"/>
    <mergeCell ref="P24:Q24"/>
    <mergeCell ref="P23:Q23"/>
    <mergeCell ref="P20:Q20"/>
    <mergeCell ref="P21:Q21"/>
    <mergeCell ref="P22:Q22"/>
    <mergeCell ref="P31:Q31"/>
    <mergeCell ref="C25:F25"/>
    <mergeCell ref="H25:I25"/>
    <mergeCell ref="P25:Q25"/>
    <mergeCell ref="C26:F26"/>
    <mergeCell ref="H26:I26"/>
    <mergeCell ref="S14:U14"/>
    <mergeCell ref="B15:E15"/>
    <mergeCell ref="F15:G15"/>
    <mergeCell ref="H15:J15"/>
    <mergeCell ref="R15:X15"/>
    <mergeCell ref="P26:Q26"/>
    <mergeCell ref="Y15:Z15"/>
    <mergeCell ref="AC15:AE15"/>
    <mergeCell ref="B16:M16"/>
    <mergeCell ref="R16:T16"/>
    <mergeCell ref="U16:X16"/>
    <mergeCell ref="H17:I17"/>
    <mergeCell ref="L17:M17"/>
    <mergeCell ref="O17:P17"/>
    <mergeCell ref="Y17:Z17"/>
    <mergeCell ref="AC17:AD17"/>
    <mergeCell ref="A1:Q1"/>
    <mergeCell ref="A3:H3"/>
    <mergeCell ref="K4:L4"/>
    <mergeCell ref="N4:P4"/>
    <mergeCell ref="J5:Q5"/>
    <mergeCell ref="J6:Q6"/>
    <mergeCell ref="P27:Q27"/>
    <mergeCell ref="C28:F28"/>
    <mergeCell ref="H28:I28"/>
    <mergeCell ref="P28:Q28"/>
    <mergeCell ref="B13:C13"/>
    <mergeCell ref="D13:E13"/>
    <mergeCell ref="B14:D14"/>
    <mergeCell ref="J7:Q7"/>
    <mergeCell ref="J8:K8"/>
    <mergeCell ref="J9:K9"/>
    <mergeCell ref="J10:K10"/>
    <mergeCell ref="B11:Q11"/>
    <mergeCell ref="A12:B12"/>
    <mergeCell ref="C12:F12"/>
  </mergeCells>
  <phoneticPr fontId="3"/>
  <conditionalFormatting sqref="F15:G15">
    <cfRule type="expression" dxfId="13" priority="1">
      <formula>MOD($F$15,1)=0</formula>
    </cfRule>
  </conditionalFormatting>
  <conditionalFormatting sqref="P35:Q35">
    <cfRule type="expression" dxfId="12" priority="2">
      <formula>P35&gt;(P34*0.1)</formula>
    </cfRule>
  </conditionalFormatting>
  <conditionalFormatting sqref="P36:Q36">
    <cfRule type="expression" dxfId="11" priority="3">
      <formula>(P36&gt;(U16*J17*N17))</formula>
    </cfRule>
  </conditionalFormatting>
  <printOptions horizontalCentered="1"/>
  <pageMargins left="0.70866141732283472" right="0.70866141732283472" top="0.86614173228346458" bottom="0.55118110236220474" header="0.31496062992125984" footer="0.31496062992125984"/>
  <pageSetup paperSize="9" scale="91"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EA5D5-BBCF-4BB3-BEDC-78F693DB50DF}">
  <sheetPr>
    <tabColor theme="9" tint="0.39997558519241921"/>
    <pageSetUpPr fitToPage="1"/>
  </sheetPr>
  <dimension ref="A1:AG44"/>
  <sheetViews>
    <sheetView view="pageBreakPreview" zoomScaleNormal="100" zoomScaleSheetLayoutView="100" workbookViewId="0">
      <selection activeCell="J9" sqref="J9:K9"/>
    </sheetView>
  </sheetViews>
  <sheetFormatPr defaultColWidth="9" defaultRowHeight="20.100000000000001" customHeight="1"/>
  <cols>
    <col min="1" max="1" width="6.25" style="6" bestFit="1" customWidth="1"/>
    <col min="2" max="2" width="13.875" style="6" bestFit="1" customWidth="1"/>
    <col min="3" max="6" width="6.375" style="6" customWidth="1"/>
    <col min="7" max="8" width="5.25" style="6" bestFit="1" customWidth="1"/>
    <col min="9" max="9" width="2.5" style="6" bestFit="1" customWidth="1"/>
    <col min="10" max="10" width="3.5" style="6" bestFit="1" customWidth="1"/>
    <col min="11" max="11" width="5.75" style="6" customWidth="1"/>
    <col min="12" max="13" width="4.25" style="6" customWidth="1"/>
    <col min="14" max="15" width="3.5" style="6" bestFit="1" customWidth="1"/>
    <col min="16" max="17" width="7.125" style="6" customWidth="1"/>
    <col min="18" max="18" width="6.875" style="6" customWidth="1"/>
    <col min="19" max="41" width="3.625" style="6" customWidth="1"/>
    <col min="42" max="16384" width="9" style="6"/>
  </cols>
  <sheetData>
    <row r="1" spans="1:31" s="1" customFormat="1" ht="33" customHeight="1">
      <c r="A1" s="210" t="s">
        <v>135</v>
      </c>
      <c r="B1" s="210"/>
      <c r="C1" s="210"/>
      <c r="D1" s="210"/>
      <c r="E1" s="210"/>
      <c r="F1" s="210"/>
      <c r="G1" s="210"/>
      <c r="H1" s="210"/>
      <c r="I1" s="210"/>
      <c r="J1" s="210"/>
      <c r="K1" s="210"/>
      <c r="L1" s="210"/>
      <c r="M1" s="210"/>
      <c r="N1" s="210"/>
      <c r="O1" s="210"/>
      <c r="P1" s="210"/>
      <c r="Q1" s="210"/>
      <c r="R1" s="6"/>
    </row>
    <row r="2" spans="1:31" s="1" customFormat="1" ht="33" customHeight="1">
      <c r="A2" s="7"/>
      <c r="B2" s="6"/>
      <c r="C2" s="6"/>
      <c r="D2" s="6"/>
      <c r="E2" s="6"/>
      <c r="F2" s="6"/>
      <c r="G2" s="6"/>
      <c r="H2" s="6"/>
      <c r="I2" s="6"/>
      <c r="J2" s="6"/>
      <c r="K2" s="6"/>
      <c r="L2" s="6"/>
      <c r="M2" s="6"/>
      <c r="N2" s="6"/>
      <c r="O2" s="6"/>
      <c r="P2" s="6"/>
      <c r="Q2" s="6"/>
      <c r="R2" s="6"/>
    </row>
    <row r="3" spans="1:31" s="1" customFormat="1" ht="20.100000000000001" customHeight="1">
      <c r="A3" s="152" t="s">
        <v>134</v>
      </c>
      <c r="B3" s="152"/>
      <c r="C3" s="152"/>
      <c r="D3" s="152"/>
      <c r="E3" s="152"/>
      <c r="F3" s="152"/>
      <c r="G3" s="152"/>
      <c r="H3" s="152"/>
    </row>
    <row r="4" spans="1:31" s="1" customFormat="1" ht="13.5">
      <c r="J4" s="8" t="s">
        <v>39</v>
      </c>
      <c r="K4" s="206"/>
      <c r="L4" s="206"/>
      <c r="M4" s="39" t="s">
        <v>74</v>
      </c>
      <c r="N4" s="197"/>
      <c r="O4" s="197"/>
      <c r="P4" s="197"/>
      <c r="Q4" s="8"/>
    </row>
    <row r="5" spans="1:31" s="1" customFormat="1" ht="13.5">
      <c r="J5" s="207" t="s">
        <v>75</v>
      </c>
      <c r="K5" s="207"/>
      <c r="L5" s="207"/>
      <c r="M5" s="207"/>
      <c r="N5" s="207"/>
      <c r="O5" s="207"/>
      <c r="P5" s="207"/>
      <c r="Q5" s="207"/>
    </row>
    <row r="6" spans="1:31" s="1" customFormat="1" ht="13.5">
      <c r="J6" s="197" t="s">
        <v>76</v>
      </c>
      <c r="K6" s="197"/>
      <c r="L6" s="197"/>
      <c r="M6" s="197"/>
      <c r="N6" s="197"/>
      <c r="O6" s="197"/>
      <c r="P6" s="197"/>
      <c r="Q6" s="197"/>
    </row>
    <row r="7" spans="1:31" s="1" customFormat="1" ht="13.5">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0.100000000000001" customHeight="1">
      <c r="B11" s="149" t="s">
        <v>0</v>
      </c>
      <c r="C11" s="149"/>
      <c r="D11" s="149"/>
      <c r="E11" s="149"/>
      <c r="F11" s="149"/>
      <c r="G11" s="149"/>
      <c r="H11" s="149"/>
      <c r="I11" s="149"/>
      <c r="J11" s="149"/>
      <c r="K11" s="149"/>
      <c r="L11" s="149"/>
      <c r="M11" s="149"/>
      <c r="N11" s="149"/>
      <c r="O11" s="149"/>
      <c r="P11" s="149"/>
      <c r="Q11" s="149"/>
    </row>
    <row r="12" spans="1:31" s="1" customFormat="1" ht="20.100000000000001" customHeight="1">
      <c r="A12" s="151" t="s">
        <v>53</v>
      </c>
      <c r="B12" s="151"/>
      <c r="C12" s="209" t="s">
        <v>116</v>
      </c>
      <c r="D12" s="209"/>
      <c r="E12" s="209"/>
      <c r="F12" s="209"/>
      <c r="G12" s="41"/>
    </row>
    <row r="13" spans="1:31" s="1" customFormat="1" ht="20.100000000000001" customHeight="1">
      <c r="A13" s="9" t="s">
        <v>46</v>
      </c>
      <c r="B13" s="208" t="s">
        <v>64</v>
      </c>
      <c r="C13" s="208"/>
      <c r="D13" s="193" t="s">
        <v>60</v>
      </c>
      <c r="E13" s="193"/>
      <c r="F13" s="33"/>
      <c r="G13" s="8" t="s">
        <v>52</v>
      </c>
      <c r="H13" s="10"/>
      <c r="I13" s="10"/>
      <c r="J13" s="10"/>
      <c r="K13" s="10"/>
      <c r="L13" s="10"/>
      <c r="M13" s="10"/>
      <c r="N13" s="10"/>
      <c r="O13" s="10"/>
      <c r="P13" s="10"/>
      <c r="Q13" s="10"/>
    </row>
    <row r="14" spans="1:31" s="1" customFormat="1" ht="20.100000000000001" customHeight="1">
      <c r="A14" s="4" t="s">
        <v>40</v>
      </c>
      <c r="B14" s="149" t="s">
        <v>44</v>
      </c>
      <c r="C14" s="149"/>
      <c r="D14" s="149"/>
      <c r="E14" s="4"/>
      <c r="R14" s="6"/>
      <c r="S14" s="149"/>
      <c r="T14" s="149"/>
      <c r="U14" s="149"/>
    </row>
    <row r="15" spans="1:31" s="1" customFormat="1" ht="20.100000000000001" customHeight="1">
      <c r="B15" s="153" t="s">
        <v>36</v>
      </c>
      <c r="C15" s="153"/>
      <c r="D15" s="153"/>
      <c r="E15" s="153"/>
      <c r="F15" s="194" t="e">
        <f>P30/J17/N17</f>
        <v>#VALUE!</v>
      </c>
      <c r="G15" s="195"/>
      <c r="H15" s="156" t="s">
        <v>10</v>
      </c>
      <c r="I15" s="156"/>
      <c r="J15" s="156"/>
      <c r="K15" s="8"/>
      <c r="R15" s="87" t="s">
        <v>136</v>
      </c>
      <c r="S15" s="87"/>
      <c r="T15" s="87"/>
      <c r="U15" s="87"/>
      <c r="V15" s="87"/>
      <c r="W15" s="87"/>
      <c r="X15" s="87"/>
      <c r="Y15" s="112"/>
      <c r="Z15" s="6"/>
      <c r="AA15" s="8"/>
      <c r="AB15" s="8"/>
      <c r="AC15" s="188"/>
      <c r="AD15" s="188"/>
      <c r="AE15" s="188"/>
    </row>
    <row r="16" spans="1:31" s="1" customFormat="1" ht="20.100000000000001" customHeight="1">
      <c r="B16" s="150" t="s">
        <v>11</v>
      </c>
      <c r="C16" s="150"/>
      <c r="D16" s="150"/>
      <c r="E16" s="150"/>
      <c r="F16" s="150"/>
      <c r="G16" s="150"/>
      <c r="H16" s="150"/>
      <c r="I16" s="150"/>
      <c r="J16" s="150"/>
      <c r="K16" s="150"/>
      <c r="L16" s="150"/>
      <c r="M16" s="150"/>
      <c r="N16" s="2"/>
      <c r="O16" s="2"/>
      <c r="R16" s="189" t="s">
        <v>106</v>
      </c>
      <c r="S16" s="189"/>
      <c r="T16" s="190"/>
      <c r="U16" s="191">
        <v>50000</v>
      </c>
      <c r="V16" s="191"/>
      <c r="W16" s="191"/>
      <c r="X16" s="191"/>
      <c r="Y16" s="8"/>
      <c r="Z16" s="8"/>
      <c r="AA16" s="8"/>
      <c r="AB16" s="8"/>
      <c r="AC16" s="8"/>
      <c r="AD16" s="8"/>
    </row>
    <row r="17" spans="1:33" s="1" customFormat="1" ht="20.100000000000001" customHeight="1">
      <c r="H17" s="151" t="s">
        <v>34</v>
      </c>
      <c r="I17" s="151"/>
      <c r="J17" s="43" t="s">
        <v>128</v>
      </c>
      <c r="K17" s="3" t="s">
        <v>38</v>
      </c>
      <c r="L17" s="185" t="s">
        <v>35</v>
      </c>
      <c r="M17" s="185"/>
      <c r="N17" s="43" t="s">
        <v>128</v>
      </c>
      <c r="O17" s="183" t="s">
        <v>58</v>
      </c>
      <c r="P17" s="183"/>
      <c r="R17" s="6"/>
      <c r="Y17" s="151"/>
      <c r="Z17" s="151"/>
      <c r="AB17" s="3"/>
      <c r="AC17" s="185"/>
      <c r="AD17" s="185"/>
      <c r="AF17" s="183"/>
      <c r="AG17" s="183"/>
    </row>
    <row r="18" spans="1:33" ht="20.100000000000001" customHeight="1">
      <c r="A18" s="11"/>
      <c r="B18" s="12" t="s">
        <v>1</v>
      </c>
      <c r="C18" s="141" t="s">
        <v>12</v>
      </c>
      <c r="D18" s="143"/>
      <c r="E18" s="143"/>
      <c r="F18" s="143"/>
      <c r="G18" s="143"/>
      <c r="H18" s="143"/>
      <c r="I18" s="143"/>
      <c r="J18" s="143"/>
      <c r="K18" s="143"/>
      <c r="L18" s="143"/>
      <c r="M18" s="143"/>
      <c r="N18" s="143"/>
      <c r="O18" s="143"/>
      <c r="P18" s="141" t="s">
        <v>2</v>
      </c>
      <c r="Q18" s="142"/>
    </row>
    <row r="19" spans="1:33" ht="20.100000000000001" customHeight="1">
      <c r="A19" s="165" t="s">
        <v>37</v>
      </c>
      <c r="B19" s="13" t="s">
        <v>3</v>
      </c>
      <c r="C19" s="173" t="s">
        <v>13</v>
      </c>
      <c r="D19" s="174"/>
      <c r="E19" s="174"/>
      <c r="F19" s="174"/>
      <c r="G19" s="14" t="s">
        <v>14</v>
      </c>
      <c r="H19" s="184"/>
      <c r="I19" s="184"/>
      <c r="J19" s="14" t="s">
        <v>15</v>
      </c>
      <c r="K19" s="79"/>
      <c r="L19" s="80" t="s">
        <v>16</v>
      </c>
      <c r="M19" s="14"/>
      <c r="N19" s="77"/>
      <c r="O19" s="14"/>
      <c r="P19" s="168">
        <f>PRODUCT(H19,K19,N19)</f>
        <v>0</v>
      </c>
      <c r="Q19" s="169"/>
    </row>
    <row r="20" spans="1:33" ht="20.100000000000001" customHeight="1">
      <c r="A20" s="166"/>
      <c r="B20" s="15"/>
      <c r="C20" s="179" t="s">
        <v>17</v>
      </c>
      <c r="D20" s="180"/>
      <c r="E20" s="180"/>
      <c r="F20" s="180"/>
      <c r="G20" s="16" t="s">
        <v>14</v>
      </c>
      <c r="H20" s="158"/>
      <c r="I20" s="158"/>
      <c r="J20" s="16" t="s">
        <v>15</v>
      </c>
      <c r="K20" s="78"/>
      <c r="L20" s="81" t="s">
        <v>16</v>
      </c>
      <c r="M20" s="16"/>
      <c r="N20" s="77"/>
      <c r="O20" s="16"/>
      <c r="P20" s="163">
        <f t="shared" ref="P20:P27" si="0">PRODUCT(H20,K20,N20)</f>
        <v>0</v>
      </c>
      <c r="Q20" s="164"/>
    </row>
    <row r="21" spans="1:33" ht="20.100000000000001" customHeight="1">
      <c r="A21" s="166"/>
      <c r="B21" s="15"/>
      <c r="C21" s="179" t="s">
        <v>4</v>
      </c>
      <c r="D21" s="180"/>
      <c r="E21" s="180"/>
      <c r="F21" s="180"/>
      <c r="G21" s="16" t="s">
        <v>14</v>
      </c>
      <c r="H21" s="158"/>
      <c r="I21" s="158"/>
      <c r="J21" s="16" t="s">
        <v>15</v>
      </c>
      <c r="K21" s="78"/>
      <c r="L21" s="81" t="s">
        <v>16</v>
      </c>
      <c r="M21" s="16"/>
      <c r="N21" s="77"/>
      <c r="O21" s="16"/>
      <c r="P21" s="163">
        <f t="shared" si="0"/>
        <v>0</v>
      </c>
      <c r="Q21" s="164"/>
    </row>
    <row r="22" spans="1:33" ht="20.100000000000001" customHeight="1">
      <c r="A22" s="166"/>
      <c r="B22" s="15" t="s">
        <v>18</v>
      </c>
      <c r="C22" s="179" t="s">
        <v>19</v>
      </c>
      <c r="D22" s="180"/>
      <c r="E22" s="180"/>
      <c r="F22" s="180"/>
      <c r="G22" s="16" t="s">
        <v>20</v>
      </c>
      <c r="H22" s="158"/>
      <c r="I22" s="158"/>
      <c r="J22" s="16" t="s">
        <v>15</v>
      </c>
      <c r="K22" s="77"/>
      <c r="L22" s="82" t="s">
        <v>21</v>
      </c>
      <c r="M22" s="16" t="s">
        <v>15</v>
      </c>
      <c r="N22" s="77"/>
      <c r="O22" s="16" t="s">
        <v>22</v>
      </c>
      <c r="P22" s="163">
        <f t="shared" si="0"/>
        <v>0</v>
      </c>
      <c r="Q22" s="164"/>
    </row>
    <row r="23" spans="1:33" ht="20.100000000000001" customHeight="1">
      <c r="A23" s="166"/>
      <c r="B23" s="15"/>
      <c r="C23" s="179" t="s">
        <v>23</v>
      </c>
      <c r="D23" s="180"/>
      <c r="E23" s="180"/>
      <c r="F23" s="180"/>
      <c r="G23" s="16" t="s">
        <v>20</v>
      </c>
      <c r="H23" s="158"/>
      <c r="I23" s="158"/>
      <c r="J23" s="16" t="s">
        <v>15</v>
      </c>
      <c r="K23" s="77"/>
      <c r="L23" s="82" t="s">
        <v>21</v>
      </c>
      <c r="M23" s="16"/>
      <c r="N23" s="77"/>
      <c r="O23" s="16"/>
      <c r="P23" s="163">
        <f t="shared" si="0"/>
        <v>0</v>
      </c>
      <c r="Q23" s="164"/>
    </row>
    <row r="24" spans="1:33" ht="20.100000000000001" customHeight="1">
      <c r="A24" s="166"/>
      <c r="B24" s="15"/>
      <c r="C24" s="179" t="s">
        <v>24</v>
      </c>
      <c r="D24" s="180"/>
      <c r="E24" s="180"/>
      <c r="F24" s="180"/>
      <c r="G24" s="16"/>
      <c r="H24" s="158"/>
      <c r="I24" s="158"/>
      <c r="J24" s="16" t="s">
        <v>15</v>
      </c>
      <c r="K24" s="77"/>
      <c r="L24" s="81" t="s">
        <v>57</v>
      </c>
      <c r="M24" s="16"/>
      <c r="N24" s="77"/>
      <c r="O24" s="16"/>
      <c r="P24" s="163">
        <f t="shared" si="0"/>
        <v>0</v>
      </c>
      <c r="Q24" s="164"/>
    </row>
    <row r="25" spans="1:33" ht="20.100000000000001" customHeight="1">
      <c r="A25" s="166"/>
      <c r="B25" s="15" t="s">
        <v>25</v>
      </c>
      <c r="C25" s="181"/>
      <c r="D25" s="182"/>
      <c r="E25" s="182"/>
      <c r="F25" s="182"/>
      <c r="G25" s="16" t="s">
        <v>26</v>
      </c>
      <c r="H25" s="158"/>
      <c r="I25" s="158"/>
      <c r="J25" s="16" t="s">
        <v>15</v>
      </c>
      <c r="K25" s="77"/>
      <c r="L25" s="82" t="s">
        <v>21</v>
      </c>
      <c r="M25" s="16" t="s">
        <v>15</v>
      </c>
      <c r="N25" s="77"/>
      <c r="O25" s="16" t="s">
        <v>27</v>
      </c>
      <c r="P25" s="163">
        <f t="shared" si="0"/>
        <v>0</v>
      </c>
      <c r="Q25" s="164"/>
    </row>
    <row r="26" spans="1:33" ht="20.100000000000001" customHeight="1">
      <c r="A26" s="166"/>
      <c r="B26" s="15" t="s">
        <v>28</v>
      </c>
      <c r="C26" s="181"/>
      <c r="D26" s="182"/>
      <c r="E26" s="182"/>
      <c r="F26" s="182"/>
      <c r="H26" s="158"/>
      <c r="I26" s="158"/>
      <c r="J26" s="16" t="s">
        <v>15</v>
      </c>
      <c r="K26" s="77"/>
      <c r="L26" s="81" t="s">
        <v>57</v>
      </c>
      <c r="M26" s="16"/>
      <c r="N26" s="77"/>
      <c r="O26" s="16"/>
      <c r="P26" s="163">
        <f t="shared" si="0"/>
        <v>0</v>
      </c>
      <c r="Q26" s="164"/>
    </row>
    <row r="27" spans="1:33" ht="20.100000000000001" customHeight="1">
      <c r="A27" s="166"/>
      <c r="B27" s="15" t="s">
        <v>5</v>
      </c>
      <c r="C27" s="157" t="s">
        <v>6</v>
      </c>
      <c r="D27" s="152"/>
      <c r="E27" s="152"/>
      <c r="F27" s="152"/>
      <c r="H27" s="158"/>
      <c r="I27" s="158"/>
      <c r="J27" s="16"/>
      <c r="K27" s="77"/>
      <c r="L27" s="82"/>
      <c r="M27" s="16"/>
      <c r="N27" s="77"/>
      <c r="O27" s="16"/>
      <c r="P27" s="163">
        <f t="shared" si="0"/>
        <v>0</v>
      </c>
      <c r="Q27" s="164"/>
    </row>
    <row r="28" spans="1:33" ht="20.100000000000001" customHeight="1">
      <c r="A28" s="141" t="s">
        <v>29</v>
      </c>
      <c r="B28" s="142"/>
      <c r="C28" s="108"/>
      <c r="D28" s="30"/>
      <c r="E28" s="30"/>
      <c r="F28" s="30"/>
      <c r="G28" s="29"/>
      <c r="H28" s="29"/>
      <c r="I28" s="29"/>
      <c r="J28" s="29"/>
      <c r="K28" s="29"/>
      <c r="L28" s="29"/>
      <c r="M28" s="29"/>
      <c r="N28" s="29"/>
      <c r="O28" s="29"/>
      <c r="P28" s="177">
        <f>SUM(P19:Q27)</f>
        <v>0</v>
      </c>
      <c r="Q28" s="178"/>
    </row>
    <row r="29" spans="1:33" ht="20.100000000000001" customHeight="1">
      <c r="A29" s="159" t="s">
        <v>8</v>
      </c>
      <c r="B29" s="160"/>
      <c r="C29" s="170" t="s">
        <v>105</v>
      </c>
      <c r="D29" s="153"/>
      <c r="E29" s="153"/>
      <c r="F29" s="153"/>
      <c r="G29" s="153"/>
      <c r="H29" s="153"/>
      <c r="I29" s="153"/>
      <c r="J29" s="153"/>
      <c r="K29" s="153"/>
      <c r="L29" s="153"/>
      <c r="M29" s="153"/>
      <c r="N29" s="153"/>
      <c r="O29" s="20"/>
      <c r="P29" s="171"/>
      <c r="Q29" s="172"/>
      <c r="R29" s="88" t="str">
        <f>IF(P29&lt;=(P28*0.1),"←ＯＫ（上限"&amp;INT(P28*0.1)&amp;"円以内）","←×事務経費（Ｂ）は１０％以内に調整してください。")</f>
        <v>←ＯＫ（上限0円以内）</v>
      </c>
      <c r="S29" s="89"/>
    </row>
    <row r="30" spans="1:33" ht="20.100000000000001" customHeight="1">
      <c r="A30" s="137" t="s">
        <v>30</v>
      </c>
      <c r="B30" s="137"/>
      <c r="C30" s="161" t="s">
        <v>31</v>
      </c>
      <c r="D30" s="162"/>
      <c r="E30" s="162"/>
      <c r="F30" s="162"/>
      <c r="G30" s="162"/>
      <c r="H30" s="162"/>
      <c r="I30" s="162"/>
      <c r="J30" s="162"/>
      <c r="K30" s="162"/>
      <c r="L30" s="162"/>
      <c r="M30" s="162"/>
      <c r="N30" s="162"/>
      <c r="O30" s="29"/>
      <c r="P30" s="177">
        <f>+P28+P29</f>
        <v>0</v>
      </c>
      <c r="Q30" s="178"/>
      <c r="R30" s="88" t="e">
        <f>IF(P30&lt;=(U16*J17*N17),"←ＯＫ（上限"&amp;(J17*N17*U16)&amp;"円以内）","←小計が上限額（"&amp;(J17*N17*U16)&amp;"円）を超えています。科目単価、調整額または事務経費で減額して調整してください。")</f>
        <v>#VALUE!</v>
      </c>
      <c r="S30" s="89"/>
    </row>
    <row r="31" spans="1:33" ht="20.100000000000001" customHeight="1">
      <c r="A31" s="137" t="s">
        <v>32</v>
      </c>
      <c r="B31" s="137"/>
      <c r="C31" s="175" t="s">
        <v>66</v>
      </c>
      <c r="D31" s="176"/>
      <c r="E31" s="176"/>
      <c r="F31" s="176"/>
      <c r="G31" s="176"/>
      <c r="H31" s="176"/>
      <c r="I31" s="176"/>
      <c r="J31" s="176"/>
      <c r="K31" s="176"/>
      <c r="L31" s="176"/>
      <c r="M31" s="176"/>
      <c r="N31" s="176"/>
      <c r="O31" s="20"/>
      <c r="P31" s="171">
        <f>INT(P30*0.1)</f>
        <v>0</v>
      </c>
      <c r="Q31" s="172"/>
      <c r="R31" s="89"/>
      <c r="S31" s="89"/>
    </row>
    <row r="32" spans="1:33" ht="20.100000000000001" customHeight="1">
      <c r="A32" s="159" t="s">
        <v>55</v>
      </c>
      <c r="B32" s="160"/>
      <c r="C32" s="161" t="s">
        <v>33</v>
      </c>
      <c r="D32" s="162"/>
      <c r="E32" s="162"/>
      <c r="F32" s="162"/>
      <c r="G32" s="162"/>
      <c r="H32" s="162"/>
      <c r="I32" s="162"/>
      <c r="J32" s="162"/>
      <c r="K32" s="162"/>
      <c r="L32" s="162"/>
      <c r="M32" s="21"/>
      <c r="N32" s="21"/>
      <c r="O32" s="21"/>
      <c r="P32" s="177">
        <f>SUM(P30:Q31)</f>
        <v>0</v>
      </c>
      <c r="Q32" s="178"/>
      <c r="R32" s="89"/>
      <c r="S32" s="89"/>
    </row>
    <row r="33" spans="1:19" ht="20.100000000000001" customHeight="1">
      <c r="R33" s="89"/>
      <c r="S33" s="89"/>
    </row>
    <row r="34" spans="1:19" ht="13.5">
      <c r="A34" s="4" t="s">
        <v>41</v>
      </c>
      <c r="B34" s="149" t="s">
        <v>42</v>
      </c>
      <c r="C34" s="149"/>
      <c r="D34" s="149"/>
      <c r="E34" s="1"/>
      <c r="F34" s="1"/>
      <c r="G34" s="1"/>
      <c r="H34" s="1"/>
      <c r="I34" s="1"/>
      <c r="J34" s="1"/>
      <c r="K34" s="1"/>
      <c r="L34" s="1"/>
      <c r="M34" s="1"/>
      <c r="N34" s="1"/>
      <c r="O34" s="1"/>
      <c r="P34" s="1"/>
      <c r="Q34" s="1"/>
      <c r="R34" s="89"/>
      <c r="S34" s="89"/>
    </row>
    <row r="35" spans="1:19" ht="13.5">
      <c r="B35" s="153" t="s">
        <v>43</v>
      </c>
      <c r="C35" s="153"/>
      <c r="D35" s="153"/>
      <c r="E35" s="153"/>
      <c r="F35" s="154" t="e">
        <f>INT(P39/J37/L39)</f>
        <v>#VALUE!</v>
      </c>
      <c r="G35" s="155"/>
      <c r="H35" s="156" t="s">
        <v>10</v>
      </c>
      <c r="I35" s="156"/>
      <c r="J35" s="156"/>
      <c r="K35" s="8"/>
      <c r="L35" s="1"/>
      <c r="M35" s="1"/>
      <c r="N35" s="1"/>
      <c r="O35" s="1"/>
      <c r="P35" s="1"/>
      <c r="R35" s="89"/>
      <c r="S35" s="89"/>
    </row>
    <row r="36" spans="1:19" ht="13.5">
      <c r="B36" s="150" t="s">
        <v>47</v>
      </c>
      <c r="C36" s="150"/>
      <c r="D36" s="150"/>
      <c r="E36" s="150"/>
      <c r="F36" s="150"/>
      <c r="G36" s="150"/>
      <c r="H36" s="150"/>
      <c r="I36" s="150"/>
      <c r="J36" s="150"/>
      <c r="K36" s="150"/>
      <c r="L36" s="150"/>
      <c r="M36" s="150"/>
      <c r="N36" s="2"/>
      <c r="O36" s="2"/>
      <c r="P36" s="1"/>
      <c r="R36" s="89"/>
      <c r="S36" s="89"/>
    </row>
    <row r="37" spans="1:19" ht="13.5">
      <c r="B37" s="1"/>
      <c r="C37" s="1"/>
      <c r="D37" s="1"/>
      <c r="E37" s="1"/>
      <c r="F37" s="1"/>
      <c r="G37" s="1"/>
      <c r="H37" s="151" t="s">
        <v>34</v>
      </c>
      <c r="I37" s="151"/>
      <c r="J37" s="8" t="str">
        <f>J17</f>
        <v>○</v>
      </c>
      <c r="K37" s="3" t="s">
        <v>98</v>
      </c>
      <c r="L37" s="152"/>
      <c r="M37" s="152"/>
      <c r="N37" s="152"/>
      <c r="O37" s="152"/>
      <c r="P37" s="152"/>
      <c r="R37" s="89"/>
      <c r="S37" s="89"/>
    </row>
    <row r="38" spans="1:19" ht="20.100000000000001" customHeight="1">
      <c r="A38" s="138" t="s">
        <v>61</v>
      </c>
      <c r="B38" s="141" t="s">
        <v>62</v>
      </c>
      <c r="C38" s="142"/>
      <c r="D38" s="141" t="s">
        <v>63</v>
      </c>
      <c r="E38" s="143"/>
      <c r="F38" s="143"/>
      <c r="G38" s="143"/>
      <c r="H38" s="143"/>
      <c r="I38" s="143"/>
      <c r="J38" s="143"/>
      <c r="K38" s="143"/>
      <c r="L38" s="143"/>
      <c r="M38" s="143"/>
      <c r="N38" s="143"/>
      <c r="O38" s="142"/>
      <c r="P38" s="143" t="s">
        <v>2</v>
      </c>
      <c r="Q38" s="142"/>
      <c r="R38" s="89"/>
      <c r="S38" s="89"/>
    </row>
    <row r="39" spans="1:19" ht="20.100000000000001" customHeight="1">
      <c r="A39" s="139"/>
      <c r="B39" s="144" t="s">
        <v>49</v>
      </c>
      <c r="C39" s="145"/>
      <c r="D39" s="146">
        <v>20000</v>
      </c>
      <c r="E39" s="147"/>
      <c r="F39" s="22" t="s">
        <v>124</v>
      </c>
      <c r="G39" s="23" t="str">
        <f>+J37</f>
        <v>○</v>
      </c>
      <c r="H39" s="5" t="s">
        <v>51</v>
      </c>
      <c r="I39" s="148" t="s">
        <v>102</v>
      </c>
      <c r="J39" s="148"/>
      <c r="K39" s="148"/>
      <c r="L39" s="5">
        <f>IF(N17&gt;6,6,N17)</f>
        <v>6</v>
      </c>
      <c r="M39" s="5" t="s">
        <v>104</v>
      </c>
      <c r="N39" s="24"/>
      <c r="O39" s="5"/>
      <c r="P39" s="126" t="e">
        <f>D39*G39*L39</f>
        <v>#VALUE!</v>
      </c>
      <c r="Q39" s="127"/>
      <c r="R39" s="90" t="str">
        <f>IF(L39&lt;=6,"←ＯＫ","←×経費対象月は６月が上限です。")</f>
        <v>←ＯＫ</v>
      </c>
      <c r="S39" s="89"/>
    </row>
    <row r="40" spans="1:19" ht="20.100000000000001" customHeight="1">
      <c r="A40" s="139"/>
      <c r="B40" s="128" t="s">
        <v>48</v>
      </c>
      <c r="C40" s="129"/>
      <c r="D40" s="25" t="s">
        <v>9</v>
      </c>
      <c r="E40" s="20"/>
      <c r="F40" s="20"/>
      <c r="G40" s="26"/>
      <c r="H40" s="26"/>
      <c r="I40" s="26"/>
      <c r="J40" s="26"/>
      <c r="K40" s="26"/>
      <c r="L40" s="27"/>
      <c r="M40" s="27"/>
      <c r="N40" s="27"/>
      <c r="O40" s="16"/>
      <c r="P40" s="130" t="e">
        <f>+P39*10%</f>
        <v>#VALUE!</v>
      </c>
      <c r="Q40" s="131"/>
    </row>
    <row r="41" spans="1:19" ht="20.100000000000001" customHeight="1">
      <c r="A41" s="139"/>
      <c r="B41" s="132" t="s">
        <v>56</v>
      </c>
      <c r="C41" s="133"/>
      <c r="D41" s="123" t="s">
        <v>50</v>
      </c>
      <c r="E41" s="5"/>
      <c r="F41" s="5"/>
      <c r="G41" s="18"/>
      <c r="H41" s="18"/>
      <c r="I41" s="18"/>
      <c r="J41" s="18"/>
      <c r="K41" s="18"/>
      <c r="L41" s="14"/>
      <c r="M41" s="14"/>
      <c r="N41" s="14"/>
      <c r="O41" s="14"/>
      <c r="P41" s="134" t="e">
        <f>+P39+P40</f>
        <v>#VALUE!</v>
      </c>
      <c r="Q41" s="135"/>
    </row>
    <row r="42" spans="1:19" ht="20.100000000000001" customHeight="1">
      <c r="A42" s="137" t="s">
        <v>54</v>
      </c>
      <c r="B42" s="137"/>
      <c r="C42" s="137"/>
      <c r="D42" s="137"/>
      <c r="E42" s="137"/>
      <c r="F42" s="137"/>
      <c r="G42" s="137"/>
      <c r="H42" s="137"/>
      <c r="I42" s="137"/>
      <c r="J42" s="137"/>
      <c r="K42" s="137"/>
      <c r="L42" s="137"/>
      <c r="M42" s="137"/>
      <c r="N42" s="137"/>
      <c r="O42" s="137"/>
      <c r="P42" s="136" t="e">
        <f>+P32+P41</f>
        <v>#VALUE!</v>
      </c>
      <c r="Q42" s="136"/>
    </row>
    <row r="43" spans="1:19" ht="20.100000000000001" customHeight="1">
      <c r="A43" s="32" t="s">
        <v>45</v>
      </c>
      <c r="B43" s="124" t="s">
        <v>59</v>
      </c>
      <c r="C43" s="124"/>
      <c r="D43" s="124"/>
      <c r="E43" s="124"/>
      <c r="F43" s="124"/>
      <c r="G43" s="124"/>
      <c r="H43" s="124"/>
      <c r="I43" s="124"/>
      <c r="J43" s="124"/>
      <c r="K43" s="124"/>
      <c r="L43" s="124"/>
      <c r="M43" s="124"/>
      <c r="N43" s="124"/>
      <c r="O43" s="124"/>
      <c r="P43" s="124"/>
      <c r="Q43" s="124"/>
    </row>
    <row r="44" spans="1:19" ht="20.100000000000001" customHeight="1">
      <c r="A44" s="32" t="s">
        <v>45</v>
      </c>
      <c r="B44" s="124" t="s">
        <v>131</v>
      </c>
      <c r="C44" s="124"/>
      <c r="D44" s="124"/>
      <c r="E44" s="124"/>
      <c r="F44" s="124"/>
      <c r="G44" s="124"/>
      <c r="H44" s="124"/>
      <c r="I44" s="124"/>
      <c r="J44" s="124"/>
      <c r="K44" s="124"/>
      <c r="L44" s="124"/>
      <c r="M44" s="124"/>
      <c r="N44" s="124"/>
      <c r="O44" s="124"/>
      <c r="P44" s="124"/>
      <c r="Q44" s="124"/>
    </row>
  </sheetData>
  <mergeCells count="97">
    <mergeCell ref="A12:B12"/>
    <mergeCell ref="C12:F12"/>
    <mergeCell ref="A1:Q1"/>
    <mergeCell ref="A3:H3"/>
    <mergeCell ref="K4:L4"/>
    <mergeCell ref="N4:P4"/>
    <mergeCell ref="J5:Q5"/>
    <mergeCell ref="J6:Q6"/>
    <mergeCell ref="J7:Q7"/>
    <mergeCell ref="J8:K8"/>
    <mergeCell ref="J9:K9"/>
    <mergeCell ref="J10:K10"/>
    <mergeCell ref="B11:Q11"/>
    <mergeCell ref="B13:C13"/>
    <mergeCell ref="D13:E13"/>
    <mergeCell ref="B14:D14"/>
    <mergeCell ref="S14:U14"/>
    <mergeCell ref="B15:E15"/>
    <mergeCell ref="F15:G15"/>
    <mergeCell ref="H15:J15"/>
    <mergeCell ref="AC15:AE15"/>
    <mergeCell ref="B16:M16"/>
    <mergeCell ref="R16:T16"/>
    <mergeCell ref="U16:X16"/>
    <mergeCell ref="H17:I17"/>
    <mergeCell ref="L17:M17"/>
    <mergeCell ref="O17:P17"/>
    <mergeCell ref="Y17:Z17"/>
    <mergeCell ref="AC17:AD17"/>
    <mergeCell ref="AF17:AG17"/>
    <mergeCell ref="C18:O18"/>
    <mergeCell ref="P18:Q18"/>
    <mergeCell ref="A19:A27"/>
    <mergeCell ref="C19:F19"/>
    <mergeCell ref="H19:I19"/>
    <mergeCell ref="P19:Q19"/>
    <mergeCell ref="C20:F20"/>
    <mergeCell ref="H20:I20"/>
    <mergeCell ref="P20:Q20"/>
    <mergeCell ref="C21:F21"/>
    <mergeCell ref="H21:I21"/>
    <mergeCell ref="P21:Q21"/>
    <mergeCell ref="C22:F22"/>
    <mergeCell ref="H22:I22"/>
    <mergeCell ref="P22:Q22"/>
    <mergeCell ref="C23:F23"/>
    <mergeCell ref="H23:I23"/>
    <mergeCell ref="P23:Q23"/>
    <mergeCell ref="C24:F24"/>
    <mergeCell ref="H24:I24"/>
    <mergeCell ref="P24:Q24"/>
    <mergeCell ref="A29:B29"/>
    <mergeCell ref="C29:N29"/>
    <mergeCell ref="P29:Q29"/>
    <mergeCell ref="C25:F25"/>
    <mergeCell ref="H25:I25"/>
    <mergeCell ref="P25:Q25"/>
    <mergeCell ref="C26:F26"/>
    <mergeCell ref="H26:I26"/>
    <mergeCell ref="P26:Q26"/>
    <mergeCell ref="C27:F27"/>
    <mergeCell ref="H27:I27"/>
    <mergeCell ref="P27:Q27"/>
    <mergeCell ref="A28:B28"/>
    <mergeCell ref="P28:Q28"/>
    <mergeCell ref="A30:B30"/>
    <mergeCell ref="C30:N30"/>
    <mergeCell ref="P30:Q30"/>
    <mergeCell ref="A31:B31"/>
    <mergeCell ref="C31:N31"/>
    <mergeCell ref="P31:Q31"/>
    <mergeCell ref="A32:B32"/>
    <mergeCell ref="C32:L32"/>
    <mergeCell ref="P32:Q32"/>
    <mergeCell ref="B34:D34"/>
    <mergeCell ref="B35:E35"/>
    <mergeCell ref="F35:G35"/>
    <mergeCell ref="H35:J35"/>
    <mergeCell ref="B36:M36"/>
    <mergeCell ref="H37:I37"/>
    <mergeCell ref="L37:P37"/>
    <mergeCell ref="B38:C38"/>
    <mergeCell ref="D38:O38"/>
    <mergeCell ref="P38:Q38"/>
    <mergeCell ref="B43:Q43"/>
    <mergeCell ref="B44:Q44"/>
    <mergeCell ref="P39:Q39"/>
    <mergeCell ref="B40:C40"/>
    <mergeCell ref="P40:Q40"/>
    <mergeCell ref="B41:C41"/>
    <mergeCell ref="P41:Q41"/>
    <mergeCell ref="P42:Q42"/>
    <mergeCell ref="A42:O42"/>
    <mergeCell ref="B39:C39"/>
    <mergeCell ref="D39:E39"/>
    <mergeCell ref="I39:K39"/>
    <mergeCell ref="A38:A41"/>
  </mergeCells>
  <phoneticPr fontId="3"/>
  <conditionalFormatting sqref="F15:G15">
    <cfRule type="expression" dxfId="28" priority="1">
      <formula>MOD($F$15,1)=0</formula>
    </cfRule>
  </conditionalFormatting>
  <conditionalFormatting sqref="P29:Q29">
    <cfRule type="expression" dxfId="27" priority="3">
      <formula>P29&gt;(P28*0.1)</formula>
    </cfRule>
  </conditionalFormatting>
  <conditionalFormatting sqref="P30:Q30">
    <cfRule type="expression" dxfId="26" priority="2">
      <formula>(P30&gt;(U16*J17*N17))</formula>
    </cfRule>
  </conditionalFormatting>
  <printOptions horizontalCentered="1"/>
  <pageMargins left="0.70866141732283472" right="0.70866141732283472" top="0.86614173228346458" bottom="0.55118110236220474" header="0.31496062992125984" footer="0.31496062992125984"/>
  <pageSetup paperSize="9" scale="91" orientation="portrait" blackAndWhite="1"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511A-39B1-406F-B3AF-E75242FE71C9}">
  <sheetPr>
    <tabColor theme="9" tint="0.39997558519241921"/>
    <pageSetUpPr fitToPage="1"/>
  </sheetPr>
  <dimension ref="A1:AG66"/>
  <sheetViews>
    <sheetView view="pageBreakPreview" topLeftCell="A35" zoomScaleNormal="100" zoomScaleSheetLayoutView="100" workbookViewId="0">
      <selection activeCell="B58" sqref="B58:E58"/>
    </sheetView>
  </sheetViews>
  <sheetFormatPr defaultColWidth="9" defaultRowHeight="20.100000000000001" customHeight="1"/>
  <cols>
    <col min="1" max="1" width="6.25" style="6" bestFit="1" customWidth="1"/>
    <col min="2" max="2" width="13.875" style="6" bestFit="1" customWidth="1"/>
    <col min="3" max="6" width="6.375" style="6" customWidth="1"/>
    <col min="7" max="8" width="5.25" style="6" bestFit="1" customWidth="1"/>
    <col min="9" max="9" width="2.5" style="6" bestFit="1" customWidth="1"/>
    <col min="10" max="10" width="3.5" style="6" bestFit="1" customWidth="1"/>
    <col min="11" max="11" width="5.75" style="6" customWidth="1"/>
    <col min="12" max="13" width="4.25" style="6" customWidth="1"/>
    <col min="14" max="15" width="3.5" style="6" bestFit="1" customWidth="1"/>
    <col min="16" max="17" width="7.125" style="6" customWidth="1"/>
    <col min="18" max="18" width="6.875" style="6" customWidth="1"/>
    <col min="19" max="41" width="3.625" style="6" customWidth="1"/>
    <col min="42" max="16384" width="9" style="6"/>
  </cols>
  <sheetData>
    <row r="1" spans="1:31" s="1" customFormat="1" ht="33" customHeight="1">
      <c r="A1" s="210" t="s">
        <v>135</v>
      </c>
      <c r="B1" s="210"/>
      <c r="C1" s="210"/>
      <c r="D1" s="210"/>
      <c r="E1" s="210"/>
      <c r="F1" s="210"/>
      <c r="G1" s="210"/>
      <c r="H1" s="210"/>
      <c r="I1" s="210"/>
      <c r="J1" s="210"/>
      <c r="K1" s="210"/>
      <c r="L1" s="210"/>
      <c r="M1" s="210"/>
      <c r="N1" s="210"/>
      <c r="O1" s="210"/>
      <c r="P1" s="210"/>
      <c r="Q1" s="210"/>
      <c r="R1" s="6"/>
    </row>
    <row r="2" spans="1:31" s="1" customFormat="1" ht="33" customHeight="1">
      <c r="A2" s="7"/>
      <c r="B2" s="6"/>
      <c r="C2" s="6"/>
      <c r="D2" s="6"/>
      <c r="E2" s="6"/>
      <c r="F2" s="6"/>
      <c r="G2" s="6"/>
      <c r="H2" s="6"/>
      <c r="I2" s="6"/>
      <c r="J2" s="6"/>
      <c r="K2" s="6"/>
      <c r="L2" s="6"/>
      <c r="M2" s="6"/>
      <c r="N2" s="6"/>
      <c r="O2" s="6"/>
      <c r="P2" s="6"/>
      <c r="Q2" s="6"/>
      <c r="R2" s="6"/>
    </row>
    <row r="3" spans="1:31" s="1" customFormat="1" ht="20.100000000000001" customHeight="1">
      <c r="A3" s="152" t="s">
        <v>134</v>
      </c>
      <c r="B3" s="152"/>
      <c r="C3" s="152"/>
      <c r="D3" s="152"/>
      <c r="E3" s="152"/>
      <c r="F3" s="152"/>
      <c r="G3" s="152"/>
      <c r="H3" s="152"/>
    </row>
    <row r="4" spans="1:31" s="1" customFormat="1" ht="13.5">
      <c r="J4" s="8" t="s">
        <v>39</v>
      </c>
      <c r="K4" s="206"/>
      <c r="L4" s="206"/>
      <c r="M4" s="39" t="s">
        <v>74</v>
      </c>
      <c r="N4" s="197"/>
      <c r="O4" s="197"/>
      <c r="P4" s="197"/>
      <c r="Q4" s="8"/>
    </row>
    <row r="5" spans="1:31" s="1" customFormat="1" ht="13.5">
      <c r="J5" s="207" t="s">
        <v>75</v>
      </c>
      <c r="K5" s="207"/>
      <c r="L5" s="207"/>
      <c r="M5" s="207"/>
      <c r="N5" s="207"/>
      <c r="O5" s="207"/>
      <c r="P5" s="207"/>
      <c r="Q5" s="207"/>
    </row>
    <row r="6" spans="1:31" s="1" customFormat="1" ht="13.5">
      <c r="J6" s="197" t="s">
        <v>76</v>
      </c>
      <c r="K6" s="197"/>
      <c r="L6" s="197"/>
      <c r="M6" s="197"/>
      <c r="N6" s="197"/>
      <c r="O6" s="197"/>
      <c r="P6" s="197"/>
      <c r="Q6" s="197"/>
    </row>
    <row r="7" spans="1:31" s="1" customFormat="1" ht="13.5">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0.100000000000001" customHeight="1">
      <c r="B11" s="149" t="s">
        <v>0</v>
      </c>
      <c r="C11" s="149"/>
      <c r="D11" s="149"/>
      <c r="E11" s="149"/>
      <c r="F11" s="149"/>
      <c r="G11" s="149"/>
      <c r="H11" s="149"/>
      <c r="I11" s="149"/>
      <c r="J11" s="149"/>
      <c r="K11" s="149"/>
      <c r="L11" s="149"/>
      <c r="M11" s="149"/>
      <c r="N11" s="149"/>
      <c r="O11" s="149"/>
      <c r="P11" s="149"/>
      <c r="Q11" s="149"/>
    </row>
    <row r="12" spans="1:31" s="1" customFormat="1" ht="20.100000000000001" customHeight="1">
      <c r="A12" s="151" t="s">
        <v>53</v>
      </c>
      <c r="B12" s="151"/>
      <c r="C12" s="209" t="s">
        <v>116</v>
      </c>
      <c r="D12" s="209"/>
      <c r="E12" s="209"/>
      <c r="F12" s="209"/>
      <c r="G12" s="41"/>
    </row>
    <row r="13" spans="1:31" s="1" customFormat="1" ht="20.100000000000001" customHeight="1">
      <c r="A13" s="9" t="s">
        <v>46</v>
      </c>
      <c r="B13" s="208" t="s">
        <v>64</v>
      </c>
      <c r="C13" s="208"/>
      <c r="D13" s="193" t="s">
        <v>60</v>
      </c>
      <c r="E13" s="193"/>
      <c r="F13" s="33"/>
      <c r="G13" s="8" t="s">
        <v>52</v>
      </c>
      <c r="H13" s="10"/>
      <c r="I13" s="10"/>
      <c r="J13" s="10"/>
      <c r="K13" s="10"/>
      <c r="L13" s="10"/>
      <c r="M13" s="10"/>
      <c r="N13" s="10"/>
      <c r="O13" s="10"/>
      <c r="P13" s="10"/>
      <c r="Q13" s="10"/>
    </row>
    <row r="14" spans="1:31" s="1" customFormat="1" ht="20.100000000000001" customHeight="1">
      <c r="A14" s="4" t="s">
        <v>40</v>
      </c>
      <c r="B14" s="149" t="s">
        <v>44</v>
      </c>
      <c r="C14" s="149"/>
      <c r="D14" s="149"/>
      <c r="E14" s="4"/>
      <c r="R14" s="6"/>
      <c r="S14" s="149"/>
      <c r="T14" s="149"/>
      <c r="U14" s="149"/>
    </row>
    <row r="15" spans="1:31" s="1" customFormat="1" ht="20.100000000000001" customHeight="1">
      <c r="B15" s="153" t="s">
        <v>36</v>
      </c>
      <c r="C15" s="153"/>
      <c r="D15" s="153"/>
      <c r="E15" s="153"/>
      <c r="F15" s="194" t="e">
        <f>P30/J17/N17</f>
        <v>#VALUE!</v>
      </c>
      <c r="G15" s="195"/>
      <c r="H15" s="156" t="s">
        <v>10</v>
      </c>
      <c r="I15" s="156"/>
      <c r="J15" s="156"/>
      <c r="K15" s="8"/>
      <c r="R15" s="87" t="s">
        <v>138</v>
      </c>
      <c r="S15" s="87"/>
      <c r="T15" s="87"/>
      <c r="U15" s="87"/>
      <c r="V15" s="87"/>
      <c r="W15" s="87"/>
      <c r="X15" s="87"/>
      <c r="Y15" s="112"/>
      <c r="Z15" s="6"/>
      <c r="AA15" s="8"/>
      <c r="AB15" s="8"/>
      <c r="AC15" s="188"/>
      <c r="AD15" s="188"/>
      <c r="AE15" s="188"/>
    </row>
    <row r="16" spans="1:31" s="1" customFormat="1" ht="20.100000000000001" customHeight="1">
      <c r="B16" s="150" t="s">
        <v>11</v>
      </c>
      <c r="C16" s="150"/>
      <c r="D16" s="150"/>
      <c r="E16" s="150"/>
      <c r="F16" s="150"/>
      <c r="G16" s="150"/>
      <c r="H16" s="150"/>
      <c r="I16" s="150"/>
      <c r="J16" s="150"/>
      <c r="K16" s="150"/>
      <c r="L16" s="150"/>
      <c r="M16" s="150"/>
      <c r="N16" s="2"/>
      <c r="O16" s="2"/>
      <c r="R16" s="189" t="s">
        <v>106</v>
      </c>
      <c r="S16" s="189"/>
      <c r="T16" s="190"/>
      <c r="U16" s="191">
        <v>50000</v>
      </c>
      <c r="V16" s="191"/>
      <c r="W16" s="191"/>
      <c r="X16" s="191"/>
      <c r="Y16" s="8"/>
      <c r="Z16" s="8"/>
      <c r="AA16" s="8"/>
      <c r="AB16" s="8"/>
      <c r="AC16" s="8"/>
      <c r="AD16" s="8"/>
    </row>
    <row r="17" spans="1:33" s="1" customFormat="1" ht="20.100000000000001" customHeight="1">
      <c r="H17" s="151" t="s">
        <v>34</v>
      </c>
      <c r="I17" s="151"/>
      <c r="J17" s="43" t="s">
        <v>128</v>
      </c>
      <c r="K17" s="3" t="s">
        <v>38</v>
      </c>
      <c r="L17" s="185" t="s">
        <v>35</v>
      </c>
      <c r="M17" s="185"/>
      <c r="N17" s="43" t="s">
        <v>128</v>
      </c>
      <c r="O17" s="183" t="s">
        <v>58</v>
      </c>
      <c r="P17" s="183"/>
      <c r="R17" s="6"/>
      <c r="Y17" s="151"/>
      <c r="Z17" s="151"/>
      <c r="AB17" s="3"/>
      <c r="AC17" s="185"/>
      <c r="AD17" s="185"/>
      <c r="AF17" s="183"/>
      <c r="AG17" s="183"/>
    </row>
    <row r="18" spans="1:33" ht="20.100000000000001" customHeight="1">
      <c r="A18" s="11"/>
      <c r="B18" s="12" t="s">
        <v>1</v>
      </c>
      <c r="C18" s="141" t="s">
        <v>12</v>
      </c>
      <c r="D18" s="143"/>
      <c r="E18" s="143"/>
      <c r="F18" s="143"/>
      <c r="G18" s="143"/>
      <c r="H18" s="143"/>
      <c r="I18" s="143"/>
      <c r="J18" s="143"/>
      <c r="K18" s="143"/>
      <c r="L18" s="143"/>
      <c r="M18" s="143"/>
      <c r="N18" s="143"/>
      <c r="O18" s="143"/>
      <c r="P18" s="141" t="s">
        <v>2</v>
      </c>
      <c r="Q18" s="142"/>
    </row>
    <row r="19" spans="1:33" ht="20.100000000000001" customHeight="1">
      <c r="A19" s="165" t="s">
        <v>37</v>
      </c>
      <c r="B19" s="13" t="s">
        <v>3</v>
      </c>
      <c r="C19" s="173" t="s">
        <v>13</v>
      </c>
      <c r="D19" s="174"/>
      <c r="E19" s="174"/>
      <c r="F19" s="174"/>
      <c r="G19" s="14" t="s">
        <v>14</v>
      </c>
      <c r="H19" s="184"/>
      <c r="I19" s="184"/>
      <c r="J19" s="14" t="s">
        <v>15</v>
      </c>
      <c r="K19" s="79"/>
      <c r="L19" s="80" t="s">
        <v>16</v>
      </c>
      <c r="M19" s="14"/>
      <c r="N19" s="77"/>
      <c r="O19" s="14"/>
      <c r="P19" s="168">
        <f t="shared" ref="P19:P27" si="0">PRODUCT(H19,K19,N19)</f>
        <v>0</v>
      </c>
      <c r="Q19" s="169"/>
    </row>
    <row r="20" spans="1:33" ht="20.100000000000001" customHeight="1">
      <c r="A20" s="166"/>
      <c r="B20" s="15"/>
      <c r="C20" s="179" t="s">
        <v>17</v>
      </c>
      <c r="D20" s="180"/>
      <c r="E20" s="180"/>
      <c r="F20" s="180"/>
      <c r="G20" s="16" t="s">
        <v>14</v>
      </c>
      <c r="H20" s="158"/>
      <c r="I20" s="158"/>
      <c r="J20" s="16" t="s">
        <v>15</v>
      </c>
      <c r="K20" s="78"/>
      <c r="L20" s="81" t="s">
        <v>16</v>
      </c>
      <c r="M20" s="16"/>
      <c r="N20" s="77"/>
      <c r="O20" s="16"/>
      <c r="P20" s="163">
        <f t="shared" si="0"/>
        <v>0</v>
      </c>
      <c r="Q20" s="164"/>
    </row>
    <row r="21" spans="1:33" ht="20.100000000000001" customHeight="1">
      <c r="A21" s="166"/>
      <c r="B21" s="15"/>
      <c r="C21" s="179" t="s">
        <v>4</v>
      </c>
      <c r="D21" s="180"/>
      <c r="E21" s="180"/>
      <c r="F21" s="180"/>
      <c r="G21" s="16" t="s">
        <v>14</v>
      </c>
      <c r="H21" s="158"/>
      <c r="I21" s="158"/>
      <c r="J21" s="16" t="s">
        <v>15</v>
      </c>
      <c r="K21" s="78"/>
      <c r="L21" s="81" t="s">
        <v>16</v>
      </c>
      <c r="M21" s="16"/>
      <c r="N21" s="77"/>
      <c r="O21" s="16"/>
      <c r="P21" s="163">
        <f t="shared" si="0"/>
        <v>0</v>
      </c>
      <c r="Q21" s="164"/>
    </row>
    <row r="22" spans="1:33" ht="20.100000000000001" customHeight="1">
      <c r="A22" s="166"/>
      <c r="B22" s="15" t="s">
        <v>18</v>
      </c>
      <c r="C22" s="179" t="s">
        <v>19</v>
      </c>
      <c r="D22" s="180"/>
      <c r="E22" s="180"/>
      <c r="F22" s="180"/>
      <c r="G22" s="16" t="s">
        <v>20</v>
      </c>
      <c r="H22" s="158"/>
      <c r="I22" s="158"/>
      <c r="J22" s="16" t="s">
        <v>15</v>
      </c>
      <c r="K22" s="77"/>
      <c r="L22" s="82" t="s">
        <v>21</v>
      </c>
      <c r="M22" s="16" t="s">
        <v>15</v>
      </c>
      <c r="N22" s="77"/>
      <c r="O22" s="16" t="s">
        <v>22</v>
      </c>
      <c r="P22" s="163">
        <f t="shared" si="0"/>
        <v>0</v>
      </c>
      <c r="Q22" s="164"/>
    </row>
    <row r="23" spans="1:33" ht="20.100000000000001" customHeight="1">
      <c r="A23" s="166"/>
      <c r="B23" s="15"/>
      <c r="C23" s="179" t="s">
        <v>23</v>
      </c>
      <c r="D23" s="180"/>
      <c r="E23" s="180"/>
      <c r="F23" s="180"/>
      <c r="G23" s="16" t="s">
        <v>20</v>
      </c>
      <c r="H23" s="158"/>
      <c r="I23" s="158"/>
      <c r="J23" s="16" t="s">
        <v>15</v>
      </c>
      <c r="K23" s="77"/>
      <c r="L23" s="82" t="s">
        <v>21</v>
      </c>
      <c r="M23" s="16"/>
      <c r="N23" s="77"/>
      <c r="O23" s="16"/>
      <c r="P23" s="163">
        <f t="shared" si="0"/>
        <v>0</v>
      </c>
      <c r="Q23" s="164"/>
    </row>
    <row r="24" spans="1:33" ht="20.100000000000001" customHeight="1">
      <c r="A24" s="166"/>
      <c r="B24" s="15"/>
      <c r="C24" s="179" t="s">
        <v>24</v>
      </c>
      <c r="D24" s="180"/>
      <c r="E24" s="180"/>
      <c r="F24" s="180"/>
      <c r="G24" s="16"/>
      <c r="H24" s="158"/>
      <c r="I24" s="158"/>
      <c r="J24" s="16" t="s">
        <v>15</v>
      </c>
      <c r="K24" s="77"/>
      <c r="L24" s="81" t="s">
        <v>57</v>
      </c>
      <c r="M24" s="16"/>
      <c r="N24" s="77"/>
      <c r="O24" s="16"/>
      <c r="P24" s="163">
        <f t="shared" si="0"/>
        <v>0</v>
      </c>
      <c r="Q24" s="164"/>
    </row>
    <row r="25" spans="1:33" ht="20.100000000000001" customHeight="1">
      <c r="A25" s="166"/>
      <c r="B25" s="15" t="s">
        <v>25</v>
      </c>
      <c r="C25" s="181"/>
      <c r="D25" s="182"/>
      <c r="E25" s="182"/>
      <c r="F25" s="182"/>
      <c r="G25" s="16" t="s">
        <v>26</v>
      </c>
      <c r="H25" s="158"/>
      <c r="I25" s="158"/>
      <c r="J25" s="16" t="s">
        <v>15</v>
      </c>
      <c r="K25" s="77"/>
      <c r="L25" s="82" t="s">
        <v>21</v>
      </c>
      <c r="M25" s="16" t="s">
        <v>15</v>
      </c>
      <c r="N25" s="77"/>
      <c r="O25" s="16" t="s">
        <v>27</v>
      </c>
      <c r="P25" s="163">
        <f t="shared" si="0"/>
        <v>0</v>
      </c>
      <c r="Q25" s="164"/>
    </row>
    <row r="26" spans="1:33" ht="20.100000000000001" customHeight="1">
      <c r="A26" s="166"/>
      <c r="B26" s="15" t="s">
        <v>28</v>
      </c>
      <c r="C26" s="181"/>
      <c r="D26" s="182"/>
      <c r="E26" s="182"/>
      <c r="F26" s="182"/>
      <c r="H26" s="158"/>
      <c r="I26" s="158"/>
      <c r="J26" s="16" t="s">
        <v>15</v>
      </c>
      <c r="K26" s="77"/>
      <c r="L26" s="81" t="s">
        <v>57</v>
      </c>
      <c r="M26" s="16"/>
      <c r="N26" s="77"/>
      <c r="O26" s="16"/>
      <c r="P26" s="163">
        <f t="shared" si="0"/>
        <v>0</v>
      </c>
      <c r="Q26" s="164"/>
    </row>
    <row r="27" spans="1:33" ht="20.100000000000001" customHeight="1">
      <c r="A27" s="166"/>
      <c r="B27" s="15" t="s">
        <v>5</v>
      </c>
      <c r="C27" s="157" t="s">
        <v>6</v>
      </c>
      <c r="D27" s="152"/>
      <c r="E27" s="152"/>
      <c r="F27" s="152"/>
      <c r="H27" s="158"/>
      <c r="I27" s="158"/>
      <c r="J27" s="16"/>
      <c r="K27" s="77"/>
      <c r="L27" s="82"/>
      <c r="M27" s="16"/>
      <c r="N27" s="77"/>
      <c r="O27" s="16"/>
      <c r="P27" s="163">
        <f t="shared" si="0"/>
        <v>0</v>
      </c>
      <c r="Q27" s="164"/>
    </row>
    <row r="28" spans="1:33" ht="20.100000000000001" customHeight="1">
      <c r="A28" s="141" t="s">
        <v>29</v>
      </c>
      <c r="B28" s="142"/>
      <c r="C28" s="108"/>
      <c r="D28" s="30"/>
      <c r="E28" s="30"/>
      <c r="F28" s="30"/>
      <c r="G28" s="29"/>
      <c r="H28" s="29"/>
      <c r="I28" s="29"/>
      <c r="J28" s="29"/>
      <c r="K28" s="29"/>
      <c r="L28" s="29"/>
      <c r="M28" s="29"/>
      <c r="N28" s="29"/>
      <c r="O28" s="29"/>
      <c r="P28" s="177">
        <f>SUM(P19:Q27)</f>
        <v>0</v>
      </c>
      <c r="Q28" s="178"/>
    </row>
    <row r="29" spans="1:33" ht="20.100000000000001" customHeight="1">
      <c r="A29" s="159" t="s">
        <v>8</v>
      </c>
      <c r="B29" s="160"/>
      <c r="C29" s="170" t="s">
        <v>105</v>
      </c>
      <c r="D29" s="153"/>
      <c r="E29" s="153"/>
      <c r="F29" s="153"/>
      <c r="G29" s="153"/>
      <c r="H29" s="153"/>
      <c r="I29" s="153"/>
      <c r="J29" s="153"/>
      <c r="K29" s="153"/>
      <c r="L29" s="153"/>
      <c r="M29" s="153"/>
      <c r="N29" s="153"/>
      <c r="O29" s="20"/>
      <c r="P29" s="171"/>
      <c r="Q29" s="172"/>
      <c r="R29" s="88" t="str">
        <f>IF(P29&lt;=(P28*0.1),"←ＯＫ（上限"&amp;INT(P28*0.1)&amp;"円以内）","←×事務経費（Ｂ）は１０％以内に調整してください。")</f>
        <v>←ＯＫ（上限0円以内）</v>
      </c>
      <c r="S29" s="89"/>
    </row>
    <row r="30" spans="1:33" ht="20.100000000000001" customHeight="1">
      <c r="A30" s="137" t="s">
        <v>30</v>
      </c>
      <c r="B30" s="137"/>
      <c r="C30" s="161" t="s">
        <v>31</v>
      </c>
      <c r="D30" s="162"/>
      <c r="E30" s="162"/>
      <c r="F30" s="162"/>
      <c r="G30" s="162"/>
      <c r="H30" s="162"/>
      <c r="I30" s="162"/>
      <c r="J30" s="162"/>
      <c r="K30" s="162"/>
      <c r="L30" s="162"/>
      <c r="M30" s="162"/>
      <c r="N30" s="162"/>
      <c r="O30" s="29"/>
      <c r="P30" s="177">
        <f>+P28+P29</f>
        <v>0</v>
      </c>
      <c r="Q30" s="178"/>
      <c r="R30" s="88" t="e">
        <f>IF(P30&lt;=(U16*J17*N17),"←ＯＫ（上限"&amp;(J17*N17*U16)&amp;"円以内）","←小計が上限額（"&amp;(J17*N17*U16)&amp;"円）を超えています。科目単価、調整額または事務経費で減額して調整してください。")</f>
        <v>#VALUE!</v>
      </c>
      <c r="S30" s="89"/>
    </row>
    <row r="31" spans="1:33" ht="20.100000000000001" customHeight="1">
      <c r="A31" s="137" t="s">
        <v>32</v>
      </c>
      <c r="B31" s="137"/>
      <c r="C31" s="175" t="s">
        <v>66</v>
      </c>
      <c r="D31" s="176"/>
      <c r="E31" s="176"/>
      <c r="F31" s="176"/>
      <c r="G31" s="176"/>
      <c r="H31" s="176"/>
      <c r="I31" s="176"/>
      <c r="J31" s="176"/>
      <c r="K31" s="176"/>
      <c r="L31" s="176"/>
      <c r="M31" s="176"/>
      <c r="N31" s="176"/>
      <c r="O31" s="20"/>
      <c r="P31" s="171">
        <f>INT(P30*0.1)</f>
        <v>0</v>
      </c>
      <c r="Q31" s="172"/>
      <c r="R31" s="89"/>
      <c r="S31" s="89"/>
    </row>
    <row r="32" spans="1:33" ht="20.100000000000001" customHeight="1">
      <c r="A32" s="159" t="s">
        <v>55</v>
      </c>
      <c r="B32" s="160"/>
      <c r="C32" s="161" t="s">
        <v>33</v>
      </c>
      <c r="D32" s="162"/>
      <c r="E32" s="162"/>
      <c r="F32" s="162"/>
      <c r="G32" s="162"/>
      <c r="H32" s="162"/>
      <c r="I32" s="162"/>
      <c r="J32" s="162"/>
      <c r="K32" s="162"/>
      <c r="L32" s="162"/>
      <c r="M32" s="21"/>
      <c r="N32" s="21"/>
      <c r="O32" s="21"/>
      <c r="P32" s="177">
        <f>SUM(P30:Q31)</f>
        <v>0</v>
      </c>
      <c r="Q32" s="178"/>
      <c r="R32" s="89"/>
      <c r="S32" s="89"/>
    </row>
    <row r="33" spans="1:19" ht="20.100000000000001" customHeight="1">
      <c r="R33" s="89"/>
      <c r="S33" s="89"/>
    </row>
    <row r="34" spans="1:19" ht="13.5">
      <c r="A34" s="4" t="s">
        <v>41</v>
      </c>
      <c r="B34" s="149" t="s">
        <v>42</v>
      </c>
      <c r="C34" s="149"/>
      <c r="D34" s="149"/>
      <c r="E34" s="1"/>
      <c r="F34" s="1"/>
      <c r="G34" s="1"/>
      <c r="H34" s="1"/>
      <c r="I34" s="1"/>
      <c r="J34" s="1"/>
      <c r="K34" s="1"/>
      <c r="L34" s="1"/>
      <c r="M34" s="1"/>
      <c r="N34" s="1"/>
      <c r="O34" s="1"/>
      <c r="P34" s="1"/>
      <c r="Q34" s="1"/>
      <c r="R34" s="89"/>
      <c r="S34" s="89"/>
    </row>
    <row r="35" spans="1:19" ht="13.5">
      <c r="B35" s="153" t="s">
        <v>43</v>
      </c>
      <c r="C35" s="153"/>
      <c r="D35" s="153"/>
      <c r="E35" s="153"/>
      <c r="F35" s="154" t="e">
        <f>INT(P39/J37/L39)</f>
        <v>#VALUE!</v>
      </c>
      <c r="G35" s="155"/>
      <c r="H35" s="156" t="s">
        <v>10</v>
      </c>
      <c r="I35" s="156"/>
      <c r="J35" s="156"/>
      <c r="K35" s="8"/>
      <c r="L35" s="1"/>
      <c r="M35" s="1"/>
      <c r="N35" s="1"/>
      <c r="O35" s="1"/>
      <c r="P35" s="1"/>
      <c r="R35" s="89"/>
      <c r="S35" s="89"/>
    </row>
    <row r="36" spans="1:19" ht="13.5">
      <c r="B36" s="150" t="s">
        <v>47</v>
      </c>
      <c r="C36" s="150"/>
      <c r="D36" s="150"/>
      <c r="E36" s="150"/>
      <c r="F36" s="150"/>
      <c r="G36" s="150"/>
      <c r="H36" s="150"/>
      <c r="I36" s="150"/>
      <c r="J36" s="150"/>
      <c r="K36" s="150"/>
      <c r="L36" s="150"/>
      <c r="M36" s="150"/>
      <c r="N36" s="2"/>
      <c r="O36" s="2"/>
      <c r="P36" s="1"/>
      <c r="R36" s="89"/>
      <c r="S36" s="89"/>
    </row>
    <row r="37" spans="1:19" ht="13.5">
      <c r="B37" s="1"/>
      <c r="C37" s="1"/>
      <c r="D37" s="1"/>
      <c r="E37" s="1"/>
      <c r="F37" s="1"/>
      <c r="G37" s="1"/>
      <c r="H37" s="151" t="s">
        <v>34</v>
      </c>
      <c r="I37" s="151"/>
      <c r="J37" s="8" t="str">
        <f>J17</f>
        <v>○</v>
      </c>
      <c r="K37" s="3" t="s">
        <v>98</v>
      </c>
      <c r="L37" s="152"/>
      <c r="M37" s="152"/>
      <c r="N37" s="152"/>
      <c r="O37" s="152"/>
      <c r="P37" s="152"/>
      <c r="R37" s="89"/>
      <c r="S37" s="89"/>
    </row>
    <row r="38" spans="1:19" ht="20.100000000000001" customHeight="1">
      <c r="A38" s="138" t="s">
        <v>61</v>
      </c>
      <c r="B38" s="141" t="s">
        <v>62</v>
      </c>
      <c r="C38" s="142"/>
      <c r="D38" s="141" t="s">
        <v>63</v>
      </c>
      <c r="E38" s="143"/>
      <c r="F38" s="143"/>
      <c r="G38" s="143"/>
      <c r="H38" s="143"/>
      <c r="I38" s="143"/>
      <c r="J38" s="143"/>
      <c r="K38" s="143"/>
      <c r="L38" s="143"/>
      <c r="M38" s="143"/>
      <c r="N38" s="143"/>
      <c r="O38" s="142"/>
      <c r="P38" s="143" t="s">
        <v>2</v>
      </c>
      <c r="Q38" s="142"/>
      <c r="R38" s="89"/>
      <c r="S38" s="89"/>
    </row>
    <row r="39" spans="1:19" ht="20.100000000000001" customHeight="1">
      <c r="A39" s="139"/>
      <c r="B39" s="144" t="s">
        <v>49</v>
      </c>
      <c r="C39" s="145"/>
      <c r="D39" s="146">
        <v>20000</v>
      </c>
      <c r="E39" s="147"/>
      <c r="F39" s="22" t="s">
        <v>124</v>
      </c>
      <c r="G39" s="23" t="str">
        <f>+J37</f>
        <v>○</v>
      </c>
      <c r="H39" s="5" t="s">
        <v>51</v>
      </c>
      <c r="I39" s="148" t="s">
        <v>102</v>
      </c>
      <c r="J39" s="148"/>
      <c r="K39" s="148"/>
      <c r="L39" s="5">
        <f>IF(N17&gt;6,6,N17)</f>
        <v>6</v>
      </c>
      <c r="M39" s="5" t="s">
        <v>104</v>
      </c>
      <c r="N39" s="24"/>
      <c r="O39" s="5"/>
      <c r="P39" s="126" t="e">
        <f>D39*G39*L39</f>
        <v>#VALUE!</v>
      </c>
      <c r="Q39" s="127"/>
      <c r="R39" s="90" t="str">
        <f>IF(L39&lt;=6,"←ＯＫ","←×経費対象月は６月が上限です。")</f>
        <v>←ＯＫ</v>
      </c>
      <c r="S39" s="89"/>
    </row>
    <row r="40" spans="1:19" ht="20.100000000000001" customHeight="1">
      <c r="A40" s="139"/>
      <c r="B40" s="128" t="s">
        <v>48</v>
      </c>
      <c r="C40" s="129"/>
      <c r="D40" s="25" t="s">
        <v>9</v>
      </c>
      <c r="E40" s="20"/>
      <c r="F40" s="20"/>
      <c r="G40" s="26"/>
      <c r="H40" s="26"/>
      <c r="I40" s="26"/>
      <c r="J40" s="26"/>
      <c r="K40" s="26"/>
      <c r="L40" s="27"/>
      <c r="M40" s="27"/>
      <c r="N40" s="27"/>
      <c r="O40" s="16"/>
      <c r="P40" s="130" t="e">
        <f>+P39*10%</f>
        <v>#VALUE!</v>
      </c>
      <c r="Q40" s="131"/>
      <c r="R40" s="89"/>
      <c r="S40" s="89"/>
    </row>
    <row r="41" spans="1:19" ht="20.100000000000001" customHeight="1">
      <c r="A41" s="139"/>
      <c r="B41" s="132" t="s">
        <v>56</v>
      </c>
      <c r="C41" s="133"/>
      <c r="D41" s="123" t="s">
        <v>50</v>
      </c>
      <c r="E41" s="5"/>
      <c r="F41" s="5"/>
      <c r="G41" s="18"/>
      <c r="H41" s="18"/>
      <c r="I41" s="18"/>
      <c r="J41" s="18"/>
      <c r="K41" s="18"/>
      <c r="L41" s="14"/>
      <c r="M41" s="14"/>
      <c r="N41" s="14"/>
      <c r="O41" s="14"/>
      <c r="P41" s="134" t="e">
        <f>+P39+P40</f>
        <v>#VALUE!</v>
      </c>
      <c r="Q41" s="135"/>
      <c r="R41" s="89"/>
      <c r="S41" s="89"/>
    </row>
    <row r="42" spans="1:19" ht="20.100000000000001" customHeight="1">
      <c r="A42" s="137" t="s">
        <v>54</v>
      </c>
      <c r="B42" s="137"/>
      <c r="C42" s="137"/>
      <c r="D42" s="137"/>
      <c r="E42" s="137"/>
      <c r="F42" s="137"/>
      <c r="G42" s="137"/>
      <c r="H42" s="137"/>
      <c r="I42" s="137"/>
      <c r="J42" s="137"/>
      <c r="K42" s="137"/>
      <c r="L42" s="137"/>
      <c r="M42" s="137"/>
      <c r="N42" s="137"/>
      <c r="O42" s="137"/>
      <c r="P42" s="136" t="e">
        <f>+P32+P41</f>
        <v>#VALUE!</v>
      </c>
      <c r="Q42" s="136"/>
      <c r="R42" s="89"/>
      <c r="S42" s="89"/>
    </row>
    <row r="43" spans="1:19" ht="20.100000000000001" customHeight="1">
      <c r="A43" s="32" t="s">
        <v>45</v>
      </c>
      <c r="B43" s="124" t="s">
        <v>59</v>
      </c>
      <c r="C43" s="124"/>
      <c r="D43" s="124"/>
      <c r="E43" s="124"/>
      <c r="F43" s="124"/>
      <c r="G43" s="124"/>
      <c r="H43" s="124"/>
      <c r="I43" s="124"/>
      <c r="J43" s="124"/>
      <c r="K43" s="124"/>
      <c r="L43" s="124"/>
      <c r="M43" s="124"/>
      <c r="N43" s="124"/>
      <c r="O43" s="124"/>
      <c r="P43" s="124"/>
      <c r="Q43" s="124"/>
      <c r="R43" s="89"/>
      <c r="S43" s="89"/>
    </row>
    <row r="44" spans="1:19" ht="20.100000000000001" customHeight="1">
      <c r="A44" s="32" t="s">
        <v>45</v>
      </c>
      <c r="B44" s="124" t="s">
        <v>131</v>
      </c>
      <c r="C44" s="124"/>
      <c r="D44" s="124"/>
      <c r="E44" s="124"/>
      <c r="F44" s="124"/>
      <c r="G44" s="124"/>
      <c r="H44" s="124"/>
      <c r="I44" s="124"/>
      <c r="J44" s="124"/>
      <c r="K44" s="124"/>
      <c r="L44" s="124"/>
      <c r="M44" s="124"/>
      <c r="N44" s="124"/>
      <c r="O44" s="124"/>
      <c r="P44" s="124"/>
      <c r="Q44" s="124"/>
    </row>
    <row r="46" spans="1:19" ht="13.5">
      <c r="A46" s="9" t="s">
        <v>67</v>
      </c>
      <c r="B46" s="152" t="s">
        <v>70</v>
      </c>
      <c r="C46" s="152"/>
      <c r="D46" s="152"/>
      <c r="E46" s="8"/>
      <c r="F46" s="8"/>
      <c r="G46" s="8"/>
      <c r="H46" s="8"/>
      <c r="I46" s="8"/>
      <c r="J46" s="8"/>
      <c r="K46" s="8"/>
      <c r="L46" s="8"/>
      <c r="M46" s="8"/>
      <c r="N46" s="8"/>
      <c r="O46" s="8"/>
      <c r="P46" s="8"/>
      <c r="Q46" s="8"/>
    </row>
    <row r="47" spans="1:19" ht="13.5">
      <c r="B47" s="153" t="s">
        <v>71</v>
      </c>
      <c r="C47" s="153"/>
      <c r="D47" s="153"/>
      <c r="E47" s="153"/>
      <c r="F47" s="154" t="e">
        <f>INT(P51/J49/N17)</f>
        <v>#VALUE!</v>
      </c>
      <c r="G47" s="155"/>
      <c r="H47" s="156" t="s">
        <v>10</v>
      </c>
      <c r="I47" s="156"/>
      <c r="J47" s="156"/>
      <c r="K47" s="8"/>
      <c r="L47" s="8"/>
      <c r="M47" s="8"/>
      <c r="N47" s="8"/>
      <c r="O47" s="8"/>
      <c r="P47" s="8"/>
    </row>
    <row r="48" spans="1:19" ht="13.5">
      <c r="B48" s="150" t="s">
        <v>11</v>
      </c>
      <c r="C48" s="150"/>
      <c r="D48" s="150"/>
      <c r="E48" s="150"/>
      <c r="F48" s="150"/>
      <c r="G48" s="150"/>
      <c r="H48" s="150"/>
      <c r="I48" s="150"/>
      <c r="J48" s="150"/>
      <c r="K48" s="150"/>
      <c r="L48" s="150"/>
      <c r="M48" s="150"/>
      <c r="N48" s="34"/>
      <c r="O48" s="34"/>
      <c r="P48" s="8"/>
    </row>
    <row r="49" spans="1:33" ht="13.5">
      <c r="B49" s="8"/>
      <c r="C49" s="8"/>
      <c r="D49" s="8"/>
      <c r="E49" s="8"/>
      <c r="F49" s="8"/>
      <c r="G49" s="8"/>
      <c r="H49" s="151" t="s">
        <v>34</v>
      </c>
      <c r="I49" s="151"/>
      <c r="J49" s="8" t="str">
        <f>J17</f>
        <v>○</v>
      </c>
      <c r="K49" s="3" t="s">
        <v>98</v>
      </c>
      <c r="L49" s="152"/>
      <c r="M49" s="152"/>
      <c r="N49" s="152"/>
      <c r="O49" s="152"/>
      <c r="P49" s="152"/>
    </row>
    <row r="50" spans="1:33" ht="20.100000000000001" customHeight="1">
      <c r="A50" s="212" t="s">
        <v>61</v>
      </c>
      <c r="B50" s="141" t="s">
        <v>62</v>
      </c>
      <c r="C50" s="142"/>
      <c r="D50" s="141" t="s">
        <v>63</v>
      </c>
      <c r="E50" s="143"/>
      <c r="F50" s="143"/>
      <c r="G50" s="143"/>
      <c r="H50" s="143"/>
      <c r="I50" s="143"/>
      <c r="J50" s="143"/>
      <c r="K50" s="143"/>
      <c r="L50" s="143"/>
      <c r="M50" s="143"/>
      <c r="N50" s="143"/>
      <c r="O50" s="142"/>
      <c r="P50" s="143" t="s">
        <v>2</v>
      </c>
      <c r="Q50" s="142"/>
    </row>
    <row r="51" spans="1:33" ht="20.100000000000001" customHeight="1">
      <c r="A51" s="212"/>
      <c r="B51" s="214" t="s">
        <v>72</v>
      </c>
      <c r="C51" s="215"/>
      <c r="D51" s="146">
        <v>10000</v>
      </c>
      <c r="E51" s="147"/>
      <c r="F51" s="22" t="s">
        <v>124</v>
      </c>
      <c r="G51" s="23" t="str">
        <f>+J49</f>
        <v>○</v>
      </c>
      <c r="H51" s="5" t="s">
        <v>51</v>
      </c>
      <c r="I51" s="148" t="s">
        <v>35</v>
      </c>
      <c r="J51" s="148"/>
      <c r="K51" s="148"/>
      <c r="L51" s="5" t="str">
        <f>+N17</f>
        <v>○</v>
      </c>
      <c r="M51" s="5" t="s">
        <v>104</v>
      </c>
      <c r="N51" s="24"/>
      <c r="O51" s="5"/>
      <c r="P51" s="126" t="e">
        <f>D51*G51*N17</f>
        <v>#VALUE!</v>
      </c>
      <c r="Q51" s="127"/>
      <c r="R51" s="83"/>
    </row>
    <row r="52" spans="1:33" ht="19.5" customHeight="1">
      <c r="A52" s="212"/>
      <c r="B52" s="128" t="s">
        <v>48</v>
      </c>
      <c r="C52" s="129"/>
      <c r="D52" s="25" t="s">
        <v>9</v>
      </c>
      <c r="E52" s="20"/>
      <c r="F52" s="20"/>
      <c r="G52" s="26"/>
      <c r="H52" s="26"/>
      <c r="I52" s="26"/>
      <c r="J52" s="26"/>
      <c r="K52" s="26"/>
      <c r="L52" s="27"/>
      <c r="M52" s="27"/>
      <c r="N52" s="27"/>
      <c r="O52" s="16"/>
      <c r="P52" s="130" t="e">
        <f>+P51*10%</f>
        <v>#VALUE!</v>
      </c>
      <c r="Q52" s="131"/>
    </row>
    <row r="53" spans="1:33" ht="20.100000000000001" customHeight="1">
      <c r="A53" s="212"/>
      <c r="B53" s="216" t="s">
        <v>68</v>
      </c>
      <c r="C53" s="217"/>
      <c r="D53" s="28" t="s">
        <v>50</v>
      </c>
      <c r="E53" s="29"/>
      <c r="F53" s="29"/>
      <c r="G53" s="30"/>
      <c r="H53" s="30"/>
      <c r="I53" s="30"/>
      <c r="J53" s="30"/>
      <c r="K53" s="30"/>
      <c r="L53" s="31"/>
      <c r="M53" s="31"/>
      <c r="N53" s="31"/>
      <c r="O53" s="31"/>
      <c r="P53" s="134" t="e">
        <f>+P51+P52</f>
        <v>#VALUE!</v>
      </c>
      <c r="Q53" s="135"/>
    </row>
    <row r="54" spans="1:33" ht="20.100000000000001" customHeight="1">
      <c r="A54" s="159" t="s">
        <v>69</v>
      </c>
      <c r="B54" s="213"/>
      <c r="C54" s="213"/>
      <c r="D54" s="213"/>
      <c r="E54" s="213"/>
      <c r="F54" s="213"/>
      <c r="G54" s="213"/>
      <c r="H54" s="213"/>
      <c r="I54" s="213"/>
      <c r="J54" s="213"/>
      <c r="K54" s="213"/>
      <c r="L54" s="213"/>
      <c r="M54" s="213"/>
      <c r="N54" s="213"/>
      <c r="O54" s="160"/>
      <c r="P54" s="136" t="e">
        <f>P32+P42+P53</f>
        <v>#VALUE!</v>
      </c>
      <c r="Q54" s="136"/>
    </row>
    <row r="55" spans="1:33" ht="20.100000000000001" customHeight="1">
      <c r="A55" s="32" t="s">
        <v>45</v>
      </c>
      <c r="B55" s="124" t="s">
        <v>73</v>
      </c>
      <c r="C55" s="124"/>
      <c r="D55" s="124"/>
      <c r="E55" s="124"/>
      <c r="F55" s="124"/>
      <c r="G55" s="124"/>
      <c r="H55" s="124"/>
      <c r="I55" s="124"/>
      <c r="J55" s="124"/>
      <c r="K55" s="124"/>
      <c r="L55" s="124"/>
      <c r="M55" s="124"/>
      <c r="N55" s="124"/>
      <c r="O55" s="124"/>
      <c r="P55" s="124"/>
      <c r="Q55" s="124"/>
    </row>
    <row r="57" spans="1:33" ht="20.100000000000001" customHeight="1">
      <c r="A57" s="9" t="s">
        <v>174</v>
      </c>
      <c r="B57" s="152" t="s">
        <v>175</v>
      </c>
      <c r="C57" s="152"/>
      <c r="D57" s="152"/>
      <c r="E57" s="8"/>
      <c r="F57" s="8"/>
      <c r="G57" s="8"/>
      <c r="H57" s="8"/>
      <c r="I57" s="8"/>
      <c r="J57" s="8"/>
      <c r="K57" s="8"/>
      <c r="L57" s="8"/>
      <c r="M57" s="8"/>
      <c r="N57" s="8"/>
      <c r="O57" s="8"/>
      <c r="P57" s="8"/>
      <c r="Q57" s="8"/>
    </row>
    <row r="58" spans="1:33" ht="20.100000000000001" customHeight="1">
      <c r="B58" s="153" t="s">
        <v>176</v>
      </c>
      <c r="C58" s="153"/>
      <c r="D58" s="153"/>
      <c r="E58" s="153"/>
      <c r="F58" s="154" t="e">
        <f>INT(P62/J60/N28)</f>
        <v>#DIV/0!</v>
      </c>
      <c r="G58" s="155"/>
      <c r="H58" s="156" t="s">
        <v>10</v>
      </c>
      <c r="I58" s="156"/>
      <c r="J58" s="156"/>
      <c r="K58" s="8"/>
      <c r="L58" s="8"/>
      <c r="M58" s="8"/>
      <c r="N58" s="8"/>
      <c r="O58" s="8"/>
      <c r="P58" s="8"/>
    </row>
    <row r="59" spans="1:33" ht="20.100000000000001" customHeight="1">
      <c r="B59" s="150" t="s">
        <v>11</v>
      </c>
      <c r="C59" s="150"/>
      <c r="D59" s="150"/>
      <c r="E59" s="150"/>
      <c r="F59" s="150"/>
      <c r="G59" s="150"/>
      <c r="H59" s="150"/>
      <c r="I59" s="150"/>
      <c r="J59" s="150"/>
      <c r="K59" s="150"/>
      <c r="L59" s="150"/>
      <c r="M59" s="150"/>
      <c r="N59" s="34"/>
      <c r="O59" s="34"/>
      <c r="P59" s="8"/>
    </row>
    <row r="60" spans="1:33" ht="20.100000000000001" customHeight="1">
      <c r="B60" s="8"/>
      <c r="C60" s="8"/>
      <c r="D60" s="8"/>
      <c r="E60" s="8"/>
      <c r="F60" s="8"/>
      <c r="G60" s="8"/>
      <c r="H60" s="151" t="s">
        <v>34</v>
      </c>
      <c r="I60" s="151"/>
      <c r="J60" s="8">
        <f>J28</f>
        <v>0</v>
      </c>
      <c r="K60" s="3" t="s">
        <v>98</v>
      </c>
      <c r="L60" s="152"/>
      <c r="M60" s="152"/>
      <c r="N60" s="152"/>
      <c r="O60" s="152"/>
      <c r="P60" s="152"/>
    </row>
    <row r="61" spans="1:33" ht="20.100000000000001" customHeight="1">
      <c r="A61" s="212" t="s">
        <v>61</v>
      </c>
      <c r="B61" s="141" t="s">
        <v>62</v>
      </c>
      <c r="C61" s="142"/>
      <c r="D61" s="141" t="s">
        <v>63</v>
      </c>
      <c r="E61" s="143"/>
      <c r="F61" s="143"/>
      <c r="G61" s="143"/>
      <c r="H61" s="143"/>
      <c r="I61" s="143"/>
      <c r="J61" s="143"/>
      <c r="K61" s="143"/>
      <c r="L61" s="143"/>
      <c r="M61" s="143"/>
      <c r="N61" s="143"/>
      <c r="O61" s="142"/>
      <c r="P61" s="143" t="s">
        <v>2</v>
      </c>
      <c r="Q61" s="142"/>
    </row>
    <row r="62" spans="1:33" ht="20.100000000000001" customHeight="1">
      <c r="A62" s="212"/>
      <c r="B62" s="214" t="s">
        <v>177</v>
      </c>
      <c r="C62" s="215"/>
      <c r="D62" s="146"/>
      <c r="E62" s="147"/>
      <c r="F62" s="22" t="s">
        <v>124</v>
      </c>
      <c r="G62" s="23">
        <f>+J60</f>
        <v>0</v>
      </c>
      <c r="H62" s="5" t="s">
        <v>100</v>
      </c>
      <c r="I62" s="148"/>
      <c r="J62" s="148"/>
      <c r="K62" s="148"/>
      <c r="L62" s="5"/>
      <c r="M62" s="5"/>
      <c r="N62" s="24"/>
      <c r="O62" s="5"/>
      <c r="P62" s="126">
        <f>D62*G62</f>
        <v>0</v>
      </c>
      <c r="Q62" s="127"/>
      <c r="R62" s="218" t="s">
        <v>180</v>
      </c>
      <c r="S62" s="219"/>
      <c r="T62" s="219"/>
      <c r="U62" s="219"/>
      <c r="V62" s="219"/>
      <c r="W62" s="219"/>
      <c r="X62" s="219"/>
      <c r="Y62" s="219"/>
      <c r="Z62" s="219"/>
      <c r="AA62" s="219"/>
      <c r="AB62" s="219"/>
      <c r="AC62" s="219"/>
      <c r="AD62" s="219"/>
      <c r="AE62" s="219"/>
      <c r="AF62" s="219"/>
      <c r="AG62" s="219"/>
    </row>
    <row r="63" spans="1:33" ht="20.100000000000001" customHeight="1">
      <c r="A63" s="212"/>
      <c r="B63" s="128" t="s">
        <v>48</v>
      </c>
      <c r="C63" s="129"/>
      <c r="D63" s="25" t="s">
        <v>9</v>
      </c>
      <c r="E63" s="20"/>
      <c r="F63" s="20"/>
      <c r="G63" s="26"/>
      <c r="H63" s="26"/>
      <c r="I63" s="26"/>
      <c r="J63" s="26"/>
      <c r="K63" s="26"/>
      <c r="L63" s="27"/>
      <c r="M63" s="27"/>
      <c r="N63" s="27"/>
      <c r="O63" s="16"/>
      <c r="P63" s="130">
        <f>+P62*10%</f>
        <v>0</v>
      </c>
      <c r="Q63" s="131"/>
      <c r="R63" s="218"/>
      <c r="S63" s="219"/>
      <c r="T63" s="219"/>
      <c r="U63" s="219"/>
      <c r="V63" s="219"/>
      <c r="W63" s="219"/>
      <c r="X63" s="219"/>
      <c r="Y63" s="219"/>
      <c r="Z63" s="219"/>
      <c r="AA63" s="219"/>
      <c r="AB63" s="219"/>
      <c r="AC63" s="219"/>
      <c r="AD63" s="219"/>
      <c r="AE63" s="219"/>
      <c r="AF63" s="219"/>
      <c r="AG63" s="219"/>
    </row>
    <row r="64" spans="1:33" ht="20.100000000000001" customHeight="1">
      <c r="A64" s="212"/>
      <c r="B64" s="216" t="s">
        <v>179</v>
      </c>
      <c r="C64" s="217"/>
      <c r="D64" s="28" t="s">
        <v>50</v>
      </c>
      <c r="E64" s="29"/>
      <c r="F64" s="29"/>
      <c r="G64" s="30"/>
      <c r="H64" s="30"/>
      <c r="I64" s="30"/>
      <c r="J64" s="30"/>
      <c r="K64" s="30"/>
      <c r="L64" s="31"/>
      <c r="M64" s="31"/>
      <c r="N64" s="31"/>
      <c r="O64" s="31"/>
      <c r="P64" s="134">
        <f>+P62+P63</f>
        <v>0</v>
      </c>
      <c r="Q64" s="135"/>
      <c r="R64" s="218"/>
      <c r="S64" s="219"/>
      <c r="T64" s="219"/>
      <c r="U64" s="219"/>
      <c r="V64" s="219"/>
      <c r="W64" s="219"/>
      <c r="X64" s="219"/>
      <c r="Y64" s="219"/>
      <c r="Z64" s="219"/>
      <c r="AA64" s="219"/>
      <c r="AB64" s="219"/>
      <c r="AC64" s="219"/>
      <c r="AD64" s="219"/>
      <c r="AE64" s="219"/>
      <c r="AF64" s="219"/>
      <c r="AG64" s="219"/>
    </row>
    <row r="65" spans="1:17" ht="20.100000000000001" customHeight="1">
      <c r="A65" s="159" t="s">
        <v>178</v>
      </c>
      <c r="B65" s="213"/>
      <c r="C65" s="213"/>
      <c r="D65" s="213"/>
      <c r="E65" s="213"/>
      <c r="F65" s="213"/>
      <c r="G65" s="213"/>
      <c r="H65" s="213"/>
      <c r="I65" s="213"/>
      <c r="J65" s="213"/>
      <c r="K65" s="213"/>
      <c r="L65" s="213"/>
      <c r="M65" s="213"/>
      <c r="N65" s="213"/>
      <c r="O65" s="160"/>
      <c r="P65" s="136" t="e">
        <f>P54+P64</f>
        <v>#VALUE!</v>
      </c>
      <c r="Q65" s="136"/>
    </row>
    <row r="66" spans="1:17" ht="20.100000000000001" customHeight="1">
      <c r="A66" s="32"/>
      <c r="B66" s="124"/>
      <c r="C66" s="124"/>
      <c r="D66" s="124"/>
      <c r="E66" s="124"/>
      <c r="F66" s="124"/>
      <c r="G66" s="124"/>
      <c r="H66" s="124"/>
      <c r="I66" s="124"/>
      <c r="J66" s="124"/>
      <c r="K66" s="124"/>
      <c r="L66" s="124"/>
      <c r="M66" s="124"/>
      <c r="N66" s="124"/>
      <c r="O66" s="124"/>
      <c r="P66" s="124"/>
      <c r="Q66" s="124"/>
    </row>
  </sheetData>
  <mergeCells count="142">
    <mergeCell ref="B64:C64"/>
    <mergeCell ref="P64:Q64"/>
    <mergeCell ref="P65:Q65"/>
    <mergeCell ref="B66:Q66"/>
    <mergeCell ref="R62:AG64"/>
    <mergeCell ref="B57:D57"/>
    <mergeCell ref="B58:E58"/>
    <mergeCell ref="F58:G58"/>
    <mergeCell ref="H58:J58"/>
    <mergeCell ref="B59:M59"/>
    <mergeCell ref="A65:O65"/>
    <mergeCell ref="I51:K51"/>
    <mergeCell ref="B50:C50"/>
    <mergeCell ref="D50:O50"/>
    <mergeCell ref="P50:Q50"/>
    <mergeCell ref="B63:C63"/>
    <mergeCell ref="P63:Q63"/>
    <mergeCell ref="B55:Q55"/>
    <mergeCell ref="P51:Q51"/>
    <mergeCell ref="B52:C52"/>
    <mergeCell ref="P52:Q52"/>
    <mergeCell ref="B53:C53"/>
    <mergeCell ref="P53:Q53"/>
    <mergeCell ref="P54:Q54"/>
    <mergeCell ref="H60:I60"/>
    <mergeCell ref="L60:P60"/>
    <mergeCell ref="B61:C61"/>
    <mergeCell ref="D61:O61"/>
    <mergeCell ref="P61:Q61"/>
    <mergeCell ref="B62:C62"/>
    <mergeCell ref="D62:E62"/>
    <mergeCell ref="I62:K62"/>
    <mergeCell ref="P62:Q62"/>
    <mergeCell ref="P40:Q40"/>
    <mergeCell ref="B41:C41"/>
    <mergeCell ref="P41:Q41"/>
    <mergeCell ref="P42:Q42"/>
    <mergeCell ref="B36:M36"/>
    <mergeCell ref="H37:I37"/>
    <mergeCell ref="L37:P37"/>
    <mergeCell ref="B38:C38"/>
    <mergeCell ref="D38:O38"/>
    <mergeCell ref="P39:Q39"/>
    <mergeCell ref="A30:B30"/>
    <mergeCell ref="C30:N30"/>
    <mergeCell ref="P30:Q30"/>
    <mergeCell ref="A31:B31"/>
    <mergeCell ref="C31:N31"/>
    <mergeCell ref="P31:Q31"/>
    <mergeCell ref="P38:Q38"/>
    <mergeCell ref="B39:C39"/>
    <mergeCell ref="D39:E39"/>
    <mergeCell ref="I39:K39"/>
    <mergeCell ref="A32:B32"/>
    <mergeCell ref="C32:L32"/>
    <mergeCell ref="P32:Q32"/>
    <mergeCell ref="B34:D34"/>
    <mergeCell ref="B35:E35"/>
    <mergeCell ref="F35:G35"/>
    <mergeCell ref="P27:Q27"/>
    <mergeCell ref="A28:B28"/>
    <mergeCell ref="P28:Q28"/>
    <mergeCell ref="A29:B29"/>
    <mergeCell ref="C29:N29"/>
    <mergeCell ref="P29:Q29"/>
    <mergeCell ref="A19:A27"/>
    <mergeCell ref="C25:F25"/>
    <mergeCell ref="H35:J35"/>
    <mergeCell ref="P25:Q25"/>
    <mergeCell ref="C20:F20"/>
    <mergeCell ref="H20:I20"/>
    <mergeCell ref="P20:Q20"/>
    <mergeCell ref="C26:F26"/>
    <mergeCell ref="H26:I26"/>
    <mergeCell ref="P26:Q26"/>
    <mergeCell ref="C23:F23"/>
    <mergeCell ref="H23:I23"/>
    <mergeCell ref="P23:Q23"/>
    <mergeCell ref="P24:Q24"/>
    <mergeCell ref="S14:U14"/>
    <mergeCell ref="B15:E15"/>
    <mergeCell ref="F15:G15"/>
    <mergeCell ref="H15:J15"/>
    <mergeCell ref="AF17:AG17"/>
    <mergeCell ref="C18:O18"/>
    <mergeCell ref="P18:Q18"/>
    <mergeCell ref="C19:F19"/>
    <mergeCell ref="H19:I19"/>
    <mergeCell ref="P19:Q19"/>
    <mergeCell ref="Y17:Z17"/>
    <mergeCell ref="AC17:AD17"/>
    <mergeCell ref="P21:Q21"/>
    <mergeCell ref="C22:F22"/>
    <mergeCell ref="H22:I22"/>
    <mergeCell ref="P22:Q22"/>
    <mergeCell ref="AC15:AE15"/>
    <mergeCell ref="B16:M16"/>
    <mergeCell ref="R16:T16"/>
    <mergeCell ref="U16:X16"/>
    <mergeCell ref="H17:I17"/>
    <mergeCell ref="L17:M17"/>
    <mergeCell ref="O17:P17"/>
    <mergeCell ref="A1:Q1"/>
    <mergeCell ref="A3:H3"/>
    <mergeCell ref="K4:L4"/>
    <mergeCell ref="N4:P4"/>
    <mergeCell ref="J5:Q5"/>
    <mergeCell ref="J6:Q6"/>
    <mergeCell ref="B13:C13"/>
    <mergeCell ref="D13:E13"/>
    <mergeCell ref="B14:D14"/>
    <mergeCell ref="C12:F12"/>
    <mergeCell ref="J7:Q7"/>
    <mergeCell ref="J8:K8"/>
    <mergeCell ref="J9:K9"/>
    <mergeCell ref="J10:K10"/>
    <mergeCell ref="B11:Q11"/>
    <mergeCell ref="A12:B12"/>
    <mergeCell ref="A38:A41"/>
    <mergeCell ref="A42:O42"/>
    <mergeCell ref="A50:A53"/>
    <mergeCell ref="A54:O54"/>
    <mergeCell ref="A61:A64"/>
    <mergeCell ref="C24:F24"/>
    <mergeCell ref="H24:I24"/>
    <mergeCell ref="C21:F21"/>
    <mergeCell ref="H21:I21"/>
    <mergeCell ref="H25:I25"/>
    <mergeCell ref="C27:F27"/>
    <mergeCell ref="H27:I27"/>
    <mergeCell ref="B40:C40"/>
    <mergeCell ref="B43:Q43"/>
    <mergeCell ref="B44:Q44"/>
    <mergeCell ref="B46:D46"/>
    <mergeCell ref="B47:E47"/>
    <mergeCell ref="F47:G47"/>
    <mergeCell ref="H47:J47"/>
    <mergeCell ref="B48:M48"/>
    <mergeCell ref="H49:I49"/>
    <mergeCell ref="L49:P49"/>
    <mergeCell ref="B51:C51"/>
    <mergeCell ref="D51:E51"/>
  </mergeCells>
  <phoneticPr fontId="3"/>
  <conditionalFormatting sqref="F15:G15">
    <cfRule type="expression" dxfId="22" priority="3">
      <formula>MOD($F$15,1)=0</formula>
    </cfRule>
  </conditionalFormatting>
  <conditionalFormatting sqref="P29:Q29">
    <cfRule type="expression" dxfId="21" priority="2">
      <formula>P29&gt;(P28*0.1)</formula>
    </cfRule>
  </conditionalFormatting>
  <conditionalFormatting sqref="P30:Q30">
    <cfRule type="expression" dxfId="20" priority="1">
      <formula>(P30&gt;(U16*J17*N17))</formula>
    </cfRule>
  </conditionalFormatting>
  <printOptions horizontalCentered="1"/>
  <pageMargins left="0.70866141732283472" right="0.70866141732283472" top="0.86614173228346458" bottom="0.55118110236220474" header="0.31496062992125984" footer="0.31496062992125984"/>
  <pageSetup paperSize="9" scale="65" orientation="portrait"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8ADCD-850B-4736-8171-56502799609C}">
  <sheetPr>
    <tabColor theme="9" tint="0.39997558519241921"/>
    <pageSetUpPr fitToPage="1"/>
  </sheetPr>
  <dimension ref="A1:AG55"/>
  <sheetViews>
    <sheetView view="pageBreakPreview" topLeftCell="A28" zoomScaleNormal="100" zoomScaleSheetLayoutView="100" workbookViewId="0">
      <selection activeCell="B46" sqref="B46:D46"/>
    </sheetView>
  </sheetViews>
  <sheetFormatPr defaultColWidth="9" defaultRowHeight="20.100000000000001" customHeight="1"/>
  <cols>
    <col min="1" max="1" width="6.25" style="6" bestFit="1" customWidth="1"/>
    <col min="2" max="2" width="13.875" style="6" bestFit="1" customWidth="1"/>
    <col min="3" max="6" width="6.375" style="6" customWidth="1"/>
    <col min="7" max="8" width="5.25" style="6" bestFit="1" customWidth="1"/>
    <col min="9" max="9" width="2.5" style="6" bestFit="1" customWidth="1"/>
    <col min="10" max="10" width="3.5" style="6" bestFit="1" customWidth="1"/>
    <col min="11" max="11" width="5.75" style="6" customWidth="1"/>
    <col min="12" max="13" width="4.25" style="6" customWidth="1"/>
    <col min="14" max="15" width="3.5" style="6" bestFit="1" customWidth="1"/>
    <col min="16" max="17" width="7.125" style="6" customWidth="1"/>
    <col min="18" max="18" width="6.875" style="6" customWidth="1"/>
    <col min="19" max="41" width="3.625" style="6" customWidth="1"/>
    <col min="42" max="16384" width="9" style="6"/>
  </cols>
  <sheetData>
    <row r="1" spans="1:31" s="1" customFormat="1" ht="33" customHeight="1">
      <c r="A1" s="210" t="s">
        <v>135</v>
      </c>
      <c r="B1" s="211"/>
      <c r="C1" s="211"/>
      <c r="D1" s="211"/>
      <c r="E1" s="211"/>
      <c r="F1" s="211"/>
      <c r="G1" s="211"/>
      <c r="H1" s="211"/>
      <c r="I1" s="211"/>
      <c r="J1" s="211"/>
      <c r="K1" s="211"/>
      <c r="L1" s="211"/>
      <c r="M1" s="211"/>
      <c r="N1" s="211"/>
      <c r="O1" s="211"/>
      <c r="P1" s="211"/>
      <c r="Q1" s="211"/>
      <c r="R1" s="6"/>
    </row>
    <row r="2" spans="1:31" s="1" customFormat="1" ht="33" customHeight="1">
      <c r="A2" s="7"/>
      <c r="B2" s="6"/>
      <c r="C2" s="6"/>
      <c r="D2" s="6"/>
      <c r="E2" s="6"/>
      <c r="F2" s="6"/>
      <c r="G2" s="6"/>
      <c r="H2" s="6"/>
      <c r="I2" s="6"/>
      <c r="J2" s="6"/>
      <c r="K2" s="6"/>
      <c r="L2" s="6"/>
      <c r="M2" s="6"/>
      <c r="N2" s="6"/>
      <c r="O2" s="6"/>
      <c r="P2" s="6"/>
      <c r="Q2" s="6"/>
      <c r="R2" s="6"/>
    </row>
    <row r="3" spans="1:31" s="1" customFormat="1" ht="20.100000000000001" customHeight="1">
      <c r="A3" s="152" t="s">
        <v>134</v>
      </c>
      <c r="B3" s="152"/>
      <c r="C3" s="152"/>
      <c r="D3" s="152"/>
      <c r="E3" s="152"/>
      <c r="F3" s="152"/>
      <c r="G3" s="152"/>
      <c r="H3" s="152"/>
    </row>
    <row r="4" spans="1:31" s="1" customFormat="1" ht="13.5">
      <c r="J4" s="8" t="s">
        <v>39</v>
      </c>
      <c r="K4" s="206"/>
      <c r="L4" s="206"/>
      <c r="M4" s="39" t="s">
        <v>74</v>
      </c>
      <c r="N4" s="197"/>
      <c r="O4" s="197"/>
      <c r="P4" s="197"/>
      <c r="Q4" s="8"/>
    </row>
    <row r="5" spans="1:31" s="1" customFormat="1" ht="13.5">
      <c r="J5" s="207" t="s">
        <v>75</v>
      </c>
      <c r="K5" s="207"/>
      <c r="L5" s="207"/>
      <c r="M5" s="207"/>
      <c r="N5" s="207"/>
      <c r="O5" s="207"/>
      <c r="P5" s="207"/>
      <c r="Q5" s="207"/>
    </row>
    <row r="6" spans="1:31" s="1" customFormat="1" ht="13.5">
      <c r="J6" s="197" t="s">
        <v>76</v>
      </c>
      <c r="K6" s="197"/>
      <c r="L6" s="197"/>
      <c r="M6" s="197"/>
      <c r="N6" s="197"/>
      <c r="O6" s="197"/>
      <c r="P6" s="197"/>
      <c r="Q6" s="197"/>
    </row>
    <row r="7" spans="1:31" s="1" customFormat="1" ht="13.5">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0.100000000000001" customHeight="1">
      <c r="B11" s="149" t="s">
        <v>0</v>
      </c>
      <c r="C11" s="149"/>
      <c r="D11" s="149"/>
      <c r="E11" s="149"/>
      <c r="F11" s="149"/>
      <c r="G11" s="149"/>
      <c r="H11" s="149"/>
      <c r="I11" s="149"/>
      <c r="J11" s="149"/>
      <c r="K11" s="149"/>
      <c r="L11" s="149"/>
      <c r="M11" s="149"/>
      <c r="N11" s="149"/>
      <c r="O11" s="149"/>
      <c r="P11" s="149"/>
      <c r="Q11" s="149"/>
    </row>
    <row r="12" spans="1:31" s="1" customFormat="1" ht="20.100000000000001" customHeight="1">
      <c r="A12" s="151" t="s">
        <v>53</v>
      </c>
      <c r="B12" s="151"/>
      <c r="C12" s="209" t="s">
        <v>116</v>
      </c>
      <c r="D12" s="209"/>
      <c r="E12" s="209"/>
      <c r="F12" s="209"/>
      <c r="G12" s="41"/>
    </row>
    <row r="13" spans="1:31" s="1" customFormat="1" ht="20.100000000000001" customHeight="1">
      <c r="A13" s="9" t="s">
        <v>46</v>
      </c>
      <c r="B13" s="208" t="s">
        <v>64</v>
      </c>
      <c r="C13" s="208"/>
      <c r="D13" s="193" t="s">
        <v>60</v>
      </c>
      <c r="E13" s="193"/>
      <c r="F13" s="33"/>
      <c r="G13" s="8" t="s">
        <v>52</v>
      </c>
      <c r="H13" s="10"/>
      <c r="I13" s="10"/>
      <c r="J13" s="10"/>
      <c r="K13" s="10"/>
      <c r="L13" s="10"/>
      <c r="M13" s="10"/>
      <c r="N13" s="10"/>
      <c r="O13" s="10"/>
      <c r="P13" s="10"/>
      <c r="Q13" s="10"/>
    </row>
    <row r="14" spans="1:31" s="1" customFormat="1" ht="20.100000000000001" customHeight="1">
      <c r="A14" s="4" t="s">
        <v>40</v>
      </c>
      <c r="B14" s="149" t="s">
        <v>44</v>
      </c>
      <c r="C14" s="149"/>
      <c r="D14" s="149"/>
      <c r="E14" s="4"/>
      <c r="R14" s="6"/>
      <c r="S14" s="149"/>
      <c r="T14" s="149"/>
      <c r="U14" s="149"/>
    </row>
    <row r="15" spans="1:31" s="1" customFormat="1" ht="20.100000000000001" customHeight="1">
      <c r="B15" s="153" t="s">
        <v>36</v>
      </c>
      <c r="C15" s="153"/>
      <c r="D15" s="153"/>
      <c r="E15" s="153"/>
      <c r="F15" s="194" t="e">
        <f>P30/J17/N17</f>
        <v>#VALUE!</v>
      </c>
      <c r="G15" s="195"/>
      <c r="H15" s="156" t="s">
        <v>10</v>
      </c>
      <c r="I15" s="156"/>
      <c r="J15" s="156"/>
      <c r="K15" s="8"/>
      <c r="R15" s="87" t="s">
        <v>137</v>
      </c>
      <c r="S15" s="87"/>
      <c r="T15" s="87"/>
      <c r="U15" s="87"/>
      <c r="V15" s="87"/>
      <c r="W15" s="87"/>
      <c r="X15" s="87"/>
      <c r="Y15" s="112"/>
      <c r="Z15" s="6"/>
      <c r="AA15" s="8"/>
      <c r="AB15" s="8"/>
      <c r="AC15" s="188"/>
      <c r="AD15" s="188"/>
      <c r="AE15" s="188"/>
    </row>
    <row r="16" spans="1:31" s="1" customFormat="1" ht="20.100000000000001" customHeight="1">
      <c r="B16" s="150" t="s">
        <v>11</v>
      </c>
      <c r="C16" s="150"/>
      <c r="D16" s="150"/>
      <c r="E16" s="150"/>
      <c r="F16" s="150"/>
      <c r="G16" s="150"/>
      <c r="H16" s="150"/>
      <c r="I16" s="150"/>
      <c r="J16" s="150"/>
      <c r="K16" s="150"/>
      <c r="L16" s="150"/>
      <c r="M16" s="150"/>
      <c r="N16" s="2"/>
      <c r="O16" s="2"/>
      <c r="R16" s="189" t="s">
        <v>106</v>
      </c>
      <c r="S16" s="189"/>
      <c r="T16" s="190"/>
      <c r="U16" s="191">
        <v>50000</v>
      </c>
      <c r="V16" s="191"/>
      <c r="W16" s="191"/>
      <c r="X16" s="191"/>
      <c r="Y16" s="8"/>
      <c r="Z16" s="8"/>
      <c r="AA16" s="8"/>
      <c r="AB16" s="8"/>
      <c r="AC16" s="8"/>
      <c r="AD16" s="8"/>
    </row>
    <row r="17" spans="1:33" s="1" customFormat="1" ht="20.100000000000001" customHeight="1">
      <c r="H17" s="151" t="s">
        <v>34</v>
      </c>
      <c r="I17" s="151"/>
      <c r="J17" s="43" t="s">
        <v>128</v>
      </c>
      <c r="K17" s="3" t="s">
        <v>38</v>
      </c>
      <c r="L17" s="185" t="s">
        <v>35</v>
      </c>
      <c r="M17" s="185"/>
      <c r="N17" s="43" t="s">
        <v>128</v>
      </c>
      <c r="O17" s="183" t="s">
        <v>58</v>
      </c>
      <c r="P17" s="183"/>
      <c r="R17" s="6"/>
      <c r="Y17" s="151"/>
      <c r="Z17" s="151"/>
      <c r="AB17" s="3"/>
      <c r="AC17" s="185"/>
      <c r="AD17" s="185"/>
      <c r="AF17" s="183"/>
      <c r="AG17" s="183"/>
    </row>
    <row r="18" spans="1:33" ht="20.100000000000001" customHeight="1">
      <c r="A18" s="11"/>
      <c r="B18" s="12" t="s">
        <v>1</v>
      </c>
      <c r="C18" s="141" t="s">
        <v>12</v>
      </c>
      <c r="D18" s="143"/>
      <c r="E18" s="143"/>
      <c r="F18" s="143"/>
      <c r="G18" s="143"/>
      <c r="H18" s="143"/>
      <c r="I18" s="143"/>
      <c r="J18" s="143"/>
      <c r="K18" s="143"/>
      <c r="L18" s="143"/>
      <c r="M18" s="143"/>
      <c r="N18" s="143"/>
      <c r="O18" s="143"/>
      <c r="P18" s="141" t="s">
        <v>2</v>
      </c>
      <c r="Q18" s="142"/>
    </row>
    <row r="19" spans="1:33" ht="20.100000000000001" customHeight="1">
      <c r="A19" s="165" t="s">
        <v>37</v>
      </c>
      <c r="B19" s="13" t="s">
        <v>3</v>
      </c>
      <c r="C19" s="173" t="s">
        <v>13</v>
      </c>
      <c r="D19" s="174"/>
      <c r="E19" s="174"/>
      <c r="F19" s="174"/>
      <c r="G19" s="14" t="s">
        <v>14</v>
      </c>
      <c r="H19" s="184"/>
      <c r="I19" s="184"/>
      <c r="J19" s="14" t="s">
        <v>15</v>
      </c>
      <c r="K19" s="79"/>
      <c r="L19" s="80" t="s">
        <v>16</v>
      </c>
      <c r="M19" s="14"/>
      <c r="N19" s="77"/>
      <c r="O19" s="14"/>
      <c r="P19" s="168">
        <f>PRODUCT(H19,K19,N19)</f>
        <v>0</v>
      </c>
      <c r="Q19" s="169"/>
    </row>
    <row r="20" spans="1:33" ht="20.100000000000001" customHeight="1">
      <c r="A20" s="166"/>
      <c r="B20" s="15"/>
      <c r="C20" s="179" t="s">
        <v>17</v>
      </c>
      <c r="D20" s="180"/>
      <c r="E20" s="180"/>
      <c r="F20" s="180"/>
      <c r="G20" s="16" t="s">
        <v>14</v>
      </c>
      <c r="H20" s="158"/>
      <c r="I20" s="158"/>
      <c r="J20" s="16" t="s">
        <v>15</v>
      </c>
      <c r="K20" s="78"/>
      <c r="L20" s="81" t="s">
        <v>16</v>
      </c>
      <c r="M20" s="16"/>
      <c r="N20" s="77"/>
      <c r="O20" s="16"/>
      <c r="P20" s="163">
        <f t="shared" ref="P20:P27" si="0">PRODUCT(H20,K20,N20)</f>
        <v>0</v>
      </c>
      <c r="Q20" s="164"/>
    </row>
    <row r="21" spans="1:33" ht="20.100000000000001" customHeight="1">
      <c r="A21" s="166"/>
      <c r="B21" s="15"/>
      <c r="C21" s="179" t="s">
        <v>4</v>
      </c>
      <c r="D21" s="180"/>
      <c r="E21" s="180"/>
      <c r="F21" s="180"/>
      <c r="G21" s="16" t="s">
        <v>14</v>
      </c>
      <c r="H21" s="158"/>
      <c r="I21" s="158"/>
      <c r="J21" s="16" t="s">
        <v>15</v>
      </c>
      <c r="K21" s="78"/>
      <c r="L21" s="81" t="s">
        <v>16</v>
      </c>
      <c r="M21" s="16"/>
      <c r="N21" s="77"/>
      <c r="O21" s="16"/>
      <c r="P21" s="163">
        <f t="shared" si="0"/>
        <v>0</v>
      </c>
      <c r="Q21" s="164"/>
    </row>
    <row r="22" spans="1:33" ht="20.100000000000001" customHeight="1">
      <c r="A22" s="166"/>
      <c r="B22" s="15" t="s">
        <v>18</v>
      </c>
      <c r="C22" s="179" t="s">
        <v>19</v>
      </c>
      <c r="D22" s="180"/>
      <c r="E22" s="180"/>
      <c r="F22" s="180"/>
      <c r="G22" s="16" t="s">
        <v>20</v>
      </c>
      <c r="H22" s="158"/>
      <c r="I22" s="158"/>
      <c r="J22" s="16" t="s">
        <v>15</v>
      </c>
      <c r="K22" s="77"/>
      <c r="L22" s="82" t="s">
        <v>21</v>
      </c>
      <c r="M22" s="16" t="s">
        <v>15</v>
      </c>
      <c r="N22" s="77"/>
      <c r="O22" s="16" t="s">
        <v>22</v>
      </c>
      <c r="P22" s="163">
        <f t="shared" si="0"/>
        <v>0</v>
      </c>
      <c r="Q22" s="164"/>
    </row>
    <row r="23" spans="1:33" ht="20.100000000000001" customHeight="1">
      <c r="A23" s="166"/>
      <c r="B23" s="15"/>
      <c r="C23" s="179" t="s">
        <v>23</v>
      </c>
      <c r="D23" s="180"/>
      <c r="E23" s="180"/>
      <c r="F23" s="180"/>
      <c r="G23" s="16" t="s">
        <v>20</v>
      </c>
      <c r="H23" s="158"/>
      <c r="I23" s="158"/>
      <c r="J23" s="16" t="s">
        <v>15</v>
      </c>
      <c r="K23" s="77"/>
      <c r="L23" s="82" t="s">
        <v>21</v>
      </c>
      <c r="M23" s="16"/>
      <c r="N23" s="77"/>
      <c r="O23" s="16"/>
      <c r="P23" s="163">
        <f t="shared" si="0"/>
        <v>0</v>
      </c>
      <c r="Q23" s="164"/>
    </row>
    <row r="24" spans="1:33" ht="20.100000000000001" customHeight="1">
      <c r="A24" s="166"/>
      <c r="B24" s="15"/>
      <c r="C24" s="179" t="s">
        <v>24</v>
      </c>
      <c r="D24" s="180"/>
      <c r="E24" s="180"/>
      <c r="F24" s="180"/>
      <c r="G24" s="16"/>
      <c r="H24" s="158"/>
      <c r="I24" s="158"/>
      <c r="J24" s="16" t="s">
        <v>15</v>
      </c>
      <c r="K24" s="77"/>
      <c r="L24" s="81" t="s">
        <v>57</v>
      </c>
      <c r="M24" s="16"/>
      <c r="N24" s="77"/>
      <c r="O24" s="16"/>
      <c r="P24" s="163">
        <f t="shared" si="0"/>
        <v>0</v>
      </c>
      <c r="Q24" s="164"/>
    </row>
    <row r="25" spans="1:33" ht="20.100000000000001" customHeight="1">
      <c r="A25" s="166"/>
      <c r="B25" s="15" t="s">
        <v>25</v>
      </c>
      <c r="C25" s="181"/>
      <c r="D25" s="182"/>
      <c r="E25" s="182"/>
      <c r="F25" s="182"/>
      <c r="G25" s="16" t="s">
        <v>26</v>
      </c>
      <c r="H25" s="158"/>
      <c r="I25" s="158"/>
      <c r="J25" s="16" t="s">
        <v>15</v>
      </c>
      <c r="K25" s="77"/>
      <c r="L25" s="82" t="s">
        <v>21</v>
      </c>
      <c r="M25" s="16" t="s">
        <v>15</v>
      </c>
      <c r="N25" s="77"/>
      <c r="O25" s="16" t="s">
        <v>27</v>
      </c>
      <c r="P25" s="163">
        <f t="shared" si="0"/>
        <v>0</v>
      </c>
      <c r="Q25" s="164"/>
    </row>
    <row r="26" spans="1:33" ht="20.100000000000001" customHeight="1">
      <c r="A26" s="166"/>
      <c r="B26" s="15" t="s">
        <v>28</v>
      </c>
      <c r="C26" s="181"/>
      <c r="D26" s="182"/>
      <c r="E26" s="182"/>
      <c r="F26" s="182"/>
      <c r="H26" s="158"/>
      <c r="I26" s="158"/>
      <c r="J26" s="16" t="s">
        <v>15</v>
      </c>
      <c r="K26" s="77"/>
      <c r="L26" s="81" t="s">
        <v>57</v>
      </c>
      <c r="M26" s="16"/>
      <c r="N26" s="77"/>
      <c r="O26" s="16"/>
      <c r="P26" s="163">
        <f t="shared" si="0"/>
        <v>0</v>
      </c>
      <c r="Q26" s="164"/>
    </row>
    <row r="27" spans="1:33" ht="20.100000000000001" customHeight="1">
      <c r="A27" s="166"/>
      <c r="B27" s="15" t="s">
        <v>5</v>
      </c>
      <c r="C27" s="157" t="s">
        <v>6</v>
      </c>
      <c r="D27" s="152"/>
      <c r="E27" s="152"/>
      <c r="F27" s="152"/>
      <c r="H27" s="158"/>
      <c r="I27" s="158"/>
      <c r="J27" s="16"/>
      <c r="K27" s="77"/>
      <c r="L27" s="82"/>
      <c r="M27" s="16"/>
      <c r="N27" s="77"/>
      <c r="O27" s="16"/>
      <c r="P27" s="163">
        <f t="shared" si="0"/>
        <v>0</v>
      </c>
      <c r="Q27" s="164"/>
    </row>
    <row r="28" spans="1:33" ht="20.100000000000001" customHeight="1">
      <c r="A28" s="141" t="s">
        <v>29</v>
      </c>
      <c r="B28" s="142"/>
      <c r="C28" s="108"/>
      <c r="D28" s="30"/>
      <c r="E28" s="30"/>
      <c r="F28" s="30"/>
      <c r="G28" s="29"/>
      <c r="H28" s="29"/>
      <c r="I28" s="29"/>
      <c r="J28" s="29"/>
      <c r="K28" s="29"/>
      <c r="L28" s="29"/>
      <c r="M28" s="29"/>
      <c r="N28" s="29"/>
      <c r="O28" s="29"/>
      <c r="P28" s="177">
        <f>SUM(P19:Q27)</f>
        <v>0</v>
      </c>
      <c r="Q28" s="178"/>
    </row>
    <row r="29" spans="1:33" ht="20.100000000000001" customHeight="1">
      <c r="A29" s="159" t="s">
        <v>8</v>
      </c>
      <c r="B29" s="160"/>
      <c r="C29" s="170" t="s">
        <v>105</v>
      </c>
      <c r="D29" s="153"/>
      <c r="E29" s="153"/>
      <c r="F29" s="153"/>
      <c r="G29" s="153"/>
      <c r="H29" s="153"/>
      <c r="I29" s="153"/>
      <c r="J29" s="153"/>
      <c r="K29" s="153"/>
      <c r="L29" s="153"/>
      <c r="M29" s="153"/>
      <c r="N29" s="153"/>
      <c r="O29" s="20"/>
      <c r="P29" s="171"/>
      <c r="Q29" s="172"/>
      <c r="R29" s="88" t="str">
        <f>IF(P29&lt;=(P28*0.1),"←ＯＫ（上限"&amp;INT(P28*0.1)&amp;"円以内）","←×事務経費（Ｂ）は１０％以内に調整してください。")</f>
        <v>←ＯＫ（上限0円以内）</v>
      </c>
      <c r="S29" s="89"/>
    </row>
    <row r="30" spans="1:33" ht="20.100000000000001" customHeight="1">
      <c r="A30" s="137" t="s">
        <v>30</v>
      </c>
      <c r="B30" s="137"/>
      <c r="C30" s="161" t="s">
        <v>31</v>
      </c>
      <c r="D30" s="162"/>
      <c r="E30" s="162"/>
      <c r="F30" s="162"/>
      <c r="G30" s="162"/>
      <c r="H30" s="162"/>
      <c r="I30" s="162"/>
      <c r="J30" s="162"/>
      <c r="K30" s="162"/>
      <c r="L30" s="162"/>
      <c r="M30" s="162"/>
      <c r="N30" s="162"/>
      <c r="O30" s="29"/>
      <c r="P30" s="177">
        <f>+P28+P29</f>
        <v>0</v>
      </c>
      <c r="Q30" s="178"/>
      <c r="R30" s="88" t="e">
        <f>IF(P30&lt;=(U16*J17*N17),"←ＯＫ（上限"&amp;(J17*N17*U16)&amp;"円以内）","←小計が上限額（"&amp;(J17*N17*U16)&amp;"円）を超えています。科目単価、調整額または事務経費で減額して調整してください。")</f>
        <v>#VALUE!</v>
      </c>
      <c r="S30" s="89"/>
    </row>
    <row r="31" spans="1:33" ht="20.100000000000001" customHeight="1">
      <c r="A31" s="137" t="s">
        <v>32</v>
      </c>
      <c r="B31" s="137"/>
      <c r="C31" s="175" t="s">
        <v>66</v>
      </c>
      <c r="D31" s="176"/>
      <c r="E31" s="176"/>
      <c r="F31" s="176"/>
      <c r="G31" s="176"/>
      <c r="H31" s="176"/>
      <c r="I31" s="176"/>
      <c r="J31" s="176"/>
      <c r="K31" s="176"/>
      <c r="L31" s="176"/>
      <c r="M31" s="176"/>
      <c r="N31" s="176"/>
      <c r="O31" s="20"/>
      <c r="P31" s="171">
        <f>INT(P30*0.1)</f>
        <v>0</v>
      </c>
      <c r="Q31" s="172"/>
      <c r="R31" s="89"/>
      <c r="S31" s="89"/>
    </row>
    <row r="32" spans="1:33" ht="20.100000000000001" customHeight="1">
      <c r="A32" s="159" t="s">
        <v>55</v>
      </c>
      <c r="B32" s="160"/>
      <c r="C32" s="161" t="s">
        <v>33</v>
      </c>
      <c r="D32" s="162"/>
      <c r="E32" s="162"/>
      <c r="F32" s="162"/>
      <c r="G32" s="162"/>
      <c r="H32" s="162"/>
      <c r="I32" s="162"/>
      <c r="J32" s="162"/>
      <c r="K32" s="162"/>
      <c r="L32" s="162"/>
      <c r="M32" s="21"/>
      <c r="N32" s="21"/>
      <c r="O32" s="21"/>
      <c r="P32" s="177">
        <f>SUM(P30:Q31)</f>
        <v>0</v>
      </c>
      <c r="Q32" s="178"/>
      <c r="R32" s="89"/>
      <c r="S32" s="89"/>
    </row>
    <row r="33" spans="1:19" ht="20.100000000000001" customHeight="1">
      <c r="R33" s="89"/>
      <c r="S33" s="89"/>
    </row>
    <row r="34" spans="1:19" ht="13.5">
      <c r="A34" s="4" t="s">
        <v>41</v>
      </c>
      <c r="B34" s="149" t="s">
        <v>42</v>
      </c>
      <c r="C34" s="149"/>
      <c r="D34" s="149"/>
      <c r="E34" s="1"/>
      <c r="F34" s="1"/>
      <c r="G34" s="1"/>
      <c r="H34" s="1"/>
      <c r="I34" s="1"/>
      <c r="J34" s="1"/>
      <c r="K34" s="1"/>
      <c r="L34" s="1"/>
      <c r="M34" s="1"/>
      <c r="N34" s="1"/>
      <c r="O34" s="1"/>
      <c r="P34" s="1"/>
      <c r="Q34" s="1"/>
      <c r="R34" s="89"/>
      <c r="S34" s="89"/>
    </row>
    <row r="35" spans="1:19" ht="13.5">
      <c r="B35" s="153" t="s">
        <v>43</v>
      </c>
      <c r="C35" s="153"/>
      <c r="D35" s="153"/>
      <c r="E35" s="153"/>
      <c r="F35" s="154" t="e">
        <f>INT(P39/J37/L39)</f>
        <v>#VALUE!</v>
      </c>
      <c r="G35" s="155"/>
      <c r="H35" s="156" t="s">
        <v>10</v>
      </c>
      <c r="I35" s="156"/>
      <c r="J35" s="156"/>
      <c r="K35" s="8"/>
      <c r="L35" s="1"/>
      <c r="M35" s="1"/>
      <c r="N35" s="1"/>
      <c r="O35" s="1"/>
      <c r="P35" s="1"/>
      <c r="R35" s="89"/>
      <c r="S35" s="89"/>
    </row>
    <row r="36" spans="1:19" ht="13.5">
      <c r="B36" s="150" t="s">
        <v>47</v>
      </c>
      <c r="C36" s="150"/>
      <c r="D36" s="150"/>
      <c r="E36" s="150"/>
      <c r="F36" s="150"/>
      <c r="G36" s="150"/>
      <c r="H36" s="150"/>
      <c r="I36" s="150"/>
      <c r="J36" s="150"/>
      <c r="K36" s="150"/>
      <c r="L36" s="150"/>
      <c r="M36" s="150"/>
      <c r="N36" s="2"/>
      <c r="O36" s="2"/>
      <c r="P36" s="1"/>
      <c r="R36" s="89"/>
      <c r="S36" s="89"/>
    </row>
    <row r="37" spans="1:19" ht="13.5">
      <c r="B37" s="1"/>
      <c r="C37" s="1"/>
      <c r="D37" s="1"/>
      <c r="E37" s="1"/>
      <c r="F37" s="1"/>
      <c r="G37" s="1"/>
      <c r="H37" s="151" t="s">
        <v>34</v>
      </c>
      <c r="I37" s="151"/>
      <c r="J37" s="8" t="str">
        <f>J17</f>
        <v>○</v>
      </c>
      <c r="K37" s="3" t="s">
        <v>98</v>
      </c>
      <c r="L37" s="152"/>
      <c r="M37" s="152"/>
      <c r="N37" s="152"/>
      <c r="O37" s="152"/>
      <c r="P37" s="152"/>
      <c r="R37" s="89"/>
      <c r="S37" s="89"/>
    </row>
    <row r="38" spans="1:19" ht="20.100000000000001" customHeight="1">
      <c r="A38" s="138" t="s">
        <v>61</v>
      </c>
      <c r="B38" s="141" t="s">
        <v>62</v>
      </c>
      <c r="C38" s="142"/>
      <c r="D38" s="141" t="s">
        <v>63</v>
      </c>
      <c r="E38" s="143"/>
      <c r="F38" s="143"/>
      <c r="G38" s="143"/>
      <c r="H38" s="143"/>
      <c r="I38" s="143"/>
      <c r="J38" s="143"/>
      <c r="K38" s="143"/>
      <c r="L38" s="143"/>
      <c r="M38" s="143"/>
      <c r="N38" s="143"/>
      <c r="O38" s="142"/>
      <c r="P38" s="143" t="s">
        <v>2</v>
      </c>
      <c r="Q38" s="142"/>
      <c r="R38" s="89"/>
      <c r="S38" s="89"/>
    </row>
    <row r="39" spans="1:19" ht="20.100000000000001" customHeight="1">
      <c r="A39" s="139"/>
      <c r="B39" s="144" t="s">
        <v>49</v>
      </c>
      <c r="C39" s="145"/>
      <c r="D39" s="146">
        <v>20000</v>
      </c>
      <c r="E39" s="147"/>
      <c r="F39" s="22" t="s">
        <v>124</v>
      </c>
      <c r="G39" s="23" t="str">
        <f>+J37</f>
        <v>○</v>
      </c>
      <c r="H39" s="5" t="s">
        <v>51</v>
      </c>
      <c r="I39" s="148" t="s">
        <v>102</v>
      </c>
      <c r="J39" s="148"/>
      <c r="K39" s="148"/>
      <c r="L39" s="5">
        <f>IF(N17&gt;6,6,N17)</f>
        <v>6</v>
      </c>
      <c r="M39" s="5" t="s">
        <v>104</v>
      </c>
      <c r="N39" s="24"/>
      <c r="O39" s="5"/>
      <c r="P39" s="126" t="e">
        <f>D39*G39*L39</f>
        <v>#VALUE!</v>
      </c>
      <c r="Q39" s="127"/>
      <c r="R39" s="90" t="str">
        <f>IF(L39&lt;=6,"←ＯＫ","←×経費対象月は６月が上限です。")</f>
        <v>←ＯＫ</v>
      </c>
      <c r="S39" s="89"/>
    </row>
    <row r="40" spans="1:19" ht="20.100000000000001" customHeight="1">
      <c r="A40" s="139"/>
      <c r="B40" s="128" t="s">
        <v>48</v>
      </c>
      <c r="C40" s="129"/>
      <c r="D40" s="25" t="s">
        <v>9</v>
      </c>
      <c r="E40" s="20"/>
      <c r="F40" s="20"/>
      <c r="G40" s="26"/>
      <c r="H40" s="26"/>
      <c r="I40" s="26"/>
      <c r="J40" s="26"/>
      <c r="K40" s="26"/>
      <c r="L40" s="27"/>
      <c r="M40" s="27"/>
      <c r="N40" s="27"/>
      <c r="O40" s="16"/>
      <c r="P40" s="130" t="e">
        <f>+P39*10%</f>
        <v>#VALUE!</v>
      </c>
      <c r="Q40" s="131"/>
      <c r="R40" s="89"/>
      <c r="S40" s="89"/>
    </row>
    <row r="41" spans="1:19" ht="20.100000000000001" customHeight="1">
      <c r="A41" s="139"/>
      <c r="B41" s="132" t="s">
        <v>56</v>
      </c>
      <c r="C41" s="133"/>
      <c r="D41" s="123" t="s">
        <v>50</v>
      </c>
      <c r="E41" s="5"/>
      <c r="F41" s="5"/>
      <c r="G41" s="18"/>
      <c r="H41" s="18"/>
      <c r="I41" s="18"/>
      <c r="J41" s="18"/>
      <c r="K41" s="18"/>
      <c r="L41" s="14"/>
      <c r="M41" s="14"/>
      <c r="N41" s="14"/>
      <c r="O41" s="14"/>
      <c r="P41" s="134" t="e">
        <f>+P39+P40</f>
        <v>#VALUE!</v>
      </c>
      <c r="Q41" s="135"/>
      <c r="R41" s="89"/>
      <c r="S41" s="89"/>
    </row>
    <row r="42" spans="1:19" ht="20.100000000000001" customHeight="1">
      <c r="A42" s="137" t="s">
        <v>54</v>
      </c>
      <c r="B42" s="137"/>
      <c r="C42" s="137"/>
      <c r="D42" s="137"/>
      <c r="E42" s="137"/>
      <c r="F42" s="137"/>
      <c r="G42" s="137"/>
      <c r="H42" s="137"/>
      <c r="I42" s="137"/>
      <c r="J42" s="137"/>
      <c r="K42" s="137"/>
      <c r="L42" s="137"/>
      <c r="M42" s="137"/>
      <c r="N42" s="137"/>
      <c r="O42" s="137"/>
      <c r="P42" s="136" t="e">
        <f>+P32+P41</f>
        <v>#VALUE!</v>
      </c>
      <c r="Q42" s="136"/>
      <c r="R42" s="89"/>
      <c r="S42" s="89"/>
    </row>
    <row r="43" spans="1:19" ht="20.100000000000001" customHeight="1">
      <c r="A43" s="32" t="s">
        <v>45</v>
      </c>
      <c r="B43" s="124" t="s">
        <v>59</v>
      </c>
      <c r="C43" s="124"/>
      <c r="D43" s="124"/>
      <c r="E43" s="124"/>
      <c r="F43" s="124"/>
      <c r="G43" s="124"/>
      <c r="H43" s="124"/>
      <c r="I43" s="124"/>
      <c r="J43" s="124"/>
      <c r="K43" s="124"/>
      <c r="L43" s="124"/>
      <c r="M43" s="124"/>
      <c r="N43" s="124"/>
      <c r="O43" s="124"/>
      <c r="P43" s="124"/>
      <c r="Q43" s="124"/>
      <c r="R43" s="89"/>
      <c r="S43" s="89"/>
    </row>
    <row r="44" spans="1:19" ht="20.100000000000001" customHeight="1">
      <c r="A44" s="32" t="s">
        <v>45</v>
      </c>
      <c r="B44" s="124" t="s">
        <v>131</v>
      </c>
      <c r="C44" s="124"/>
      <c r="D44" s="124"/>
      <c r="E44" s="124"/>
      <c r="F44" s="124"/>
      <c r="G44" s="124"/>
      <c r="H44" s="124"/>
      <c r="I44" s="124"/>
      <c r="J44" s="124"/>
      <c r="K44" s="124"/>
      <c r="L44" s="124"/>
      <c r="M44" s="124"/>
      <c r="N44" s="124"/>
      <c r="O44" s="124"/>
      <c r="P44" s="124"/>
      <c r="Q44" s="124"/>
    </row>
    <row r="46" spans="1:19" ht="14.25">
      <c r="A46" s="9" t="s">
        <v>67</v>
      </c>
      <c r="B46" s="152" t="s">
        <v>108</v>
      </c>
      <c r="C46" s="152"/>
      <c r="D46" s="152"/>
      <c r="E46" s="8"/>
      <c r="F46" s="8"/>
      <c r="G46" s="8"/>
      <c r="H46" s="8"/>
      <c r="I46" s="8"/>
      <c r="J46" s="8"/>
      <c r="K46" s="8"/>
      <c r="L46" s="8"/>
      <c r="M46" s="8"/>
      <c r="N46" s="8"/>
      <c r="O46" s="8"/>
      <c r="P46" s="8"/>
      <c r="Q46" s="8"/>
      <c r="R46" s="87"/>
    </row>
    <row r="47" spans="1:19" ht="13.5">
      <c r="B47" s="153" t="s">
        <v>153</v>
      </c>
      <c r="C47" s="153"/>
      <c r="D47" s="153"/>
      <c r="E47" s="153"/>
      <c r="F47" s="154" t="e">
        <f>INT(P51/J49)</f>
        <v>#VALUE!</v>
      </c>
      <c r="G47" s="155"/>
      <c r="H47" s="156" t="s">
        <v>10</v>
      </c>
      <c r="I47" s="156"/>
      <c r="J47" s="156"/>
      <c r="K47" s="8"/>
      <c r="L47" s="8"/>
      <c r="M47" s="8"/>
      <c r="N47" s="8"/>
      <c r="O47" s="8"/>
      <c r="P47" s="8"/>
    </row>
    <row r="48" spans="1:19" ht="13.5">
      <c r="B48" s="150" t="s">
        <v>97</v>
      </c>
      <c r="C48" s="150"/>
      <c r="D48" s="150"/>
      <c r="E48" s="150"/>
      <c r="F48" s="150"/>
      <c r="G48" s="150"/>
      <c r="H48" s="150"/>
      <c r="I48" s="150"/>
      <c r="J48" s="150"/>
      <c r="K48" s="150"/>
      <c r="L48" s="150"/>
      <c r="M48" s="150"/>
      <c r="N48" s="34"/>
      <c r="O48" s="34"/>
      <c r="P48" s="8"/>
    </row>
    <row r="49" spans="1:18" ht="13.5">
      <c r="B49" s="8"/>
      <c r="C49" s="8"/>
      <c r="D49" s="8"/>
      <c r="E49" s="8"/>
      <c r="F49" s="8"/>
      <c r="G49" s="8"/>
      <c r="H49" s="151" t="s">
        <v>34</v>
      </c>
      <c r="I49" s="151"/>
      <c r="J49" s="8" t="str">
        <f>J17</f>
        <v>○</v>
      </c>
      <c r="K49" s="3" t="s">
        <v>98</v>
      </c>
      <c r="L49" s="152"/>
      <c r="M49" s="152"/>
      <c r="N49" s="152"/>
      <c r="O49" s="152"/>
      <c r="P49" s="152"/>
    </row>
    <row r="50" spans="1:18" ht="20.100000000000001" customHeight="1">
      <c r="A50" s="138" t="s">
        <v>61</v>
      </c>
      <c r="B50" s="141" t="s">
        <v>62</v>
      </c>
      <c r="C50" s="142"/>
      <c r="D50" s="141" t="s">
        <v>63</v>
      </c>
      <c r="E50" s="143"/>
      <c r="F50" s="143"/>
      <c r="G50" s="143"/>
      <c r="H50" s="143"/>
      <c r="I50" s="143"/>
      <c r="J50" s="143"/>
      <c r="K50" s="143"/>
      <c r="L50" s="143"/>
      <c r="M50" s="143"/>
      <c r="N50" s="143"/>
      <c r="O50" s="142"/>
      <c r="P50" s="143" t="s">
        <v>2</v>
      </c>
      <c r="Q50" s="142"/>
    </row>
    <row r="51" spans="1:18" ht="20.100000000000001" customHeight="1">
      <c r="A51" s="139"/>
      <c r="B51" s="144" t="s">
        <v>109</v>
      </c>
      <c r="C51" s="145"/>
      <c r="D51" s="146">
        <v>10000</v>
      </c>
      <c r="E51" s="147"/>
      <c r="F51" s="22" t="s">
        <v>124</v>
      </c>
      <c r="G51" s="23" t="str">
        <f>+J49</f>
        <v>○</v>
      </c>
      <c r="H51" s="5" t="s">
        <v>100</v>
      </c>
      <c r="I51" s="148"/>
      <c r="J51" s="148"/>
      <c r="K51" s="148"/>
      <c r="L51" s="5"/>
      <c r="M51" s="5"/>
      <c r="N51" s="24"/>
      <c r="O51" s="5"/>
      <c r="P51" s="126" t="e">
        <f>D51*G51</f>
        <v>#VALUE!</v>
      </c>
      <c r="Q51" s="127"/>
      <c r="R51" s="83"/>
    </row>
    <row r="52" spans="1:18" ht="19.5" customHeight="1">
      <c r="A52" s="139"/>
      <c r="B52" s="128" t="s">
        <v>48</v>
      </c>
      <c r="C52" s="129"/>
      <c r="D52" s="25" t="s">
        <v>9</v>
      </c>
      <c r="E52" s="20"/>
      <c r="F52" s="20"/>
      <c r="G52" s="26"/>
      <c r="H52" s="26"/>
      <c r="I52" s="26"/>
      <c r="J52" s="26"/>
      <c r="K52" s="26"/>
      <c r="L52" s="27"/>
      <c r="M52" s="27"/>
      <c r="N52" s="27"/>
      <c r="O52" s="16"/>
      <c r="P52" s="130" t="e">
        <f>+P51*10%</f>
        <v>#VALUE!</v>
      </c>
      <c r="Q52" s="131"/>
    </row>
    <row r="53" spans="1:18" ht="20.100000000000001" customHeight="1">
      <c r="A53" s="139"/>
      <c r="B53" s="132" t="s">
        <v>68</v>
      </c>
      <c r="C53" s="133"/>
      <c r="D53" s="123" t="s">
        <v>50</v>
      </c>
      <c r="E53" s="5"/>
      <c r="F53" s="5"/>
      <c r="G53" s="18"/>
      <c r="H53" s="18"/>
      <c r="I53" s="18"/>
      <c r="J53" s="18"/>
      <c r="K53" s="18"/>
      <c r="L53" s="14"/>
      <c r="M53" s="14"/>
      <c r="N53" s="14"/>
      <c r="O53" s="14"/>
      <c r="P53" s="134" t="e">
        <f>+P51+P52</f>
        <v>#VALUE!</v>
      </c>
      <c r="Q53" s="135"/>
    </row>
    <row r="54" spans="1:18" ht="20.100000000000001" customHeight="1">
      <c r="A54" s="137" t="s">
        <v>69</v>
      </c>
      <c r="B54" s="137"/>
      <c r="C54" s="137"/>
      <c r="D54" s="137"/>
      <c r="E54" s="137"/>
      <c r="F54" s="137"/>
      <c r="G54" s="137"/>
      <c r="H54" s="137"/>
      <c r="I54" s="137"/>
      <c r="J54" s="137"/>
      <c r="K54" s="137"/>
      <c r="L54" s="137"/>
      <c r="M54" s="137"/>
      <c r="N54" s="137"/>
      <c r="O54" s="137"/>
      <c r="P54" s="136" t="e">
        <f>P32+P42+P53</f>
        <v>#VALUE!</v>
      </c>
      <c r="Q54" s="136"/>
    </row>
    <row r="55" spans="1:18" ht="20.100000000000001" customHeight="1">
      <c r="A55" s="32"/>
      <c r="B55" s="124"/>
      <c r="C55" s="124"/>
      <c r="D55" s="124"/>
      <c r="E55" s="124"/>
      <c r="F55" s="124"/>
      <c r="G55" s="124"/>
      <c r="H55" s="124"/>
      <c r="I55" s="124"/>
      <c r="J55" s="124"/>
      <c r="K55" s="124"/>
      <c r="L55" s="124"/>
      <c r="M55" s="124"/>
      <c r="N55" s="124"/>
      <c r="O55" s="124"/>
      <c r="P55" s="124"/>
      <c r="Q55" s="124"/>
    </row>
  </sheetData>
  <mergeCells count="119">
    <mergeCell ref="A1:Q1"/>
    <mergeCell ref="A3:H3"/>
    <mergeCell ref="K4:L4"/>
    <mergeCell ref="N4:P4"/>
    <mergeCell ref="J5:Q5"/>
    <mergeCell ref="J6:Q6"/>
    <mergeCell ref="B13:C13"/>
    <mergeCell ref="D13:E13"/>
    <mergeCell ref="B14:D14"/>
    <mergeCell ref="S14:U14"/>
    <mergeCell ref="B15:E15"/>
    <mergeCell ref="F15:G15"/>
    <mergeCell ref="H15:J15"/>
    <mergeCell ref="J7:Q7"/>
    <mergeCell ref="J8:K8"/>
    <mergeCell ref="J9:K9"/>
    <mergeCell ref="J10:K10"/>
    <mergeCell ref="B11:Q11"/>
    <mergeCell ref="A12:B12"/>
    <mergeCell ref="C12:F12"/>
    <mergeCell ref="AC15:AE15"/>
    <mergeCell ref="B16:M16"/>
    <mergeCell ref="R16:T16"/>
    <mergeCell ref="U16:X16"/>
    <mergeCell ref="H17:I17"/>
    <mergeCell ref="L17:M17"/>
    <mergeCell ref="O17:P17"/>
    <mergeCell ref="Y17:Z17"/>
    <mergeCell ref="AC17:AD17"/>
    <mergeCell ref="AF17:AG17"/>
    <mergeCell ref="C18:O18"/>
    <mergeCell ref="P18:Q18"/>
    <mergeCell ref="C19:F19"/>
    <mergeCell ref="H19:I19"/>
    <mergeCell ref="P19:Q19"/>
    <mergeCell ref="C20:F20"/>
    <mergeCell ref="H20:I20"/>
    <mergeCell ref="P20:Q20"/>
    <mergeCell ref="C24:F24"/>
    <mergeCell ref="H24:I24"/>
    <mergeCell ref="P24:Q24"/>
    <mergeCell ref="C21:F21"/>
    <mergeCell ref="H21:I21"/>
    <mergeCell ref="P21:Q21"/>
    <mergeCell ref="C22:F22"/>
    <mergeCell ref="H22:I22"/>
    <mergeCell ref="P22:Q22"/>
    <mergeCell ref="A30:B30"/>
    <mergeCell ref="C30:N30"/>
    <mergeCell ref="P30:Q30"/>
    <mergeCell ref="A31:B31"/>
    <mergeCell ref="C31:N31"/>
    <mergeCell ref="P31:Q31"/>
    <mergeCell ref="C27:F27"/>
    <mergeCell ref="H27:I27"/>
    <mergeCell ref="P27:Q27"/>
    <mergeCell ref="A28:B28"/>
    <mergeCell ref="P28:Q28"/>
    <mergeCell ref="A29:B29"/>
    <mergeCell ref="C29:N29"/>
    <mergeCell ref="P29:Q29"/>
    <mergeCell ref="A19:A27"/>
    <mergeCell ref="C25:F25"/>
    <mergeCell ref="H25:I25"/>
    <mergeCell ref="P25:Q25"/>
    <mergeCell ref="C26:F26"/>
    <mergeCell ref="H26:I26"/>
    <mergeCell ref="P26:Q26"/>
    <mergeCell ref="C23:F23"/>
    <mergeCell ref="H23:I23"/>
    <mergeCell ref="P23:Q23"/>
    <mergeCell ref="H47:J47"/>
    <mergeCell ref="A50:A53"/>
    <mergeCell ref="B38:C38"/>
    <mergeCell ref="D38:O38"/>
    <mergeCell ref="P38:Q38"/>
    <mergeCell ref="B39:C39"/>
    <mergeCell ref="D39:E39"/>
    <mergeCell ref="I39:K39"/>
    <mergeCell ref="A32:B32"/>
    <mergeCell ref="C32:L32"/>
    <mergeCell ref="P32:Q32"/>
    <mergeCell ref="B34:D34"/>
    <mergeCell ref="B35:E35"/>
    <mergeCell ref="F35:G35"/>
    <mergeCell ref="H35:J35"/>
    <mergeCell ref="P39:Q39"/>
    <mergeCell ref="B40:C40"/>
    <mergeCell ref="P40:Q40"/>
    <mergeCell ref="B41:C41"/>
    <mergeCell ref="P41:Q41"/>
    <mergeCell ref="P42:Q42"/>
    <mergeCell ref="B36:M36"/>
    <mergeCell ref="H37:I37"/>
    <mergeCell ref="L37:P37"/>
    <mergeCell ref="A38:A41"/>
    <mergeCell ref="A42:O42"/>
    <mergeCell ref="B55:Q55"/>
    <mergeCell ref="P51:Q51"/>
    <mergeCell ref="B52:C52"/>
    <mergeCell ref="P52:Q52"/>
    <mergeCell ref="B53:C53"/>
    <mergeCell ref="P53:Q53"/>
    <mergeCell ref="P54:Q54"/>
    <mergeCell ref="B48:M48"/>
    <mergeCell ref="H49:I49"/>
    <mergeCell ref="L49:P49"/>
    <mergeCell ref="A54:O54"/>
    <mergeCell ref="B50:C50"/>
    <mergeCell ref="D50:O50"/>
    <mergeCell ref="P50:Q50"/>
    <mergeCell ref="B51:C51"/>
    <mergeCell ref="D51:E51"/>
    <mergeCell ref="I51:K51"/>
    <mergeCell ref="B43:Q43"/>
    <mergeCell ref="B44:Q44"/>
    <mergeCell ref="B46:D46"/>
    <mergeCell ref="B47:E47"/>
    <mergeCell ref="F47:G47"/>
  </mergeCells>
  <phoneticPr fontId="3"/>
  <conditionalFormatting sqref="F15:G15">
    <cfRule type="expression" dxfId="25" priority="3">
      <formula>MOD($F$15,1)=0</formula>
    </cfRule>
  </conditionalFormatting>
  <conditionalFormatting sqref="P29:Q29">
    <cfRule type="expression" dxfId="24" priority="2">
      <formula>P29&gt;(P28*0.1)</formula>
    </cfRule>
  </conditionalFormatting>
  <conditionalFormatting sqref="P30:Q30">
    <cfRule type="expression" dxfId="23" priority="1">
      <formula>(P30&gt;(U16*J17*N17))</formula>
    </cfRule>
  </conditionalFormatting>
  <printOptions horizontalCentered="1"/>
  <pageMargins left="0.70866141732283472" right="0.70866141732283472" top="0.86614173228346458" bottom="0.55118110236220474" header="0.31496062992125984" footer="0.31496062992125984"/>
  <pageSetup paperSize="9" scale="79" orientation="portrait" blackAndWhite="1"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DF402-EBB7-4248-B226-B8E1A56E3D44}">
  <sheetPr>
    <tabColor theme="9" tint="0.39997558519241921"/>
    <pageSetUpPr fitToPage="1"/>
  </sheetPr>
  <dimension ref="A1:AG55"/>
  <sheetViews>
    <sheetView view="pageBreakPreview" zoomScaleNormal="100" zoomScaleSheetLayoutView="100" workbookViewId="0">
      <selection activeCell="AG15" sqref="AG15"/>
    </sheetView>
  </sheetViews>
  <sheetFormatPr defaultColWidth="9" defaultRowHeight="20.100000000000001" customHeight="1"/>
  <cols>
    <col min="1" max="1" width="6.25" style="6" bestFit="1" customWidth="1"/>
    <col min="2" max="2" width="13.875" style="6" bestFit="1" customWidth="1"/>
    <col min="3" max="6" width="6.375" style="6" customWidth="1"/>
    <col min="7" max="8" width="5.25" style="6" bestFit="1" customWidth="1"/>
    <col min="9" max="9" width="2.5" style="6" bestFit="1" customWidth="1"/>
    <col min="10" max="10" width="3.5" style="6" bestFit="1" customWidth="1"/>
    <col min="11" max="11" width="5.75" style="6" customWidth="1"/>
    <col min="12" max="13" width="4.25" style="6" customWidth="1"/>
    <col min="14" max="15" width="3.5" style="6" bestFit="1" customWidth="1"/>
    <col min="16" max="17" width="7.125" style="6" customWidth="1"/>
    <col min="18" max="18" width="6.875" style="6" customWidth="1"/>
    <col min="19" max="41" width="3.625" style="6" customWidth="1"/>
    <col min="42" max="16384" width="9" style="6"/>
  </cols>
  <sheetData>
    <row r="1" spans="1:31" s="1" customFormat="1" ht="33" customHeight="1">
      <c r="A1" s="210" t="s">
        <v>135</v>
      </c>
      <c r="B1" s="211"/>
      <c r="C1" s="211"/>
      <c r="D1" s="211"/>
      <c r="E1" s="211"/>
      <c r="F1" s="211"/>
      <c r="G1" s="211"/>
      <c r="H1" s="211"/>
      <c r="I1" s="211"/>
      <c r="J1" s="211"/>
      <c r="K1" s="211"/>
      <c r="L1" s="211"/>
      <c r="M1" s="211"/>
      <c r="N1" s="211"/>
      <c r="O1" s="211"/>
      <c r="P1" s="211"/>
      <c r="Q1" s="211"/>
      <c r="R1" s="6"/>
    </row>
    <row r="2" spans="1:31" s="1" customFormat="1" ht="33" customHeight="1">
      <c r="A2" s="7"/>
      <c r="B2" s="6"/>
      <c r="C2" s="6"/>
      <c r="D2" s="6"/>
      <c r="E2" s="6"/>
      <c r="F2" s="6"/>
      <c r="G2" s="6"/>
      <c r="H2" s="6"/>
      <c r="I2" s="6"/>
      <c r="J2" s="6"/>
      <c r="K2" s="6"/>
      <c r="L2" s="6"/>
      <c r="M2" s="6"/>
      <c r="N2" s="6"/>
      <c r="O2" s="6"/>
      <c r="P2" s="6"/>
      <c r="Q2" s="6"/>
      <c r="R2" s="6"/>
    </row>
    <row r="3" spans="1:31" s="1" customFormat="1" ht="20.100000000000001" customHeight="1">
      <c r="A3" s="152" t="s">
        <v>134</v>
      </c>
      <c r="B3" s="152"/>
      <c r="C3" s="152"/>
      <c r="D3" s="152"/>
      <c r="E3" s="152"/>
      <c r="F3" s="152"/>
      <c r="G3" s="152"/>
      <c r="H3" s="152"/>
    </row>
    <row r="4" spans="1:31" s="1" customFormat="1" ht="13.5">
      <c r="J4" s="8" t="s">
        <v>39</v>
      </c>
      <c r="K4" s="206"/>
      <c r="L4" s="206"/>
      <c r="M4" s="39" t="s">
        <v>74</v>
      </c>
      <c r="N4" s="197"/>
      <c r="O4" s="197"/>
      <c r="P4" s="197"/>
      <c r="Q4" s="8"/>
    </row>
    <row r="5" spans="1:31" s="1" customFormat="1" ht="13.5">
      <c r="J5" s="207" t="s">
        <v>75</v>
      </c>
      <c r="K5" s="207"/>
      <c r="L5" s="207"/>
      <c r="M5" s="207"/>
      <c r="N5" s="207"/>
      <c r="O5" s="207"/>
      <c r="P5" s="207"/>
      <c r="Q5" s="207"/>
    </row>
    <row r="6" spans="1:31" s="1" customFormat="1" ht="13.5">
      <c r="J6" s="197" t="s">
        <v>76</v>
      </c>
      <c r="K6" s="197"/>
      <c r="L6" s="197"/>
      <c r="M6" s="197"/>
      <c r="N6" s="197"/>
      <c r="O6" s="197"/>
      <c r="P6" s="197"/>
      <c r="Q6" s="197"/>
    </row>
    <row r="7" spans="1:31" s="1" customFormat="1" ht="13.5">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0.100000000000001" customHeight="1">
      <c r="B11" s="149" t="s">
        <v>0</v>
      </c>
      <c r="C11" s="149"/>
      <c r="D11" s="149"/>
      <c r="E11" s="149"/>
      <c r="F11" s="149"/>
      <c r="G11" s="149"/>
      <c r="H11" s="149"/>
      <c r="I11" s="149"/>
      <c r="J11" s="149"/>
      <c r="K11" s="149"/>
      <c r="L11" s="149"/>
      <c r="M11" s="149"/>
      <c r="N11" s="149"/>
      <c r="O11" s="149"/>
      <c r="P11" s="149"/>
      <c r="Q11" s="149"/>
    </row>
    <row r="12" spans="1:31" s="1" customFormat="1" ht="20.100000000000001" customHeight="1">
      <c r="A12" s="151" t="s">
        <v>53</v>
      </c>
      <c r="B12" s="151"/>
      <c r="C12" s="209" t="s">
        <v>116</v>
      </c>
      <c r="D12" s="209"/>
      <c r="E12" s="209"/>
      <c r="F12" s="209"/>
      <c r="G12" s="41"/>
    </row>
    <row r="13" spans="1:31" s="1" customFormat="1" ht="20.100000000000001" customHeight="1">
      <c r="A13" s="9" t="s">
        <v>46</v>
      </c>
      <c r="B13" s="208" t="s">
        <v>64</v>
      </c>
      <c r="C13" s="208"/>
      <c r="D13" s="193" t="s">
        <v>60</v>
      </c>
      <c r="E13" s="193"/>
      <c r="F13" s="33"/>
      <c r="G13" s="8" t="s">
        <v>52</v>
      </c>
      <c r="H13" s="10"/>
      <c r="I13" s="10"/>
      <c r="J13" s="10"/>
      <c r="K13" s="10"/>
      <c r="L13" s="10"/>
      <c r="M13" s="10"/>
      <c r="N13" s="10"/>
      <c r="O13" s="10"/>
      <c r="P13" s="10"/>
      <c r="Q13" s="10"/>
    </row>
    <row r="14" spans="1:31" s="1" customFormat="1" ht="20.100000000000001" customHeight="1">
      <c r="A14" s="4" t="s">
        <v>40</v>
      </c>
      <c r="B14" s="149" t="s">
        <v>44</v>
      </c>
      <c r="C14" s="149"/>
      <c r="D14" s="149"/>
      <c r="E14" s="4"/>
      <c r="R14" s="6"/>
      <c r="S14" s="149"/>
      <c r="T14" s="149"/>
      <c r="U14" s="149"/>
    </row>
    <row r="15" spans="1:31" s="1" customFormat="1" ht="20.100000000000001" customHeight="1">
      <c r="B15" s="153" t="s">
        <v>36</v>
      </c>
      <c r="C15" s="153"/>
      <c r="D15" s="153"/>
      <c r="E15" s="153"/>
      <c r="F15" s="194" t="e">
        <f>P30/J17/N17</f>
        <v>#VALUE!</v>
      </c>
      <c r="G15" s="195"/>
      <c r="H15" s="156" t="s">
        <v>10</v>
      </c>
      <c r="I15" s="156"/>
      <c r="J15" s="156"/>
      <c r="K15" s="8"/>
      <c r="R15" s="87" t="s">
        <v>139</v>
      </c>
      <c r="S15" s="87"/>
      <c r="T15" s="87"/>
      <c r="U15" s="87"/>
      <c r="V15" s="87"/>
      <c r="W15" s="87"/>
      <c r="X15" s="87"/>
      <c r="Y15" s="112"/>
      <c r="Z15" s="6"/>
      <c r="AA15" s="8"/>
      <c r="AB15" s="8"/>
      <c r="AC15" s="188"/>
      <c r="AD15" s="188"/>
      <c r="AE15" s="188"/>
    </row>
    <row r="16" spans="1:31" s="1" customFormat="1" ht="20.100000000000001" customHeight="1">
      <c r="B16" s="150" t="s">
        <v>11</v>
      </c>
      <c r="C16" s="150"/>
      <c r="D16" s="150"/>
      <c r="E16" s="150"/>
      <c r="F16" s="150"/>
      <c r="G16" s="150"/>
      <c r="H16" s="150"/>
      <c r="I16" s="150"/>
      <c r="J16" s="150"/>
      <c r="K16" s="150"/>
      <c r="L16" s="150"/>
      <c r="M16" s="150"/>
      <c r="N16" s="2"/>
      <c r="O16" s="2"/>
      <c r="R16" s="189" t="s">
        <v>106</v>
      </c>
      <c r="S16" s="189"/>
      <c r="T16" s="190"/>
      <c r="U16" s="191">
        <v>50000</v>
      </c>
      <c r="V16" s="191"/>
      <c r="W16" s="191"/>
      <c r="X16" s="191"/>
      <c r="Y16" s="8"/>
      <c r="Z16" s="8"/>
      <c r="AA16" s="8"/>
      <c r="AB16" s="8"/>
      <c r="AC16" s="8"/>
      <c r="AD16" s="8"/>
    </row>
    <row r="17" spans="1:33" s="1" customFormat="1" ht="20.100000000000001" customHeight="1">
      <c r="H17" s="151" t="s">
        <v>34</v>
      </c>
      <c r="I17" s="151"/>
      <c r="J17" s="43" t="s">
        <v>141</v>
      </c>
      <c r="K17" s="3" t="s">
        <v>38</v>
      </c>
      <c r="L17" s="185" t="s">
        <v>35</v>
      </c>
      <c r="M17" s="185"/>
      <c r="N17" s="43" t="s">
        <v>128</v>
      </c>
      <c r="O17" s="183" t="s">
        <v>58</v>
      </c>
      <c r="P17" s="183"/>
      <c r="R17" s="6"/>
      <c r="Y17" s="151"/>
      <c r="Z17" s="151"/>
      <c r="AB17" s="3"/>
      <c r="AC17" s="185"/>
      <c r="AD17" s="185"/>
      <c r="AF17" s="183"/>
      <c r="AG17" s="183"/>
    </row>
    <row r="18" spans="1:33" ht="20.100000000000001" customHeight="1">
      <c r="A18" s="11"/>
      <c r="B18" s="12" t="s">
        <v>1</v>
      </c>
      <c r="C18" s="141" t="s">
        <v>12</v>
      </c>
      <c r="D18" s="143"/>
      <c r="E18" s="143"/>
      <c r="F18" s="143"/>
      <c r="G18" s="143"/>
      <c r="H18" s="143"/>
      <c r="I18" s="143"/>
      <c r="J18" s="143"/>
      <c r="K18" s="143"/>
      <c r="L18" s="143"/>
      <c r="M18" s="143"/>
      <c r="N18" s="143"/>
      <c r="O18" s="143"/>
      <c r="P18" s="141" t="s">
        <v>2</v>
      </c>
      <c r="Q18" s="142"/>
    </row>
    <row r="19" spans="1:33" ht="20.100000000000001" customHeight="1">
      <c r="A19" s="165" t="s">
        <v>37</v>
      </c>
      <c r="B19" s="13" t="s">
        <v>3</v>
      </c>
      <c r="C19" s="173" t="s">
        <v>13</v>
      </c>
      <c r="D19" s="174"/>
      <c r="E19" s="174"/>
      <c r="F19" s="174"/>
      <c r="G19" s="14" t="s">
        <v>14</v>
      </c>
      <c r="H19" s="184"/>
      <c r="I19" s="184"/>
      <c r="J19" s="14" t="s">
        <v>15</v>
      </c>
      <c r="K19" s="79"/>
      <c r="L19" s="80" t="s">
        <v>16</v>
      </c>
      <c r="M19" s="14"/>
      <c r="N19" s="77"/>
      <c r="O19" s="14"/>
      <c r="P19" s="168">
        <f t="shared" ref="P19:P27" si="0">PRODUCT(H19,K19,N19)</f>
        <v>0</v>
      </c>
      <c r="Q19" s="169"/>
    </row>
    <row r="20" spans="1:33" ht="20.100000000000001" customHeight="1">
      <c r="A20" s="166"/>
      <c r="B20" s="15"/>
      <c r="C20" s="179" t="s">
        <v>17</v>
      </c>
      <c r="D20" s="180"/>
      <c r="E20" s="180"/>
      <c r="F20" s="180"/>
      <c r="G20" s="16" t="s">
        <v>14</v>
      </c>
      <c r="H20" s="158"/>
      <c r="I20" s="158"/>
      <c r="J20" s="16" t="s">
        <v>15</v>
      </c>
      <c r="K20" s="78"/>
      <c r="L20" s="81" t="s">
        <v>16</v>
      </c>
      <c r="M20" s="16"/>
      <c r="N20" s="77"/>
      <c r="O20" s="16"/>
      <c r="P20" s="163">
        <f t="shared" si="0"/>
        <v>0</v>
      </c>
      <c r="Q20" s="164"/>
    </row>
    <row r="21" spans="1:33" ht="20.100000000000001" customHeight="1">
      <c r="A21" s="166"/>
      <c r="B21" s="15"/>
      <c r="C21" s="179" t="s">
        <v>4</v>
      </c>
      <c r="D21" s="180"/>
      <c r="E21" s="180"/>
      <c r="F21" s="180"/>
      <c r="G21" s="16" t="s">
        <v>14</v>
      </c>
      <c r="H21" s="158"/>
      <c r="I21" s="158"/>
      <c r="J21" s="16" t="s">
        <v>15</v>
      </c>
      <c r="K21" s="78"/>
      <c r="L21" s="81" t="s">
        <v>16</v>
      </c>
      <c r="M21" s="16"/>
      <c r="N21" s="77"/>
      <c r="O21" s="16"/>
      <c r="P21" s="163">
        <f t="shared" si="0"/>
        <v>0</v>
      </c>
      <c r="Q21" s="164"/>
    </row>
    <row r="22" spans="1:33" ht="20.100000000000001" customHeight="1">
      <c r="A22" s="166"/>
      <c r="B22" s="15" t="s">
        <v>18</v>
      </c>
      <c r="C22" s="179" t="s">
        <v>19</v>
      </c>
      <c r="D22" s="180"/>
      <c r="E22" s="180"/>
      <c r="F22" s="180"/>
      <c r="G22" s="16" t="s">
        <v>20</v>
      </c>
      <c r="H22" s="158"/>
      <c r="I22" s="158"/>
      <c r="J22" s="16" t="s">
        <v>15</v>
      </c>
      <c r="K22" s="77"/>
      <c r="L22" s="82" t="s">
        <v>21</v>
      </c>
      <c r="M22" s="16" t="s">
        <v>15</v>
      </c>
      <c r="N22" s="77"/>
      <c r="O22" s="16" t="s">
        <v>22</v>
      </c>
      <c r="P22" s="163">
        <f t="shared" si="0"/>
        <v>0</v>
      </c>
      <c r="Q22" s="164"/>
    </row>
    <row r="23" spans="1:33" ht="20.100000000000001" customHeight="1">
      <c r="A23" s="166"/>
      <c r="B23" s="15"/>
      <c r="C23" s="179" t="s">
        <v>23</v>
      </c>
      <c r="D23" s="180"/>
      <c r="E23" s="180"/>
      <c r="F23" s="180"/>
      <c r="G23" s="16" t="s">
        <v>20</v>
      </c>
      <c r="H23" s="158"/>
      <c r="I23" s="158"/>
      <c r="J23" s="16" t="s">
        <v>15</v>
      </c>
      <c r="K23" s="77"/>
      <c r="L23" s="82" t="s">
        <v>21</v>
      </c>
      <c r="M23" s="16"/>
      <c r="N23" s="77"/>
      <c r="O23" s="16"/>
      <c r="P23" s="163">
        <f t="shared" si="0"/>
        <v>0</v>
      </c>
      <c r="Q23" s="164"/>
    </row>
    <row r="24" spans="1:33" ht="20.100000000000001" customHeight="1">
      <c r="A24" s="166"/>
      <c r="B24" s="15"/>
      <c r="C24" s="179" t="s">
        <v>24</v>
      </c>
      <c r="D24" s="180"/>
      <c r="E24" s="180"/>
      <c r="F24" s="180"/>
      <c r="G24" s="16"/>
      <c r="H24" s="158"/>
      <c r="I24" s="158"/>
      <c r="J24" s="16" t="s">
        <v>15</v>
      </c>
      <c r="K24" s="77"/>
      <c r="L24" s="81" t="s">
        <v>57</v>
      </c>
      <c r="M24" s="16"/>
      <c r="N24" s="77"/>
      <c r="O24" s="16"/>
      <c r="P24" s="163">
        <f t="shared" si="0"/>
        <v>0</v>
      </c>
      <c r="Q24" s="164"/>
    </row>
    <row r="25" spans="1:33" ht="20.100000000000001" customHeight="1">
      <c r="A25" s="166"/>
      <c r="B25" s="15" t="s">
        <v>25</v>
      </c>
      <c r="C25" s="181"/>
      <c r="D25" s="182"/>
      <c r="E25" s="182"/>
      <c r="F25" s="182"/>
      <c r="G25" s="16" t="s">
        <v>26</v>
      </c>
      <c r="H25" s="158"/>
      <c r="I25" s="158"/>
      <c r="J25" s="16" t="s">
        <v>15</v>
      </c>
      <c r="K25" s="77"/>
      <c r="L25" s="82" t="s">
        <v>21</v>
      </c>
      <c r="M25" s="16" t="s">
        <v>15</v>
      </c>
      <c r="N25" s="77"/>
      <c r="O25" s="16" t="s">
        <v>27</v>
      </c>
      <c r="P25" s="163">
        <f t="shared" si="0"/>
        <v>0</v>
      </c>
      <c r="Q25" s="164"/>
    </row>
    <row r="26" spans="1:33" ht="20.100000000000001" customHeight="1">
      <c r="A26" s="166"/>
      <c r="B26" s="15" t="s">
        <v>28</v>
      </c>
      <c r="C26" s="181"/>
      <c r="D26" s="182"/>
      <c r="E26" s="182"/>
      <c r="F26" s="182"/>
      <c r="H26" s="158"/>
      <c r="I26" s="158"/>
      <c r="J26" s="16" t="s">
        <v>15</v>
      </c>
      <c r="K26" s="77"/>
      <c r="L26" s="81" t="s">
        <v>57</v>
      </c>
      <c r="M26" s="16"/>
      <c r="N26" s="77"/>
      <c r="O26" s="16"/>
      <c r="P26" s="163">
        <f t="shared" si="0"/>
        <v>0</v>
      </c>
      <c r="Q26" s="164"/>
    </row>
    <row r="27" spans="1:33" ht="20.100000000000001" customHeight="1">
      <c r="A27" s="166"/>
      <c r="B27" s="15" t="s">
        <v>5</v>
      </c>
      <c r="C27" s="157" t="s">
        <v>6</v>
      </c>
      <c r="D27" s="152"/>
      <c r="E27" s="152"/>
      <c r="F27" s="152"/>
      <c r="H27" s="158"/>
      <c r="I27" s="158"/>
      <c r="J27" s="16"/>
      <c r="K27" s="77"/>
      <c r="L27" s="82"/>
      <c r="M27" s="16"/>
      <c r="N27" s="77"/>
      <c r="O27" s="16"/>
      <c r="P27" s="163">
        <f t="shared" si="0"/>
        <v>0</v>
      </c>
      <c r="Q27" s="164"/>
    </row>
    <row r="28" spans="1:33" ht="20.100000000000001" customHeight="1">
      <c r="A28" s="141" t="s">
        <v>29</v>
      </c>
      <c r="B28" s="142"/>
      <c r="C28" s="108"/>
      <c r="D28" s="30"/>
      <c r="E28" s="30"/>
      <c r="F28" s="30"/>
      <c r="G28" s="29"/>
      <c r="H28" s="29"/>
      <c r="I28" s="29"/>
      <c r="J28" s="29"/>
      <c r="K28" s="29"/>
      <c r="L28" s="29"/>
      <c r="M28" s="29"/>
      <c r="N28" s="29"/>
      <c r="O28" s="29"/>
      <c r="P28" s="177">
        <f>SUM(P19:Q27)</f>
        <v>0</v>
      </c>
      <c r="Q28" s="178"/>
    </row>
    <row r="29" spans="1:33" ht="20.100000000000001" customHeight="1">
      <c r="A29" s="159" t="s">
        <v>8</v>
      </c>
      <c r="B29" s="160"/>
      <c r="C29" s="170" t="s">
        <v>105</v>
      </c>
      <c r="D29" s="153"/>
      <c r="E29" s="153"/>
      <c r="F29" s="153"/>
      <c r="G29" s="153"/>
      <c r="H29" s="153"/>
      <c r="I29" s="153"/>
      <c r="J29" s="153"/>
      <c r="K29" s="153"/>
      <c r="L29" s="153"/>
      <c r="M29" s="153"/>
      <c r="N29" s="153"/>
      <c r="O29" s="20"/>
      <c r="P29" s="171"/>
      <c r="Q29" s="172"/>
      <c r="R29" s="88" t="str">
        <f>IF(P29&lt;=(P28*0.1),"←ＯＫ（上限"&amp;INT(P28*0.1)&amp;"円以内）","←×事務経費（Ｂ）は１０％以内に調整してください。")</f>
        <v>←ＯＫ（上限0円以内）</v>
      </c>
      <c r="S29" s="89"/>
    </row>
    <row r="30" spans="1:33" ht="20.100000000000001" customHeight="1">
      <c r="A30" s="137" t="s">
        <v>30</v>
      </c>
      <c r="B30" s="137"/>
      <c r="C30" s="161" t="s">
        <v>31</v>
      </c>
      <c r="D30" s="162"/>
      <c r="E30" s="162"/>
      <c r="F30" s="162"/>
      <c r="G30" s="162"/>
      <c r="H30" s="162"/>
      <c r="I30" s="162"/>
      <c r="J30" s="162"/>
      <c r="K30" s="162"/>
      <c r="L30" s="162"/>
      <c r="M30" s="162"/>
      <c r="N30" s="162"/>
      <c r="O30" s="29"/>
      <c r="P30" s="177">
        <f>+P28+P29</f>
        <v>0</v>
      </c>
      <c r="Q30" s="178"/>
      <c r="R30" s="88" t="e">
        <f>IF(P30&lt;=(U16*J17*N17),"←ＯＫ（上限"&amp;(J17*N17*U16)&amp;"円以内）","←小計が上限額（"&amp;(J17*N17*U16)&amp;"円）を超えています。科目単価、調整額または事務経費で減額して調整してください。")</f>
        <v>#VALUE!</v>
      </c>
      <c r="S30" s="89"/>
    </row>
    <row r="31" spans="1:33" ht="20.100000000000001" customHeight="1">
      <c r="A31" s="137" t="s">
        <v>32</v>
      </c>
      <c r="B31" s="137"/>
      <c r="C31" s="175" t="s">
        <v>66</v>
      </c>
      <c r="D31" s="176"/>
      <c r="E31" s="176"/>
      <c r="F31" s="176"/>
      <c r="G31" s="176"/>
      <c r="H31" s="176"/>
      <c r="I31" s="176"/>
      <c r="J31" s="176"/>
      <c r="K31" s="176"/>
      <c r="L31" s="176"/>
      <c r="M31" s="176"/>
      <c r="N31" s="176"/>
      <c r="O31" s="20"/>
      <c r="P31" s="171">
        <f>INT(P30*0.1)</f>
        <v>0</v>
      </c>
      <c r="Q31" s="172"/>
      <c r="R31" s="89"/>
      <c r="S31" s="89"/>
    </row>
    <row r="32" spans="1:33" ht="20.100000000000001" customHeight="1">
      <c r="A32" s="159" t="s">
        <v>55</v>
      </c>
      <c r="B32" s="160"/>
      <c r="C32" s="161" t="s">
        <v>33</v>
      </c>
      <c r="D32" s="162"/>
      <c r="E32" s="162"/>
      <c r="F32" s="162"/>
      <c r="G32" s="162"/>
      <c r="H32" s="162"/>
      <c r="I32" s="162"/>
      <c r="J32" s="162"/>
      <c r="K32" s="162"/>
      <c r="L32" s="162"/>
      <c r="M32" s="21"/>
      <c r="N32" s="21"/>
      <c r="O32" s="21"/>
      <c r="P32" s="177">
        <f>SUM(P30:Q31)</f>
        <v>0</v>
      </c>
      <c r="Q32" s="178"/>
      <c r="R32" s="89"/>
      <c r="S32" s="89"/>
    </row>
    <row r="33" spans="1:19" ht="20.100000000000001" customHeight="1">
      <c r="R33" s="89"/>
      <c r="S33" s="89"/>
    </row>
    <row r="34" spans="1:19" ht="13.5">
      <c r="A34" s="4" t="s">
        <v>41</v>
      </c>
      <c r="B34" s="149" t="s">
        <v>42</v>
      </c>
      <c r="C34" s="149"/>
      <c r="D34" s="149"/>
      <c r="E34" s="1"/>
      <c r="F34" s="1"/>
      <c r="G34" s="1"/>
      <c r="H34" s="1"/>
      <c r="I34" s="1"/>
      <c r="J34" s="1"/>
      <c r="K34" s="1"/>
      <c r="L34" s="1"/>
      <c r="M34" s="1"/>
      <c r="N34" s="1"/>
      <c r="O34" s="1"/>
      <c r="P34" s="1"/>
      <c r="Q34" s="1"/>
      <c r="R34" s="89"/>
      <c r="S34" s="89"/>
    </row>
    <row r="35" spans="1:19" ht="13.5">
      <c r="B35" s="153" t="s">
        <v>43</v>
      </c>
      <c r="C35" s="153"/>
      <c r="D35" s="153"/>
      <c r="E35" s="153"/>
      <c r="F35" s="154" t="e">
        <f>INT(P39/J37/L39)</f>
        <v>#VALUE!</v>
      </c>
      <c r="G35" s="155"/>
      <c r="H35" s="156" t="s">
        <v>10</v>
      </c>
      <c r="I35" s="156"/>
      <c r="J35" s="156"/>
      <c r="K35" s="8"/>
      <c r="L35" s="1"/>
      <c r="M35" s="1"/>
      <c r="N35" s="1"/>
      <c r="O35" s="1"/>
      <c r="P35" s="1"/>
      <c r="R35" s="89"/>
      <c r="S35" s="89"/>
    </row>
    <row r="36" spans="1:19" ht="13.5">
      <c r="B36" s="150" t="s">
        <v>47</v>
      </c>
      <c r="C36" s="150"/>
      <c r="D36" s="150"/>
      <c r="E36" s="150"/>
      <c r="F36" s="150"/>
      <c r="G36" s="150"/>
      <c r="H36" s="150"/>
      <c r="I36" s="150"/>
      <c r="J36" s="150"/>
      <c r="K36" s="150"/>
      <c r="L36" s="150"/>
      <c r="M36" s="150"/>
      <c r="N36" s="2"/>
      <c r="O36" s="2"/>
      <c r="P36" s="1"/>
      <c r="R36" s="89"/>
      <c r="S36" s="89"/>
    </row>
    <row r="37" spans="1:19" ht="13.5">
      <c r="B37" s="1"/>
      <c r="C37" s="1"/>
      <c r="D37" s="1"/>
      <c r="E37" s="1"/>
      <c r="F37" s="1"/>
      <c r="G37" s="1"/>
      <c r="H37" s="151" t="s">
        <v>34</v>
      </c>
      <c r="I37" s="151"/>
      <c r="J37" s="8" t="str">
        <f>J17</f>
        <v>〇</v>
      </c>
      <c r="K37" s="3" t="s">
        <v>98</v>
      </c>
      <c r="L37" s="152"/>
      <c r="M37" s="152"/>
      <c r="N37" s="152"/>
      <c r="O37" s="152"/>
      <c r="P37" s="152"/>
      <c r="R37" s="89"/>
      <c r="S37" s="89"/>
    </row>
    <row r="38" spans="1:19" ht="20.100000000000001" customHeight="1">
      <c r="A38" s="212" t="s">
        <v>61</v>
      </c>
      <c r="B38" s="141" t="s">
        <v>62</v>
      </c>
      <c r="C38" s="142"/>
      <c r="D38" s="141" t="s">
        <v>63</v>
      </c>
      <c r="E38" s="143"/>
      <c r="F38" s="143"/>
      <c r="G38" s="143"/>
      <c r="H38" s="143"/>
      <c r="I38" s="143"/>
      <c r="J38" s="143"/>
      <c r="K38" s="143"/>
      <c r="L38" s="143"/>
      <c r="M38" s="143"/>
      <c r="N38" s="143"/>
      <c r="O38" s="142"/>
      <c r="P38" s="143" t="s">
        <v>2</v>
      </c>
      <c r="Q38" s="142"/>
      <c r="R38" s="89"/>
      <c r="S38" s="89"/>
    </row>
    <row r="39" spans="1:19" ht="20.100000000000001" customHeight="1">
      <c r="A39" s="212"/>
      <c r="B39" s="144" t="s">
        <v>49</v>
      </c>
      <c r="C39" s="145"/>
      <c r="D39" s="146">
        <v>20000</v>
      </c>
      <c r="E39" s="147"/>
      <c r="F39" s="22" t="s">
        <v>124</v>
      </c>
      <c r="G39" s="23" t="str">
        <f>+J37</f>
        <v>〇</v>
      </c>
      <c r="H39" s="5" t="s">
        <v>51</v>
      </c>
      <c r="I39" s="148" t="s">
        <v>102</v>
      </c>
      <c r="J39" s="148"/>
      <c r="K39" s="148"/>
      <c r="L39" s="5">
        <f>IF(N17&gt;6,6,N17)</f>
        <v>6</v>
      </c>
      <c r="M39" s="5" t="s">
        <v>104</v>
      </c>
      <c r="N39" s="24"/>
      <c r="O39" s="5"/>
      <c r="P39" s="126" t="e">
        <f>D39*G39*L39</f>
        <v>#VALUE!</v>
      </c>
      <c r="Q39" s="127"/>
      <c r="R39" s="90" t="str">
        <f>IF(L39&lt;=6,"←ＯＫ","←×経費対象月は６月が上限です。")</f>
        <v>←ＯＫ</v>
      </c>
      <c r="S39" s="89"/>
    </row>
    <row r="40" spans="1:19" ht="20.100000000000001" customHeight="1">
      <c r="A40" s="212"/>
      <c r="B40" s="128" t="s">
        <v>48</v>
      </c>
      <c r="C40" s="129"/>
      <c r="D40" s="25" t="s">
        <v>9</v>
      </c>
      <c r="E40" s="20"/>
      <c r="F40" s="20"/>
      <c r="G40" s="26"/>
      <c r="H40" s="26"/>
      <c r="I40" s="26"/>
      <c r="J40" s="26"/>
      <c r="K40" s="26"/>
      <c r="L40" s="27"/>
      <c r="M40" s="27"/>
      <c r="N40" s="27"/>
      <c r="O40" s="16"/>
      <c r="P40" s="130" t="e">
        <f>+P39*10%</f>
        <v>#VALUE!</v>
      </c>
      <c r="Q40" s="131"/>
      <c r="R40" s="89"/>
      <c r="S40" s="89"/>
    </row>
    <row r="41" spans="1:19" ht="20.100000000000001" customHeight="1">
      <c r="A41" s="212"/>
      <c r="B41" s="216" t="s">
        <v>56</v>
      </c>
      <c r="C41" s="217"/>
      <c r="D41" s="28" t="s">
        <v>50</v>
      </c>
      <c r="E41" s="29"/>
      <c r="F41" s="29"/>
      <c r="G41" s="30"/>
      <c r="H41" s="30"/>
      <c r="I41" s="30"/>
      <c r="J41" s="30"/>
      <c r="K41" s="30"/>
      <c r="L41" s="31"/>
      <c r="M41" s="31"/>
      <c r="N41" s="31"/>
      <c r="O41" s="31"/>
      <c r="P41" s="134" t="e">
        <f>+P39+P40</f>
        <v>#VALUE!</v>
      </c>
      <c r="Q41" s="135"/>
      <c r="R41" s="89"/>
      <c r="S41" s="89"/>
    </row>
    <row r="42" spans="1:19" ht="20.100000000000001" customHeight="1">
      <c r="A42" s="159" t="s">
        <v>54</v>
      </c>
      <c r="B42" s="213"/>
      <c r="C42" s="213"/>
      <c r="D42" s="213"/>
      <c r="E42" s="213"/>
      <c r="F42" s="213"/>
      <c r="G42" s="213"/>
      <c r="H42" s="213"/>
      <c r="I42" s="213"/>
      <c r="J42" s="213"/>
      <c r="K42" s="213"/>
      <c r="L42" s="213"/>
      <c r="M42" s="213"/>
      <c r="N42" s="213"/>
      <c r="O42" s="160"/>
      <c r="P42" s="136" t="e">
        <f>+P32+P41</f>
        <v>#VALUE!</v>
      </c>
      <c r="Q42" s="136"/>
      <c r="R42" s="89"/>
      <c r="S42" s="89"/>
    </row>
    <row r="43" spans="1:19" ht="20.100000000000001" customHeight="1">
      <c r="A43" s="32" t="s">
        <v>45</v>
      </c>
      <c r="B43" s="124" t="s">
        <v>59</v>
      </c>
      <c r="C43" s="124"/>
      <c r="D43" s="124"/>
      <c r="E43" s="124"/>
      <c r="F43" s="124"/>
      <c r="G43" s="124"/>
      <c r="H43" s="124"/>
      <c r="I43" s="124"/>
      <c r="J43" s="124"/>
      <c r="K43" s="124"/>
      <c r="L43" s="124"/>
      <c r="M43" s="124"/>
      <c r="N43" s="124"/>
      <c r="O43" s="124"/>
      <c r="P43" s="124"/>
      <c r="Q43" s="124"/>
      <c r="R43" s="89"/>
      <c r="S43" s="89"/>
    </row>
    <row r="44" spans="1:19" ht="20.100000000000001" customHeight="1">
      <c r="A44" s="32" t="s">
        <v>45</v>
      </c>
      <c r="B44" s="124" t="s">
        <v>131</v>
      </c>
      <c r="C44" s="124"/>
      <c r="D44" s="124"/>
      <c r="E44" s="124"/>
      <c r="F44" s="124"/>
      <c r="G44" s="124"/>
      <c r="H44" s="124"/>
      <c r="I44" s="124"/>
      <c r="J44" s="124"/>
      <c r="K44" s="124"/>
      <c r="L44" s="124"/>
      <c r="M44" s="124"/>
      <c r="N44" s="124"/>
      <c r="O44" s="124"/>
      <c r="P44" s="124"/>
      <c r="Q44" s="124"/>
    </row>
    <row r="46" spans="1:19" ht="14.25">
      <c r="A46" s="9" t="s">
        <v>67</v>
      </c>
      <c r="B46" s="152" t="s">
        <v>140</v>
      </c>
      <c r="C46" s="152"/>
      <c r="D46" s="152"/>
      <c r="E46" s="8"/>
      <c r="F46" s="8"/>
      <c r="G46" s="8"/>
      <c r="H46" s="8"/>
      <c r="I46" s="8"/>
      <c r="J46" s="8"/>
      <c r="K46" s="8"/>
      <c r="L46" s="8"/>
      <c r="M46" s="8"/>
      <c r="N46" s="8"/>
      <c r="O46" s="8"/>
      <c r="P46" s="8"/>
      <c r="Q46" s="8"/>
      <c r="R46" s="87"/>
    </row>
    <row r="47" spans="1:19" ht="13.5">
      <c r="B47" s="153" t="s">
        <v>152</v>
      </c>
      <c r="C47" s="153"/>
      <c r="D47" s="153"/>
      <c r="E47" s="153"/>
      <c r="F47" s="154" t="e">
        <f>INT(P51/J49/J51)</f>
        <v>#VALUE!</v>
      </c>
      <c r="G47" s="155"/>
      <c r="H47" s="156" t="s">
        <v>10</v>
      </c>
      <c r="I47" s="156"/>
      <c r="J47" s="156"/>
      <c r="K47" s="8"/>
      <c r="L47" s="8"/>
      <c r="M47" s="8"/>
      <c r="N47" s="8"/>
      <c r="O47" s="8"/>
      <c r="P47" s="8"/>
    </row>
    <row r="48" spans="1:19" ht="13.5">
      <c r="B48" s="150" t="s">
        <v>97</v>
      </c>
      <c r="C48" s="150"/>
      <c r="D48" s="150"/>
      <c r="E48" s="150"/>
      <c r="F48" s="150"/>
      <c r="G48" s="150"/>
      <c r="H48" s="150"/>
      <c r="I48" s="150"/>
      <c r="J48" s="150"/>
      <c r="K48" s="150"/>
      <c r="L48" s="150"/>
      <c r="M48" s="150"/>
      <c r="N48" s="34"/>
      <c r="O48" s="34"/>
      <c r="P48" s="8"/>
    </row>
    <row r="49" spans="1:18" ht="13.5">
      <c r="B49" s="8"/>
      <c r="C49" s="8"/>
      <c r="D49" s="8"/>
      <c r="E49" s="8"/>
      <c r="F49" s="8"/>
      <c r="G49" s="8"/>
      <c r="H49" s="151" t="s">
        <v>34</v>
      </c>
      <c r="I49" s="151"/>
      <c r="J49" s="8" t="str">
        <f>J17</f>
        <v>〇</v>
      </c>
      <c r="K49" s="3" t="s">
        <v>98</v>
      </c>
      <c r="L49" s="152"/>
      <c r="M49" s="152"/>
      <c r="N49" s="152"/>
      <c r="O49" s="152"/>
      <c r="P49" s="152"/>
    </row>
    <row r="50" spans="1:18" ht="20.100000000000001" customHeight="1">
      <c r="A50" s="212" t="s">
        <v>61</v>
      </c>
      <c r="B50" s="141" t="s">
        <v>62</v>
      </c>
      <c r="C50" s="142"/>
      <c r="D50" s="141" t="s">
        <v>63</v>
      </c>
      <c r="E50" s="143"/>
      <c r="F50" s="143"/>
      <c r="G50" s="143"/>
      <c r="H50" s="143"/>
      <c r="I50" s="143"/>
      <c r="J50" s="143"/>
      <c r="K50" s="143"/>
      <c r="L50" s="143"/>
      <c r="M50" s="143"/>
      <c r="N50" s="143"/>
      <c r="O50" s="142"/>
      <c r="P50" s="143" t="s">
        <v>2</v>
      </c>
      <c r="Q50" s="142"/>
    </row>
    <row r="51" spans="1:18" ht="20.100000000000001" customHeight="1">
      <c r="A51" s="212"/>
      <c r="B51" s="144" t="s">
        <v>143</v>
      </c>
      <c r="C51" s="145"/>
      <c r="D51" s="146">
        <v>2000</v>
      </c>
      <c r="E51" s="147"/>
      <c r="F51" s="22" t="s">
        <v>124</v>
      </c>
      <c r="G51" s="23" t="str">
        <f>+J49</f>
        <v>〇</v>
      </c>
      <c r="H51" s="5" t="s">
        <v>100</v>
      </c>
      <c r="I51" s="5" t="s">
        <v>15</v>
      </c>
      <c r="J51" s="23" t="s">
        <v>141</v>
      </c>
      <c r="K51" s="5" t="s">
        <v>142</v>
      </c>
      <c r="L51" s="5"/>
      <c r="M51" s="5"/>
      <c r="N51" s="24"/>
      <c r="O51" s="5"/>
      <c r="P51" s="126" t="e">
        <f>D51*G51*J51</f>
        <v>#VALUE!</v>
      </c>
      <c r="Q51" s="127"/>
      <c r="R51" s="83"/>
    </row>
    <row r="52" spans="1:18" ht="19.5" customHeight="1">
      <c r="A52" s="212"/>
      <c r="B52" s="128" t="s">
        <v>48</v>
      </c>
      <c r="C52" s="129"/>
      <c r="D52" s="25" t="s">
        <v>9</v>
      </c>
      <c r="E52" s="20"/>
      <c r="F52" s="20"/>
      <c r="G52" s="26"/>
      <c r="H52" s="26"/>
      <c r="I52" s="26"/>
      <c r="J52" s="26"/>
      <c r="K52" s="26"/>
      <c r="L52" s="27"/>
      <c r="M52" s="27"/>
      <c r="N52" s="27"/>
      <c r="O52" s="16"/>
      <c r="P52" s="130" t="e">
        <f>+P51*10%</f>
        <v>#VALUE!</v>
      </c>
      <c r="Q52" s="131"/>
    </row>
    <row r="53" spans="1:18" ht="20.100000000000001" customHeight="1">
      <c r="A53" s="212"/>
      <c r="B53" s="216" t="s">
        <v>68</v>
      </c>
      <c r="C53" s="217"/>
      <c r="D53" s="28" t="s">
        <v>50</v>
      </c>
      <c r="E53" s="29"/>
      <c r="F53" s="29"/>
      <c r="G53" s="30"/>
      <c r="H53" s="30"/>
      <c r="I53" s="30"/>
      <c r="J53" s="30"/>
      <c r="K53" s="30"/>
      <c r="L53" s="31"/>
      <c r="M53" s="31"/>
      <c r="N53" s="31"/>
      <c r="O53" s="31"/>
      <c r="P53" s="134" t="e">
        <f>+P51+P52</f>
        <v>#VALUE!</v>
      </c>
      <c r="Q53" s="135"/>
    </row>
    <row r="54" spans="1:18" ht="20.100000000000001" customHeight="1">
      <c r="A54" s="159" t="s">
        <v>69</v>
      </c>
      <c r="B54" s="213"/>
      <c r="C54" s="213"/>
      <c r="D54" s="213"/>
      <c r="E54" s="213"/>
      <c r="F54" s="213"/>
      <c r="G54" s="213"/>
      <c r="H54" s="213"/>
      <c r="I54" s="213"/>
      <c r="J54" s="213"/>
      <c r="K54" s="213"/>
      <c r="L54" s="213"/>
      <c r="M54" s="213"/>
      <c r="N54" s="213"/>
      <c r="O54" s="160"/>
      <c r="P54" s="136" t="e">
        <f>P32+P42+P53</f>
        <v>#VALUE!</v>
      </c>
      <c r="Q54" s="136"/>
    </row>
    <row r="55" spans="1:18" ht="20.100000000000001" customHeight="1">
      <c r="A55" s="32"/>
      <c r="B55" s="124"/>
      <c r="C55" s="124"/>
      <c r="D55" s="124"/>
      <c r="E55" s="124"/>
      <c r="F55" s="124"/>
      <c r="G55" s="124"/>
      <c r="H55" s="124"/>
      <c r="I55" s="124"/>
      <c r="J55" s="124"/>
      <c r="K55" s="124"/>
      <c r="L55" s="124"/>
      <c r="M55" s="124"/>
      <c r="N55" s="124"/>
      <c r="O55" s="124"/>
      <c r="P55" s="124"/>
      <c r="Q55" s="124"/>
    </row>
  </sheetData>
  <mergeCells count="118">
    <mergeCell ref="B14:D14"/>
    <mergeCell ref="S14:U14"/>
    <mergeCell ref="B15:E15"/>
    <mergeCell ref="F15:G15"/>
    <mergeCell ref="H15:J15"/>
    <mergeCell ref="A1:Q1"/>
    <mergeCell ref="A3:H3"/>
    <mergeCell ref="K4:L4"/>
    <mergeCell ref="N4:P4"/>
    <mergeCell ref="J5:Q5"/>
    <mergeCell ref="J6:Q6"/>
    <mergeCell ref="J7:Q7"/>
    <mergeCell ref="J8:K8"/>
    <mergeCell ref="J9:K9"/>
    <mergeCell ref="J10:K10"/>
    <mergeCell ref="B11:Q11"/>
    <mergeCell ref="A12:B12"/>
    <mergeCell ref="C12:F12"/>
    <mergeCell ref="B13:C13"/>
    <mergeCell ref="D13:E13"/>
    <mergeCell ref="P23:Q23"/>
    <mergeCell ref="AF17:AG17"/>
    <mergeCell ref="C18:O18"/>
    <mergeCell ref="P18:Q18"/>
    <mergeCell ref="C19:F19"/>
    <mergeCell ref="H19:I19"/>
    <mergeCell ref="P19:Q19"/>
    <mergeCell ref="AC15:AE15"/>
    <mergeCell ref="B16:M16"/>
    <mergeCell ref="R16:T16"/>
    <mergeCell ref="U16:X16"/>
    <mergeCell ref="H17:I17"/>
    <mergeCell ref="L17:M17"/>
    <mergeCell ref="O17:P17"/>
    <mergeCell ref="Y17:Z17"/>
    <mergeCell ref="AC17:AD17"/>
    <mergeCell ref="P28:Q28"/>
    <mergeCell ref="C29:N29"/>
    <mergeCell ref="P29:Q29"/>
    <mergeCell ref="P31:Q31"/>
    <mergeCell ref="A32:B32"/>
    <mergeCell ref="C32:L32"/>
    <mergeCell ref="P32:Q32"/>
    <mergeCell ref="B34:D34"/>
    <mergeCell ref="B35:E35"/>
    <mergeCell ref="F35:G35"/>
    <mergeCell ref="H35:J35"/>
    <mergeCell ref="A19:A27"/>
    <mergeCell ref="C25:F25"/>
    <mergeCell ref="H25:I25"/>
    <mergeCell ref="P25:Q25"/>
    <mergeCell ref="C26:F26"/>
    <mergeCell ref="H26:I26"/>
    <mergeCell ref="P26:Q26"/>
    <mergeCell ref="C27:F27"/>
    <mergeCell ref="H27:I27"/>
    <mergeCell ref="P27:Q27"/>
    <mergeCell ref="C24:F24"/>
    <mergeCell ref="H24:I24"/>
    <mergeCell ref="P24:Q24"/>
    <mergeCell ref="C21:F21"/>
    <mergeCell ref="H21:I21"/>
    <mergeCell ref="P21:Q21"/>
    <mergeCell ref="C22:F22"/>
    <mergeCell ref="H22:I22"/>
    <mergeCell ref="P22:Q22"/>
    <mergeCell ref="C20:F20"/>
    <mergeCell ref="H20:I20"/>
    <mergeCell ref="P20:Q20"/>
    <mergeCell ref="C23:F23"/>
    <mergeCell ref="H23:I23"/>
    <mergeCell ref="B36:M36"/>
    <mergeCell ref="H37:I37"/>
    <mergeCell ref="L37:P37"/>
    <mergeCell ref="B38:C38"/>
    <mergeCell ref="D38:O38"/>
    <mergeCell ref="P38:Q38"/>
    <mergeCell ref="C30:N30"/>
    <mergeCell ref="P30:Q30"/>
    <mergeCell ref="C31:N31"/>
    <mergeCell ref="A50:A53"/>
    <mergeCell ref="A54:O54"/>
    <mergeCell ref="B55:Q55"/>
    <mergeCell ref="A28:B28"/>
    <mergeCell ref="A29:B29"/>
    <mergeCell ref="A30:B30"/>
    <mergeCell ref="A31:B31"/>
    <mergeCell ref="P51:Q51"/>
    <mergeCell ref="B52:C52"/>
    <mergeCell ref="P52:Q52"/>
    <mergeCell ref="P39:Q39"/>
    <mergeCell ref="B40:C40"/>
    <mergeCell ref="P40:Q40"/>
    <mergeCell ref="B41:C41"/>
    <mergeCell ref="P41:Q41"/>
    <mergeCell ref="P42:Q42"/>
    <mergeCell ref="A42:O42"/>
    <mergeCell ref="A38:A41"/>
    <mergeCell ref="B39:C39"/>
    <mergeCell ref="D39:E39"/>
    <mergeCell ref="I39:K39"/>
    <mergeCell ref="B47:E47"/>
    <mergeCell ref="F47:G47"/>
    <mergeCell ref="H47:J47"/>
    <mergeCell ref="D51:E51"/>
    <mergeCell ref="B43:Q43"/>
    <mergeCell ref="B44:Q44"/>
    <mergeCell ref="B46:D46"/>
    <mergeCell ref="B53:C53"/>
    <mergeCell ref="P53:Q53"/>
    <mergeCell ref="P54:Q54"/>
    <mergeCell ref="B48:M48"/>
    <mergeCell ref="H49:I49"/>
    <mergeCell ref="L49:P49"/>
    <mergeCell ref="B50:C50"/>
    <mergeCell ref="D50:O50"/>
    <mergeCell ref="P50:Q50"/>
    <mergeCell ref="B51:C51"/>
  </mergeCells>
  <phoneticPr fontId="3"/>
  <conditionalFormatting sqref="F15:G15">
    <cfRule type="expression" dxfId="19" priority="3">
      <formula>MOD($F$15,1)=0</formula>
    </cfRule>
  </conditionalFormatting>
  <conditionalFormatting sqref="P29:Q29">
    <cfRule type="expression" dxfId="18" priority="2">
      <formula>P29&gt;(P28*0.1)</formula>
    </cfRule>
  </conditionalFormatting>
  <conditionalFormatting sqref="P30:Q30">
    <cfRule type="expression" dxfId="17" priority="1">
      <formula>(P30&gt;(U16*J17*N17))</formula>
    </cfRule>
  </conditionalFormatting>
  <printOptions horizontalCentered="1"/>
  <pageMargins left="0.70866141732283472" right="0.70866141732283472" top="0.86614173228346458" bottom="0.55118110236220474" header="0.31496062992125984" footer="0.31496062992125984"/>
  <pageSetup paperSize="9" scale="7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E98DD-8FAB-46D3-963D-620463C30FCA}">
  <sheetPr>
    <tabColor theme="9" tint="0.39997558519241921"/>
    <pageSetUpPr fitToPage="1"/>
  </sheetPr>
  <dimension ref="A1:AG54"/>
  <sheetViews>
    <sheetView view="pageBreakPreview" topLeftCell="A13" zoomScaleNormal="100" zoomScaleSheetLayoutView="100" workbookViewId="0">
      <selection activeCell="H51" sqref="H51"/>
    </sheetView>
  </sheetViews>
  <sheetFormatPr defaultColWidth="9" defaultRowHeight="20.100000000000001" customHeight="1"/>
  <cols>
    <col min="1" max="1" width="6.25" style="6" bestFit="1" customWidth="1"/>
    <col min="2" max="2" width="13.875" style="6" bestFit="1" customWidth="1"/>
    <col min="3" max="6" width="6.375" style="6" customWidth="1"/>
    <col min="7" max="8" width="5.25" style="6" bestFit="1" customWidth="1"/>
    <col min="9" max="9" width="2.5" style="6" bestFit="1" customWidth="1"/>
    <col min="10" max="10" width="3.5" style="6" bestFit="1" customWidth="1"/>
    <col min="11" max="11" width="5.75" style="6" customWidth="1"/>
    <col min="12" max="13" width="4.25" style="6" customWidth="1"/>
    <col min="14" max="15" width="3.5" style="6" bestFit="1" customWidth="1"/>
    <col min="16" max="17" width="7.125" style="6" customWidth="1"/>
    <col min="18" max="18" width="6.875" style="6" customWidth="1"/>
    <col min="19" max="41" width="3.625" style="6" customWidth="1"/>
    <col min="42" max="16384" width="9" style="6"/>
  </cols>
  <sheetData>
    <row r="1" spans="1:31" s="1" customFormat="1" ht="33" customHeight="1">
      <c r="A1" s="210" t="s">
        <v>135</v>
      </c>
      <c r="B1" s="211"/>
      <c r="C1" s="211"/>
      <c r="D1" s="211"/>
      <c r="E1" s="211"/>
      <c r="F1" s="211"/>
      <c r="G1" s="211"/>
      <c r="H1" s="211"/>
      <c r="I1" s="211"/>
      <c r="J1" s="211"/>
      <c r="K1" s="211"/>
      <c r="L1" s="211"/>
      <c r="M1" s="211"/>
      <c r="N1" s="211"/>
      <c r="O1" s="211"/>
      <c r="P1" s="211"/>
      <c r="Q1" s="211"/>
      <c r="R1" s="6"/>
    </row>
    <row r="2" spans="1:31" s="1" customFormat="1" ht="33" customHeight="1">
      <c r="A2" s="7"/>
      <c r="B2" s="6"/>
      <c r="C2" s="6"/>
      <c r="D2" s="6"/>
      <c r="E2" s="6"/>
      <c r="F2" s="6"/>
      <c r="G2" s="6"/>
      <c r="H2" s="6"/>
      <c r="I2" s="6"/>
      <c r="J2" s="6"/>
      <c r="K2" s="6"/>
      <c r="L2" s="6"/>
      <c r="M2" s="6"/>
      <c r="N2" s="6"/>
      <c r="O2" s="6"/>
      <c r="P2" s="6"/>
      <c r="Q2" s="6"/>
      <c r="R2" s="6"/>
    </row>
    <row r="3" spans="1:31" s="1" customFormat="1" ht="20.100000000000001" customHeight="1">
      <c r="A3" s="152" t="s">
        <v>134</v>
      </c>
      <c r="B3" s="152"/>
      <c r="C3" s="152"/>
      <c r="D3" s="152"/>
      <c r="E3" s="152"/>
      <c r="F3" s="152"/>
      <c r="G3" s="152"/>
      <c r="H3" s="152"/>
    </row>
    <row r="4" spans="1:31" s="1" customFormat="1" ht="13.5">
      <c r="J4" s="8" t="s">
        <v>39</v>
      </c>
      <c r="K4" s="206"/>
      <c r="L4" s="206"/>
      <c r="M4" s="39" t="s">
        <v>74</v>
      </c>
      <c r="N4" s="197"/>
      <c r="O4" s="197"/>
      <c r="P4" s="197"/>
      <c r="Q4" s="8"/>
    </row>
    <row r="5" spans="1:31" s="1" customFormat="1" ht="13.5">
      <c r="J5" s="207" t="s">
        <v>75</v>
      </c>
      <c r="K5" s="207"/>
      <c r="L5" s="207"/>
      <c r="M5" s="207"/>
      <c r="N5" s="207"/>
      <c r="O5" s="207"/>
      <c r="P5" s="207"/>
      <c r="Q5" s="207"/>
    </row>
    <row r="6" spans="1:31" s="1" customFormat="1" ht="13.5">
      <c r="J6" s="197" t="s">
        <v>76</v>
      </c>
      <c r="K6" s="197"/>
      <c r="L6" s="197"/>
      <c r="M6" s="197"/>
      <c r="N6" s="197"/>
      <c r="O6" s="197"/>
      <c r="P6" s="197"/>
      <c r="Q6" s="197"/>
    </row>
    <row r="7" spans="1:31" s="1" customFormat="1" ht="13.5">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0.100000000000001" customHeight="1">
      <c r="B11" s="149" t="s">
        <v>0</v>
      </c>
      <c r="C11" s="149"/>
      <c r="D11" s="149"/>
      <c r="E11" s="149"/>
      <c r="F11" s="149"/>
      <c r="G11" s="149"/>
      <c r="H11" s="149"/>
      <c r="I11" s="149"/>
      <c r="J11" s="149"/>
      <c r="K11" s="149"/>
      <c r="L11" s="149"/>
      <c r="M11" s="149"/>
      <c r="N11" s="149"/>
      <c r="O11" s="149"/>
      <c r="P11" s="149"/>
      <c r="Q11" s="149"/>
    </row>
    <row r="12" spans="1:31" s="1" customFormat="1" ht="20.100000000000001" customHeight="1">
      <c r="A12" s="151" t="s">
        <v>53</v>
      </c>
      <c r="B12" s="151"/>
      <c r="C12" s="209" t="s">
        <v>116</v>
      </c>
      <c r="D12" s="209"/>
      <c r="E12" s="209"/>
      <c r="F12" s="209"/>
      <c r="G12" s="41"/>
    </row>
    <row r="13" spans="1:31" s="1" customFormat="1" ht="20.100000000000001" customHeight="1">
      <c r="A13" s="9" t="s">
        <v>46</v>
      </c>
      <c r="B13" s="208" t="s">
        <v>64</v>
      </c>
      <c r="C13" s="208"/>
      <c r="D13" s="193" t="s">
        <v>60</v>
      </c>
      <c r="E13" s="193"/>
      <c r="F13" s="33"/>
      <c r="G13" s="8" t="s">
        <v>52</v>
      </c>
      <c r="H13" s="10"/>
      <c r="I13" s="10"/>
      <c r="J13" s="10"/>
      <c r="K13" s="10"/>
      <c r="L13" s="10"/>
      <c r="M13" s="10"/>
      <c r="N13" s="10"/>
      <c r="O13" s="10"/>
      <c r="P13" s="10"/>
      <c r="Q13" s="10"/>
    </row>
    <row r="14" spans="1:31" s="1" customFormat="1" ht="20.100000000000001" customHeight="1">
      <c r="A14" s="4" t="s">
        <v>40</v>
      </c>
      <c r="B14" s="149" t="s">
        <v>44</v>
      </c>
      <c r="C14" s="149"/>
      <c r="D14" s="149"/>
      <c r="E14" s="4"/>
      <c r="R14" s="6"/>
      <c r="S14" s="149"/>
      <c r="T14" s="149"/>
      <c r="U14" s="149"/>
    </row>
    <row r="15" spans="1:31" s="1" customFormat="1" ht="20.100000000000001" customHeight="1">
      <c r="B15" s="153" t="s">
        <v>36</v>
      </c>
      <c r="C15" s="153"/>
      <c r="D15" s="153"/>
      <c r="E15" s="153"/>
      <c r="F15" s="194" t="e">
        <f>P30/J17/N17</f>
        <v>#VALUE!</v>
      </c>
      <c r="G15" s="195"/>
      <c r="H15" s="156" t="s">
        <v>10</v>
      </c>
      <c r="I15" s="156"/>
      <c r="J15" s="156"/>
      <c r="K15" s="8"/>
      <c r="R15" s="189" t="s">
        <v>146</v>
      </c>
      <c r="S15" s="189"/>
      <c r="T15" s="189"/>
      <c r="U15" s="189"/>
      <c r="V15" s="189"/>
      <c r="W15" s="189"/>
      <c r="X15" s="189"/>
      <c r="Y15" s="189"/>
      <c r="Z15" s="189"/>
      <c r="AA15" s="8"/>
      <c r="AB15" s="8"/>
      <c r="AC15" s="188"/>
      <c r="AD15" s="188"/>
      <c r="AE15" s="188"/>
    </row>
    <row r="16" spans="1:31" s="1" customFormat="1" ht="20.100000000000001" customHeight="1">
      <c r="B16" s="150" t="s">
        <v>11</v>
      </c>
      <c r="C16" s="150"/>
      <c r="D16" s="150"/>
      <c r="E16" s="150"/>
      <c r="F16" s="150"/>
      <c r="G16" s="150"/>
      <c r="H16" s="150"/>
      <c r="I16" s="150"/>
      <c r="J16" s="150"/>
      <c r="K16" s="150"/>
      <c r="L16" s="150"/>
      <c r="M16" s="150"/>
      <c r="N16" s="2"/>
      <c r="O16" s="2"/>
      <c r="R16" s="189" t="s">
        <v>106</v>
      </c>
      <c r="S16" s="189"/>
      <c r="T16" s="190"/>
      <c r="U16" s="191">
        <v>60000</v>
      </c>
      <c r="V16" s="191"/>
      <c r="W16" s="191"/>
      <c r="X16" s="191"/>
      <c r="Y16" s="8"/>
      <c r="Z16" s="8"/>
      <c r="AA16" s="8"/>
      <c r="AB16" s="8"/>
      <c r="AC16" s="8"/>
      <c r="AD16" s="8"/>
    </row>
    <row r="17" spans="1:33" s="1" customFormat="1" ht="20.100000000000001" customHeight="1">
      <c r="H17" s="151" t="s">
        <v>34</v>
      </c>
      <c r="I17" s="151"/>
      <c r="J17" s="43" t="s">
        <v>128</v>
      </c>
      <c r="K17" s="3" t="s">
        <v>38</v>
      </c>
      <c r="L17" s="185" t="s">
        <v>35</v>
      </c>
      <c r="M17" s="185"/>
      <c r="N17" s="43" t="s">
        <v>128</v>
      </c>
      <c r="O17" s="183" t="s">
        <v>58</v>
      </c>
      <c r="P17" s="183"/>
      <c r="R17" s="6"/>
      <c r="Y17" s="151"/>
      <c r="Z17" s="151"/>
      <c r="AB17" s="3"/>
      <c r="AC17" s="185"/>
      <c r="AD17" s="185"/>
      <c r="AF17" s="183"/>
      <c r="AG17" s="183"/>
    </row>
    <row r="18" spans="1:33" ht="20.100000000000001" customHeight="1">
      <c r="A18" s="11"/>
      <c r="B18" s="12" t="s">
        <v>1</v>
      </c>
      <c r="C18" s="141" t="s">
        <v>12</v>
      </c>
      <c r="D18" s="143"/>
      <c r="E18" s="143"/>
      <c r="F18" s="143"/>
      <c r="G18" s="143"/>
      <c r="H18" s="143"/>
      <c r="I18" s="143"/>
      <c r="J18" s="143"/>
      <c r="K18" s="143"/>
      <c r="L18" s="143"/>
      <c r="M18" s="143"/>
      <c r="N18" s="143"/>
      <c r="O18" s="143"/>
      <c r="P18" s="141" t="s">
        <v>2</v>
      </c>
      <c r="Q18" s="142"/>
    </row>
    <row r="19" spans="1:33" ht="20.100000000000001" customHeight="1">
      <c r="A19" s="165" t="s">
        <v>37</v>
      </c>
      <c r="B19" s="13" t="s">
        <v>3</v>
      </c>
      <c r="C19" s="173" t="s">
        <v>13</v>
      </c>
      <c r="D19" s="174"/>
      <c r="E19" s="174"/>
      <c r="F19" s="174"/>
      <c r="G19" s="14" t="s">
        <v>14</v>
      </c>
      <c r="H19" s="184"/>
      <c r="I19" s="184"/>
      <c r="J19" s="14" t="s">
        <v>15</v>
      </c>
      <c r="K19" s="79"/>
      <c r="L19" s="80" t="s">
        <v>16</v>
      </c>
      <c r="M19" s="14"/>
      <c r="N19" s="77"/>
      <c r="O19" s="14"/>
      <c r="P19" s="168">
        <f>PRODUCT(H19,K19,N19)</f>
        <v>0</v>
      </c>
      <c r="Q19" s="169"/>
    </row>
    <row r="20" spans="1:33" ht="20.100000000000001" customHeight="1">
      <c r="A20" s="166"/>
      <c r="B20" s="15"/>
      <c r="C20" s="179" t="s">
        <v>17</v>
      </c>
      <c r="D20" s="180"/>
      <c r="E20" s="180"/>
      <c r="F20" s="180"/>
      <c r="G20" s="16" t="s">
        <v>14</v>
      </c>
      <c r="H20" s="158"/>
      <c r="I20" s="158"/>
      <c r="J20" s="16" t="s">
        <v>15</v>
      </c>
      <c r="K20" s="78"/>
      <c r="L20" s="81" t="s">
        <v>16</v>
      </c>
      <c r="M20" s="16"/>
      <c r="N20" s="77"/>
      <c r="O20" s="16"/>
      <c r="P20" s="163">
        <f t="shared" ref="P20:P27" si="0">PRODUCT(H20,K20,N20)</f>
        <v>0</v>
      </c>
      <c r="Q20" s="164"/>
    </row>
    <row r="21" spans="1:33" ht="20.100000000000001" customHeight="1">
      <c r="A21" s="166"/>
      <c r="B21" s="15"/>
      <c r="C21" s="179" t="s">
        <v>4</v>
      </c>
      <c r="D21" s="180"/>
      <c r="E21" s="180"/>
      <c r="F21" s="180"/>
      <c r="G21" s="16" t="s">
        <v>14</v>
      </c>
      <c r="H21" s="158"/>
      <c r="I21" s="158"/>
      <c r="J21" s="16" t="s">
        <v>15</v>
      </c>
      <c r="K21" s="78"/>
      <c r="L21" s="81" t="s">
        <v>16</v>
      </c>
      <c r="M21" s="16"/>
      <c r="N21" s="77"/>
      <c r="O21" s="16"/>
      <c r="P21" s="163">
        <f t="shared" si="0"/>
        <v>0</v>
      </c>
      <c r="Q21" s="164"/>
    </row>
    <row r="22" spans="1:33" ht="20.100000000000001" customHeight="1">
      <c r="A22" s="166"/>
      <c r="B22" s="15" t="s">
        <v>18</v>
      </c>
      <c r="C22" s="179" t="s">
        <v>19</v>
      </c>
      <c r="D22" s="180"/>
      <c r="E22" s="180"/>
      <c r="F22" s="180"/>
      <c r="G22" s="16" t="s">
        <v>20</v>
      </c>
      <c r="H22" s="158"/>
      <c r="I22" s="158"/>
      <c r="J22" s="16" t="s">
        <v>15</v>
      </c>
      <c r="K22" s="77"/>
      <c r="L22" s="82" t="s">
        <v>21</v>
      </c>
      <c r="M22" s="16" t="s">
        <v>15</v>
      </c>
      <c r="N22" s="77"/>
      <c r="O22" s="16" t="s">
        <v>22</v>
      </c>
      <c r="P22" s="163">
        <f t="shared" si="0"/>
        <v>0</v>
      </c>
      <c r="Q22" s="164"/>
    </row>
    <row r="23" spans="1:33" ht="20.100000000000001" customHeight="1">
      <c r="A23" s="166"/>
      <c r="B23" s="15"/>
      <c r="C23" s="179" t="s">
        <v>23</v>
      </c>
      <c r="D23" s="180"/>
      <c r="E23" s="180"/>
      <c r="F23" s="180"/>
      <c r="G23" s="16" t="s">
        <v>20</v>
      </c>
      <c r="H23" s="158"/>
      <c r="I23" s="158"/>
      <c r="J23" s="16" t="s">
        <v>15</v>
      </c>
      <c r="K23" s="77"/>
      <c r="L23" s="82" t="s">
        <v>21</v>
      </c>
      <c r="M23" s="16"/>
      <c r="N23" s="77"/>
      <c r="O23" s="16"/>
      <c r="P23" s="163">
        <f t="shared" si="0"/>
        <v>0</v>
      </c>
      <c r="Q23" s="164"/>
    </row>
    <row r="24" spans="1:33" ht="20.100000000000001" customHeight="1">
      <c r="A24" s="166"/>
      <c r="B24" s="15"/>
      <c r="C24" s="179" t="s">
        <v>24</v>
      </c>
      <c r="D24" s="180"/>
      <c r="E24" s="180"/>
      <c r="F24" s="180"/>
      <c r="G24" s="16"/>
      <c r="H24" s="158"/>
      <c r="I24" s="158"/>
      <c r="J24" s="16" t="s">
        <v>15</v>
      </c>
      <c r="K24" s="77"/>
      <c r="L24" s="81" t="s">
        <v>57</v>
      </c>
      <c r="M24" s="16"/>
      <c r="N24" s="77"/>
      <c r="O24" s="16"/>
      <c r="P24" s="163">
        <f t="shared" si="0"/>
        <v>0</v>
      </c>
      <c r="Q24" s="164"/>
    </row>
    <row r="25" spans="1:33" ht="20.100000000000001" customHeight="1">
      <c r="A25" s="166"/>
      <c r="B25" s="15" t="s">
        <v>25</v>
      </c>
      <c r="C25" s="181"/>
      <c r="D25" s="182"/>
      <c r="E25" s="182"/>
      <c r="F25" s="182"/>
      <c r="G25" s="16" t="s">
        <v>26</v>
      </c>
      <c r="H25" s="158"/>
      <c r="I25" s="158"/>
      <c r="J25" s="16" t="s">
        <v>15</v>
      </c>
      <c r="K25" s="77"/>
      <c r="L25" s="82" t="s">
        <v>21</v>
      </c>
      <c r="M25" s="16" t="s">
        <v>15</v>
      </c>
      <c r="N25" s="77"/>
      <c r="O25" s="16" t="s">
        <v>27</v>
      </c>
      <c r="P25" s="163">
        <f t="shared" si="0"/>
        <v>0</v>
      </c>
      <c r="Q25" s="164"/>
    </row>
    <row r="26" spans="1:33" ht="20.100000000000001" customHeight="1">
      <c r="A26" s="166"/>
      <c r="B26" s="15" t="s">
        <v>28</v>
      </c>
      <c r="C26" s="181"/>
      <c r="D26" s="182"/>
      <c r="E26" s="182"/>
      <c r="F26" s="182"/>
      <c r="H26" s="158"/>
      <c r="I26" s="158"/>
      <c r="J26" s="16" t="s">
        <v>15</v>
      </c>
      <c r="K26" s="77"/>
      <c r="L26" s="81" t="s">
        <v>57</v>
      </c>
      <c r="M26" s="16"/>
      <c r="N26" s="77"/>
      <c r="O26" s="16"/>
      <c r="P26" s="163">
        <f t="shared" si="0"/>
        <v>0</v>
      </c>
      <c r="Q26" s="164"/>
    </row>
    <row r="27" spans="1:33" ht="20.100000000000001" customHeight="1">
      <c r="A27" s="166"/>
      <c r="B27" s="15" t="s">
        <v>5</v>
      </c>
      <c r="C27" s="157" t="s">
        <v>6</v>
      </c>
      <c r="D27" s="152"/>
      <c r="E27" s="152"/>
      <c r="F27" s="152"/>
      <c r="H27" s="158"/>
      <c r="I27" s="158"/>
      <c r="J27" s="16"/>
      <c r="K27" s="77"/>
      <c r="L27" s="82"/>
      <c r="M27" s="16"/>
      <c r="N27" s="77"/>
      <c r="O27" s="16"/>
      <c r="P27" s="163">
        <f t="shared" si="0"/>
        <v>0</v>
      </c>
      <c r="Q27" s="164"/>
    </row>
    <row r="28" spans="1:33" ht="20.100000000000001" customHeight="1">
      <c r="A28" s="141" t="s">
        <v>29</v>
      </c>
      <c r="B28" s="142"/>
      <c r="C28" s="108"/>
      <c r="D28" s="30"/>
      <c r="E28" s="30"/>
      <c r="F28" s="30"/>
      <c r="G28" s="29"/>
      <c r="H28" s="29"/>
      <c r="I28" s="29"/>
      <c r="J28" s="29"/>
      <c r="K28" s="29"/>
      <c r="L28" s="29"/>
      <c r="M28" s="29"/>
      <c r="N28" s="29"/>
      <c r="O28" s="29"/>
      <c r="P28" s="177">
        <f>SUM(P19:Q27)</f>
        <v>0</v>
      </c>
      <c r="Q28" s="178"/>
    </row>
    <row r="29" spans="1:33" ht="20.100000000000001" customHeight="1">
      <c r="A29" s="159" t="s">
        <v>8</v>
      </c>
      <c r="B29" s="160"/>
      <c r="C29" s="170" t="s">
        <v>105</v>
      </c>
      <c r="D29" s="153"/>
      <c r="E29" s="153"/>
      <c r="F29" s="153"/>
      <c r="G29" s="153"/>
      <c r="H29" s="153"/>
      <c r="I29" s="153"/>
      <c r="J29" s="153"/>
      <c r="K29" s="153"/>
      <c r="L29" s="153"/>
      <c r="M29" s="153"/>
      <c r="N29" s="153"/>
      <c r="O29" s="20"/>
      <c r="P29" s="171"/>
      <c r="Q29" s="172"/>
      <c r="R29" s="88" t="str">
        <f>IF(P29&lt;=(P28*0.1),"←ＯＫ（上限"&amp;INT(P28*0.1)&amp;"円以内）","←×事務経費（Ｂ）は１０％以内に調整してください。")</f>
        <v>←ＯＫ（上限0円以内）</v>
      </c>
      <c r="S29" s="89"/>
      <c r="T29" s="89"/>
      <c r="U29" s="89"/>
    </row>
    <row r="30" spans="1:33" ht="20.100000000000001" customHeight="1">
      <c r="A30" s="137" t="s">
        <v>30</v>
      </c>
      <c r="B30" s="137"/>
      <c r="C30" s="161" t="s">
        <v>31</v>
      </c>
      <c r="D30" s="162"/>
      <c r="E30" s="162"/>
      <c r="F30" s="162"/>
      <c r="G30" s="162"/>
      <c r="H30" s="162"/>
      <c r="I30" s="162"/>
      <c r="J30" s="162"/>
      <c r="K30" s="162"/>
      <c r="L30" s="162"/>
      <c r="M30" s="162"/>
      <c r="N30" s="162"/>
      <c r="O30" s="29"/>
      <c r="P30" s="177">
        <f>+P28+P29</f>
        <v>0</v>
      </c>
      <c r="Q30" s="178"/>
      <c r="R30" s="88" t="e">
        <f>IF(P30&lt;=(U16*J17*N17),"←ＯＫ（上限"&amp;(J17*N17*U16)&amp;"円以内）","←小計が上限額（"&amp;(J17*N17*U16)&amp;"円）を超えています。科目単価、調整額または事務経費で減額して調整してください。")</f>
        <v>#VALUE!</v>
      </c>
      <c r="S30" s="89"/>
      <c r="T30" s="89"/>
      <c r="U30" s="89"/>
    </row>
    <row r="31" spans="1:33" ht="20.100000000000001" customHeight="1">
      <c r="A31" s="137" t="s">
        <v>32</v>
      </c>
      <c r="B31" s="137"/>
      <c r="C31" s="175" t="s">
        <v>66</v>
      </c>
      <c r="D31" s="176"/>
      <c r="E31" s="176"/>
      <c r="F31" s="176"/>
      <c r="G31" s="176"/>
      <c r="H31" s="176"/>
      <c r="I31" s="176"/>
      <c r="J31" s="176"/>
      <c r="K31" s="176"/>
      <c r="L31" s="176"/>
      <c r="M31" s="176"/>
      <c r="N31" s="176"/>
      <c r="O31" s="20"/>
      <c r="P31" s="171">
        <f>INT(P30*0.1)</f>
        <v>0</v>
      </c>
      <c r="Q31" s="172"/>
      <c r="R31" s="89"/>
      <c r="S31" s="89"/>
      <c r="T31" s="89"/>
      <c r="U31" s="89"/>
    </row>
    <row r="32" spans="1:33" ht="20.100000000000001" customHeight="1">
      <c r="A32" s="159" t="s">
        <v>55</v>
      </c>
      <c r="B32" s="160"/>
      <c r="C32" s="161" t="s">
        <v>33</v>
      </c>
      <c r="D32" s="162"/>
      <c r="E32" s="162"/>
      <c r="F32" s="162"/>
      <c r="G32" s="162"/>
      <c r="H32" s="162"/>
      <c r="I32" s="162"/>
      <c r="J32" s="162"/>
      <c r="K32" s="162"/>
      <c r="L32" s="162"/>
      <c r="M32" s="21"/>
      <c r="N32" s="21"/>
      <c r="O32" s="21"/>
      <c r="P32" s="177">
        <f>SUM(P30:Q31)</f>
        <v>0</v>
      </c>
      <c r="Q32" s="178"/>
      <c r="R32" s="89"/>
      <c r="S32" s="89"/>
      <c r="T32" s="89"/>
      <c r="U32" s="89"/>
    </row>
    <row r="33" spans="1:32" ht="20.100000000000001" customHeight="1">
      <c r="R33" s="89"/>
      <c r="S33" s="89"/>
      <c r="T33" s="89"/>
      <c r="U33" s="89"/>
    </row>
    <row r="34" spans="1:32" ht="13.5" customHeight="1">
      <c r="A34" s="4" t="s">
        <v>41</v>
      </c>
      <c r="B34" s="149" t="s">
        <v>147</v>
      </c>
      <c r="C34" s="149"/>
      <c r="D34" s="149"/>
      <c r="E34" s="1"/>
      <c r="F34" s="1"/>
      <c r="G34" s="1"/>
      <c r="H34" s="1"/>
      <c r="I34" s="1"/>
      <c r="J34" s="1"/>
      <c r="K34" s="1"/>
      <c r="L34" s="1"/>
      <c r="M34" s="1"/>
      <c r="N34" s="1"/>
      <c r="O34" s="1"/>
      <c r="P34" s="1"/>
      <c r="Q34" s="1"/>
      <c r="R34" s="220"/>
      <c r="S34" s="220"/>
      <c r="T34" s="220"/>
      <c r="U34" s="220"/>
      <c r="V34" s="220"/>
      <c r="W34" s="220"/>
      <c r="X34" s="220"/>
      <c r="Y34" s="220"/>
      <c r="Z34" s="220"/>
      <c r="AA34" s="220"/>
      <c r="AB34" s="220"/>
      <c r="AC34" s="220"/>
      <c r="AD34" s="220"/>
      <c r="AE34" s="220"/>
      <c r="AF34" s="220"/>
    </row>
    <row r="35" spans="1:32" ht="13.5">
      <c r="B35" s="153" t="s">
        <v>150</v>
      </c>
      <c r="C35" s="153"/>
      <c r="D35" s="153"/>
      <c r="E35" s="153"/>
      <c r="F35" s="154" t="e">
        <f>INT(P39/G39/L39)</f>
        <v>#VALUE!</v>
      </c>
      <c r="G35" s="155"/>
      <c r="H35" s="156" t="s">
        <v>10</v>
      </c>
      <c r="I35" s="156"/>
      <c r="J35" s="156"/>
      <c r="K35" s="8"/>
      <c r="L35" s="1"/>
      <c r="M35" s="1"/>
      <c r="N35" s="1"/>
      <c r="O35" s="1"/>
      <c r="P35" s="1"/>
      <c r="R35" s="220"/>
      <c r="S35" s="220"/>
      <c r="T35" s="220"/>
      <c r="U35" s="220"/>
      <c r="V35" s="220"/>
      <c r="W35" s="220"/>
      <c r="X35" s="220"/>
      <c r="Y35" s="220"/>
      <c r="Z35" s="220"/>
      <c r="AA35" s="220"/>
      <c r="AB35" s="220"/>
      <c r="AC35" s="220"/>
      <c r="AD35" s="220"/>
      <c r="AE35" s="220"/>
      <c r="AF35" s="220"/>
    </row>
    <row r="36" spans="1:32" ht="13.5">
      <c r="B36" s="150" t="s">
        <v>97</v>
      </c>
      <c r="C36" s="150"/>
      <c r="D36" s="150"/>
      <c r="E36" s="150"/>
      <c r="F36" s="150"/>
      <c r="G36" s="150"/>
      <c r="H36" s="150"/>
      <c r="I36" s="150"/>
      <c r="J36" s="150"/>
      <c r="K36" s="150"/>
      <c r="L36" s="150"/>
      <c r="M36" s="150"/>
      <c r="N36" s="2"/>
      <c r="O36" s="2"/>
      <c r="P36" s="1"/>
      <c r="R36" s="220"/>
      <c r="S36" s="220"/>
      <c r="T36" s="220"/>
      <c r="U36" s="220"/>
      <c r="V36" s="220"/>
      <c r="W36" s="220"/>
      <c r="X36" s="220"/>
      <c r="Y36" s="220"/>
      <c r="Z36" s="220"/>
      <c r="AA36" s="220"/>
      <c r="AB36" s="220"/>
      <c r="AC36" s="220"/>
      <c r="AD36" s="220"/>
      <c r="AE36" s="220"/>
      <c r="AF36" s="220"/>
    </row>
    <row r="37" spans="1:32" ht="13.5">
      <c r="B37" s="1"/>
      <c r="C37" s="1"/>
      <c r="D37" s="1"/>
      <c r="E37" s="1"/>
      <c r="F37" s="1"/>
      <c r="G37" s="1"/>
      <c r="H37" s="151" t="s">
        <v>34</v>
      </c>
      <c r="I37" s="151"/>
      <c r="J37" s="8" t="str">
        <f>J17</f>
        <v>○</v>
      </c>
      <c r="K37" s="3" t="s">
        <v>98</v>
      </c>
      <c r="L37" s="152"/>
      <c r="M37" s="152"/>
      <c r="N37" s="152"/>
      <c r="O37" s="152"/>
      <c r="P37" s="152"/>
      <c r="R37" s="220"/>
      <c r="S37" s="220"/>
      <c r="T37" s="220"/>
      <c r="U37" s="220"/>
      <c r="V37" s="220"/>
      <c r="W37" s="220"/>
      <c r="X37" s="220"/>
      <c r="Y37" s="220"/>
      <c r="Z37" s="220"/>
      <c r="AA37" s="220"/>
      <c r="AB37" s="220"/>
      <c r="AC37" s="220"/>
      <c r="AD37" s="220"/>
      <c r="AE37" s="220"/>
      <c r="AF37" s="220"/>
    </row>
    <row r="38" spans="1:32" ht="20.100000000000001" customHeight="1">
      <c r="A38" s="138" t="s">
        <v>61</v>
      </c>
      <c r="B38" s="141" t="s">
        <v>62</v>
      </c>
      <c r="C38" s="142"/>
      <c r="D38" s="141" t="s">
        <v>63</v>
      </c>
      <c r="E38" s="143"/>
      <c r="F38" s="143"/>
      <c r="G38" s="143"/>
      <c r="H38" s="143"/>
      <c r="I38" s="143"/>
      <c r="J38" s="143"/>
      <c r="K38" s="143"/>
      <c r="L38" s="143"/>
      <c r="M38" s="143"/>
      <c r="N38" s="143"/>
      <c r="O38" s="142"/>
      <c r="P38" s="143" t="s">
        <v>2</v>
      </c>
      <c r="Q38" s="142"/>
      <c r="R38" s="220"/>
      <c r="S38" s="220"/>
      <c r="T38" s="220"/>
      <c r="U38" s="220"/>
      <c r="V38" s="220"/>
      <c r="W38" s="220"/>
      <c r="X38" s="220"/>
      <c r="Y38" s="220"/>
      <c r="Z38" s="220"/>
      <c r="AA38" s="220"/>
      <c r="AB38" s="220"/>
      <c r="AC38" s="220"/>
      <c r="AD38" s="220"/>
      <c r="AE38" s="220"/>
      <c r="AF38" s="220"/>
    </row>
    <row r="39" spans="1:32" ht="20.100000000000001" customHeight="1">
      <c r="A39" s="139"/>
      <c r="B39" s="144" t="s">
        <v>148</v>
      </c>
      <c r="C39" s="145"/>
      <c r="D39" s="146">
        <v>8000</v>
      </c>
      <c r="E39" s="147"/>
      <c r="F39" s="22" t="s">
        <v>124</v>
      </c>
      <c r="G39" s="23" t="str">
        <f>+J37</f>
        <v>○</v>
      </c>
      <c r="H39" s="5" t="s">
        <v>100</v>
      </c>
      <c r="I39" s="148"/>
      <c r="J39" s="148"/>
      <c r="K39" s="148"/>
      <c r="L39" s="5"/>
      <c r="M39" s="5"/>
      <c r="N39" s="24"/>
      <c r="O39" s="5"/>
      <c r="P39" s="126" t="e">
        <f>D39*G39*L39</f>
        <v>#VALUE!</v>
      </c>
      <c r="Q39" s="127"/>
      <c r="R39" s="220"/>
      <c r="S39" s="220"/>
      <c r="T39" s="220"/>
      <c r="U39" s="220"/>
      <c r="V39" s="220"/>
      <c r="W39" s="220"/>
      <c r="X39" s="220"/>
      <c r="Y39" s="220"/>
      <c r="Z39" s="220"/>
      <c r="AA39" s="220"/>
      <c r="AB39" s="220"/>
      <c r="AC39" s="220"/>
      <c r="AD39" s="220"/>
      <c r="AE39" s="220"/>
      <c r="AF39" s="220"/>
    </row>
    <row r="40" spans="1:32" ht="20.100000000000001" customHeight="1">
      <c r="A40" s="139"/>
      <c r="B40" s="128" t="s">
        <v>48</v>
      </c>
      <c r="C40" s="129"/>
      <c r="D40" s="25" t="s">
        <v>9</v>
      </c>
      <c r="E40" s="20"/>
      <c r="F40" s="20"/>
      <c r="G40" s="26"/>
      <c r="H40" s="26"/>
      <c r="I40" s="26"/>
      <c r="J40" s="26"/>
      <c r="K40" s="26"/>
      <c r="L40" s="27"/>
      <c r="M40" s="27"/>
      <c r="N40" s="27"/>
      <c r="O40" s="16"/>
      <c r="P40" s="130" t="e">
        <f>+P39*10%</f>
        <v>#VALUE!</v>
      </c>
      <c r="Q40" s="131"/>
      <c r="R40" s="89"/>
      <c r="S40" s="89"/>
      <c r="T40" s="89"/>
      <c r="U40" s="89"/>
    </row>
    <row r="41" spans="1:32" ht="20.100000000000001" customHeight="1">
      <c r="A41" s="139"/>
      <c r="B41" s="132" t="s">
        <v>56</v>
      </c>
      <c r="C41" s="133"/>
      <c r="D41" s="123" t="s">
        <v>50</v>
      </c>
      <c r="E41" s="5"/>
      <c r="F41" s="5"/>
      <c r="G41" s="18"/>
      <c r="H41" s="18"/>
      <c r="I41" s="18"/>
      <c r="J41" s="18"/>
      <c r="K41" s="18"/>
      <c r="L41" s="14"/>
      <c r="M41" s="14"/>
      <c r="N41" s="14"/>
      <c r="O41" s="14"/>
      <c r="P41" s="134" t="e">
        <f>+P39+P40</f>
        <v>#VALUE!</v>
      </c>
      <c r="Q41" s="135"/>
      <c r="R41" s="89"/>
      <c r="S41" s="89"/>
      <c r="T41" s="89"/>
      <c r="U41" s="89"/>
    </row>
    <row r="42" spans="1:32" ht="20.100000000000001" customHeight="1">
      <c r="A42" s="137" t="s">
        <v>54</v>
      </c>
      <c r="B42" s="137"/>
      <c r="C42" s="137"/>
      <c r="D42" s="137"/>
      <c r="E42" s="137"/>
      <c r="F42" s="137"/>
      <c r="G42" s="137"/>
      <c r="H42" s="137"/>
      <c r="I42" s="137"/>
      <c r="J42" s="137"/>
      <c r="K42" s="137"/>
      <c r="L42" s="137"/>
      <c r="M42" s="137"/>
      <c r="N42" s="137"/>
      <c r="O42" s="137"/>
      <c r="P42" s="136" t="e">
        <f>+P32+P41</f>
        <v>#VALUE!</v>
      </c>
      <c r="Q42" s="136"/>
      <c r="R42" s="89"/>
      <c r="S42" s="89"/>
      <c r="T42" s="89"/>
      <c r="U42" s="89"/>
    </row>
    <row r="43" spans="1:32" ht="13.5" customHeight="1">
      <c r="A43" s="32"/>
      <c r="B43" s="124"/>
      <c r="C43" s="124"/>
      <c r="D43" s="124"/>
      <c r="E43" s="124"/>
      <c r="F43" s="124"/>
      <c r="G43" s="124"/>
      <c r="H43" s="124"/>
      <c r="I43" s="124"/>
      <c r="J43" s="124"/>
      <c r="K43" s="124"/>
      <c r="L43" s="124"/>
      <c r="M43" s="124"/>
      <c r="N43" s="124"/>
      <c r="O43" s="124"/>
      <c r="P43" s="124"/>
      <c r="Q43" s="124"/>
      <c r="R43" s="89"/>
      <c r="S43" s="89"/>
      <c r="T43" s="89"/>
      <c r="U43" s="89"/>
    </row>
    <row r="44" spans="1:32" ht="13.5" customHeight="1">
      <c r="B44" s="84"/>
      <c r="C44" s="84"/>
      <c r="D44" s="84"/>
      <c r="E44" s="84"/>
      <c r="F44" s="84"/>
      <c r="G44" s="84"/>
      <c r="H44" s="84"/>
      <c r="I44" s="84"/>
      <c r="J44" s="84"/>
      <c r="K44" s="84"/>
      <c r="L44" s="84"/>
      <c r="M44" s="84"/>
      <c r="N44" s="84"/>
      <c r="O44" s="84"/>
      <c r="P44" s="84"/>
      <c r="Q44" s="84"/>
      <c r="R44" s="89"/>
      <c r="S44" s="89"/>
      <c r="T44" s="89"/>
      <c r="U44" s="89"/>
    </row>
    <row r="45" spans="1:32" ht="14.25">
      <c r="A45" s="9" t="s">
        <v>67</v>
      </c>
      <c r="B45" s="152" t="s">
        <v>149</v>
      </c>
      <c r="C45" s="152"/>
      <c r="D45" s="152"/>
      <c r="E45" s="8"/>
      <c r="F45" s="8"/>
      <c r="G45" s="8"/>
      <c r="H45" s="8"/>
      <c r="I45" s="8"/>
      <c r="J45" s="8"/>
      <c r="K45" s="8"/>
      <c r="L45" s="8"/>
      <c r="M45" s="8"/>
      <c r="N45" s="8"/>
      <c r="O45" s="8"/>
      <c r="P45" s="8"/>
      <c r="Q45" s="8"/>
      <c r="R45" s="87"/>
      <c r="S45" s="89"/>
      <c r="T45" s="89"/>
      <c r="U45" s="89"/>
    </row>
    <row r="46" spans="1:32" ht="13.5">
      <c r="B46" s="153" t="s">
        <v>151</v>
      </c>
      <c r="C46" s="153"/>
      <c r="D46" s="153"/>
      <c r="E46" s="153"/>
      <c r="F46" s="154" t="e">
        <f>INT(P50/J48/N17)</f>
        <v>#VALUE!</v>
      </c>
      <c r="G46" s="155"/>
      <c r="H46" s="156" t="s">
        <v>10</v>
      </c>
      <c r="I46" s="156"/>
      <c r="J46" s="156"/>
      <c r="K46" s="8"/>
      <c r="L46" s="8"/>
      <c r="M46" s="8"/>
      <c r="N46" s="8"/>
      <c r="O46" s="8"/>
      <c r="P46" s="8"/>
      <c r="R46" s="89"/>
      <c r="S46" s="89"/>
      <c r="T46" s="89"/>
      <c r="U46" s="89"/>
    </row>
    <row r="47" spans="1:32" ht="13.5">
      <c r="B47" s="150" t="s">
        <v>97</v>
      </c>
      <c r="C47" s="150"/>
      <c r="D47" s="150"/>
      <c r="E47" s="150"/>
      <c r="F47" s="150"/>
      <c r="G47" s="150"/>
      <c r="H47" s="150"/>
      <c r="I47" s="150"/>
      <c r="J47" s="150"/>
      <c r="K47" s="150"/>
      <c r="L47" s="150"/>
      <c r="M47" s="150"/>
      <c r="N47" s="34"/>
      <c r="O47" s="34"/>
      <c r="P47" s="8"/>
      <c r="R47" s="89"/>
      <c r="S47" s="89"/>
      <c r="T47" s="89"/>
      <c r="U47" s="89"/>
    </row>
    <row r="48" spans="1:32" ht="13.5">
      <c r="B48" s="8"/>
      <c r="C48" s="8"/>
      <c r="D48" s="8"/>
      <c r="E48" s="8"/>
      <c r="F48" s="8"/>
      <c r="G48" s="8"/>
      <c r="H48" s="151" t="s">
        <v>34</v>
      </c>
      <c r="I48" s="151"/>
      <c r="J48" s="8" t="str">
        <f>J17</f>
        <v>○</v>
      </c>
      <c r="K48" s="3" t="s">
        <v>98</v>
      </c>
      <c r="L48" s="152"/>
      <c r="M48" s="152"/>
      <c r="N48" s="152"/>
      <c r="O48" s="152"/>
      <c r="P48" s="152"/>
      <c r="R48" s="89"/>
      <c r="S48" s="89"/>
      <c r="T48" s="89"/>
      <c r="U48" s="89"/>
    </row>
    <row r="49" spans="1:21" ht="20.100000000000001" customHeight="1">
      <c r="A49" s="138" t="s">
        <v>61</v>
      </c>
      <c r="B49" s="141" t="s">
        <v>62</v>
      </c>
      <c r="C49" s="142"/>
      <c r="D49" s="141" t="s">
        <v>63</v>
      </c>
      <c r="E49" s="143"/>
      <c r="F49" s="143"/>
      <c r="G49" s="143"/>
      <c r="H49" s="143"/>
      <c r="I49" s="143"/>
      <c r="J49" s="143"/>
      <c r="K49" s="143"/>
      <c r="L49" s="143"/>
      <c r="M49" s="143"/>
      <c r="N49" s="143"/>
      <c r="O49" s="142"/>
      <c r="P49" s="143" t="s">
        <v>2</v>
      </c>
      <c r="Q49" s="142"/>
      <c r="R49" s="89"/>
      <c r="S49" s="89"/>
      <c r="T49" s="89"/>
      <c r="U49" s="89"/>
    </row>
    <row r="50" spans="1:21" ht="20.100000000000001" customHeight="1">
      <c r="A50" s="139"/>
      <c r="B50" s="214" t="s">
        <v>154</v>
      </c>
      <c r="C50" s="215"/>
      <c r="D50" s="146">
        <v>4880</v>
      </c>
      <c r="E50" s="147"/>
      <c r="F50" s="22" t="s">
        <v>124</v>
      </c>
      <c r="G50" s="23" t="str">
        <f>+J48</f>
        <v>○</v>
      </c>
      <c r="H50" s="5" t="s">
        <v>100</v>
      </c>
      <c r="I50" s="148"/>
      <c r="J50" s="148"/>
      <c r="K50" s="148"/>
      <c r="L50" s="5"/>
      <c r="M50" s="5"/>
      <c r="N50" s="24"/>
      <c r="O50" s="5"/>
      <c r="P50" s="126" t="e">
        <f>D50*G50*N17</f>
        <v>#VALUE!</v>
      </c>
      <c r="Q50" s="127"/>
      <c r="R50" s="90"/>
      <c r="S50" s="89"/>
      <c r="T50" s="89"/>
      <c r="U50" s="89"/>
    </row>
    <row r="51" spans="1:21" ht="19.5" customHeight="1">
      <c r="A51" s="139"/>
      <c r="B51" s="128" t="s">
        <v>48</v>
      </c>
      <c r="C51" s="129"/>
      <c r="D51" s="25" t="s">
        <v>9</v>
      </c>
      <c r="E51" s="20"/>
      <c r="F51" s="20"/>
      <c r="G51" s="26"/>
      <c r="H51" s="26"/>
      <c r="I51" s="26"/>
      <c r="J51" s="26"/>
      <c r="K51" s="26"/>
      <c r="L51" s="27"/>
      <c r="M51" s="27"/>
      <c r="N51" s="27"/>
      <c r="O51" s="16"/>
      <c r="P51" s="130" t="e">
        <f>+P50*10%</f>
        <v>#VALUE!</v>
      </c>
      <c r="Q51" s="131"/>
      <c r="R51" s="89"/>
      <c r="S51" s="89"/>
      <c r="T51" s="89"/>
      <c r="U51" s="89"/>
    </row>
    <row r="52" spans="1:21" ht="20.100000000000001" customHeight="1">
      <c r="A52" s="139"/>
      <c r="B52" s="132" t="s">
        <v>68</v>
      </c>
      <c r="C52" s="133"/>
      <c r="D52" s="123" t="s">
        <v>50</v>
      </c>
      <c r="E52" s="5"/>
      <c r="F52" s="5"/>
      <c r="G52" s="18"/>
      <c r="H52" s="18"/>
      <c r="I52" s="18"/>
      <c r="J52" s="18"/>
      <c r="K52" s="18"/>
      <c r="L52" s="14"/>
      <c r="M52" s="14"/>
      <c r="N52" s="14"/>
      <c r="O52" s="14"/>
      <c r="P52" s="134" t="e">
        <f>+P50+P51</f>
        <v>#VALUE!</v>
      </c>
      <c r="Q52" s="135"/>
      <c r="R52" s="89"/>
      <c r="S52" s="89"/>
      <c r="T52" s="89"/>
      <c r="U52" s="89"/>
    </row>
    <row r="53" spans="1:21" ht="20.100000000000001" customHeight="1">
      <c r="A53" s="137" t="s">
        <v>69</v>
      </c>
      <c r="B53" s="137"/>
      <c r="C53" s="137"/>
      <c r="D53" s="137"/>
      <c r="E53" s="137"/>
      <c r="F53" s="137"/>
      <c r="G53" s="137"/>
      <c r="H53" s="137"/>
      <c r="I53" s="137"/>
      <c r="J53" s="137"/>
      <c r="K53" s="137"/>
      <c r="L53" s="137"/>
      <c r="M53" s="137"/>
      <c r="N53" s="137"/>
      <c r="O53" s="137"/>
      <c r="P53" s="136" t="e">
        <f>P32+P41+P52</f>
        <v>#VALUE!</v>
      </c>
      <c r="Q53" s="136"/>
      <c r="R53" s="89"/>
      <c r="S53" s="89"/>
      <c r="T53" s="89"/>
      <c r="U53" s="89"/>
    </row>
    <row r="54" spans="1:21" ht="20.100000000000001" customHeight="1">
      <c r="A54" s="32"/>
      <c r="B54" s="124"/>
      <c r="C54" s="124"/>
      <c r="D54" s="124"/>
      <c r="E54" s="124"/>
      <c r="F54" s="124"/>
      <c r="G54" s="124"/>
      <c r="H54" s="124"/>
      <c r="I54" s="124"/>
      <c r="J54" s="124"/>
      <c r="K54" s="124"/>
      <c r="L54" s="124"/>
      <c r="M54" s="124"/>
      <c r="N54" s="124"/>
      <c r="O54" s="124"/>
      <c r="P54" s="124"/>
      <c r="Q54" s="124"/>
    </row>
  </sheetData>
  <mergeCells count="120">
    <mergeCell ref="B54:Q54"/>
    <mergeCell ref="A28:B28"/>
    <mergeCell ref="A29:B29"/>
    <mergeCell ref="A30:B30"/>
    <mergeCell ref="A31:B31"/>
    <mergeCell ref="B51:C51"/>
    <mergeCell ref="P51:Q51"/>
    <mergeCell ref="B52:C52"/>
    <mergeCell ref="P52:Q52"/>
    <mergeCell ref="P53:Q53"/>
    <mergeCell ref="H48:I48"/>
    <mergeCell ref="L48:P48"/>
    <mergeCell ref="B49:C49"/>
    <mergeCell ref="D49:O49"/>
    <mergeCell ref="P49:Q49"/>
    <mergeCell ref="B50:C50"/>
    <mergeCell ref="D50:E50"/>
    <mergeCell ref="I50:K50"/>
    <mergeCell ref="P50:Q50"/>
    <mergeCell ref="B43:Q43"/>
    <mergeCell ref="B45:D45"/>
    <mergeCell ref="B46:E46"/>
    <mergeCell ref="A38:A41"/>
    <mergeCell ref="F46:G46"/>
    <mergeCell ref="H46:J46"/>
    <mergeCell ref="B47:M47"/>
    <mergeCell ref="B40:C40"/>
    <mergeCell ref="P40:Q40"/>
    <mergeCell ref="B41:C41"/>
    <mergeCell ref="P41:Q41"/>
    <mergeCell ref="P42:Q42"/>
    <mergeCell ref="A42:O42"/>
    <mergeCell ref="H22:I22"/>
    <mergeCell ref="P22:Q22"/>
    <mergeCell ref="C27:F27"/>
    <mergeCell ref="H27:I27"/>
    <mergeCell ref="B34:D34"/>
    <mergeCell ref="R34:AF39"/>
    <mergeCell ref="B35:E35"/>
    <mergeCell ref="F35:G35"/>
    <mergeCell ref="H35:J35"/>
    <mergeCell ref="B36:M36"/>
    <mergeCell ref="H37:I37"/>
    <mergeCell ref="L37:P37"/>
    <mergeCell ref="B38:C38"/>
    <mergeCell ref="D38:O38"/>
    <mergeCell ref="P38:Q38"/>
    <mergeCell ref="B39:C39"/>
    <mergeCell ref="D39:E39"/>
    <mergeCell ref="I39:K39"/>
    <mergeCell ref="P39:Q39"/>
    <mergeCell ref="AF17:AG17"/>
    <mergeCell ref="C18:O18"/>
    <mergeCell ref="P18:Q18"/>
    <mergeCell ref="C25:F25"/>
    <mergeCell ref="H25:I25"/>
    <mergeCell ref="P25:Q25"/>
    <mergeCell ref="C26:F26"/>
    <mergeCell ref="H26:I26"/>
    <mergeCell ref="P26:Q26"/>
    <mergeCell ref="C23:F23"/>
    <mergeCell ref="H23:I23"/>
    <mergeCell ref="P23:Q23"/>
    <mergeCell ref="C24:F24"/>
    <mergeCell ref="H24:I24"/>
    <mergeCell ref="P24:Q24"/>
    <mergeCell ref="C19:F19"/>
    <mergeCell ref="H19:I19"/>
    <mergeCell ref="P19:Q19"/>
    <mergeCell ref="C20:F20"/>
    <mergeCell ref="H20:I20"/>
    <mergeCell ref="P20:Q20"/>
    <mergeCell ref="C21:F21"/>
    <mergeCell ref="H21:I21"/>
    <mergeCell ref="P21:Q21"/>
    <mergeCell ref="AC15:AE15"/>
    <mergeCell ref="B16:M16"/>
    <mergeCell ref="R16:T16"/>
    <mergeCell ref="U16:X16"/>
    <mergeCell ref="H17:I17"/>
    <mergeCell ref="L17:M17"/>
    <mergeCell ref="O17:P17"/>
    <mergeCell ref="Y17:Z17"/>
    <mergeCell ref="AC17:AD17"/>
    <mergeCell ref="S14:U14"/>
    <mergeCell ref="B15:E15"/>
    <mergeCell ref="F15:G15"/>
    <mergeCell ref="H15:J15"/>
    <mergeCell ref="R15:Z15"/>
    <mergeCell ref="J7:Q7"/>
    <mergeCell ref="J8:K8"/>
    <mergeCell ref="J9:K9"/>
    <mergeCell ref="J10:K10"/>
    <mergeCell ref="B11:Q11"/>
    <mergeCell ref="A12:B12"/>
    <mergeCell ref="C12:F12"/>
    <mergeCell ref="A49:A52"/>
    <mergeCell ref="A53:O53"/>
    <mergeCell ref="A1:Q1"/>
    <mergeCell ref="A3:H3"/>
    <mergeCell ref="K4:L4"/>
    <mergeCell ref="N4:P4"/>
    <mergeCell ref="J5:Q5"/>
    <mergeCell ref="J6:Q6"/>
    <mergeCell ref="B13:C13"/>
    <mergeCell ref="D13:E13"/>
    <mergeCell ref="B14:D14"/>
    <mergeCell ref="P27:Q27"/>
    <mergeCell ref="P28:Q28"/>
    <mergeCell ref="C29:N29"/>
    <mergeCell ref="P29:Q29"/>
    <mergeCell ref="C30:N30"/>
    <mergeCell ref="P30:Q30"/>
    <mergeCell ref="C31:N31"/>
    <mergeCell ref="P31:Q31"/>
    <mergeCell ref="A32:B32"/>
    <mergeCell ref="C32:L32"/>
    <mergeCell ref="P32:Q32"/>
    <mergeCell ref="A19:A27"/>
    <mergeCell ref="C22:F22"/>
  </mergeCells>
  <phoneticPr fontId="3"/>
  <conditionalFormatting sqref="F15:G15">
    <cfRule type="expression" dxfId="16" priority="3">
      <formula>MOD($F$15,1)=0</formula>
    </cfRule>
  </conditionalFormatting>
  <conditionalFormatting sqref="P29:Q29">
    <cfRule type="expression" dxfId="15" priority="2">
      <formula>P29&gt;(P28*0.1)</formula>
    </cfRule>
  </conditionalFormatting>
  <conditionalFormatting sqref="P30:Q30">
    <cfRule type="expression" dxfId="14" priority="1">
      <formula>(P30&gt;(U16*J17*N17))</formula>
    </cfRule>
  </conditionalFormatting>
  <printOptions horizontalCentered="1"/>
  <pageMargins left="0.70866141732283472" right="0.70866141732283472" top="0.86614173228346458" bottom="0.55118110236220474" header="0.31496062992125984" footer="0.31496062992125984"/>
  <pageSetup paperSize="9" scale="81"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AG44"/>
  <sheetViews>
    <sheetView view="pageBreakPreview" topLeftCell="A6" zoomScaleNormal="100" zoomScaleSheetLayoutView="100" workbookViewId="0">
      <selection activeCell="J10" sqref="J10:K10"/>
    </sheetView>
  </sheetViews>
  <sheetFormatPr defaultColWidth="9" defaultRowHeight="20.100000000000001" customHeight="1"/>
  <cols>
    <col min="1" max="1" width="6.25" style="6" bestFit="1" customWidth="1"/>
    <col min="2" max="2" width="13.875" style="6" bestFit="1" customWidth="1"/>
    <col min="3" max="6" width="6.375" style="6" customWidth="1"/>
    <col min="7" max="8" width="5.25" style="6" bestFit="1" customWidth="1"/>
    <col min="9" max="9" width="2.5" style="6" bestFit="1" customWidth="1"/>
    <col min="10" max="10" width="3.5" style="6" bestFit="1" customWidth="1"/>
    <col min="11" max="11" width="5.75" style="6" customWidth="1"/>
    <col min="12" max="13" width="4.25" style="6" customWidth="1"/>
    <col min="14" max="15" width="3.5" style="6" bestFit="1" customWidth="1"/>
    <col min="16" max="17" width="7.125" style="6" customWidth="1"/>
    <col min="18" max="18" width="6.875" style="6" customWidth="1"/>
    <col min="19" max="41" width="3.625" style="6" customWidth="1"/>
    <col min="42" max="16384" width="9" style="6"/>
  </cols>
  <sheetData>
    <row r="1" spans="1:31" s="1" customFormat="1" ht="33" customHeight="1">
      <c r="A1" s="210" t="s">
        <v>135</v>
      </c>
      <c r="B1" s="211"/>
      <c r="C1" s="211"/>
      <c r="D1" s="211"/>
      <c r="E1" s="211"/>
      <c r="F1" s="211"/>
      <c r="G1" s="211"/>
      <c r="H1" s="211"/>
      <c r="I1" s="211"/>
      <c r="J1" s="211"/>
      <c r="K1" s="211"/>
      <c r="L1" s="211"/>
      <c r="M1" s="211"/>
      <c r="N1" s="211"/>
      <c r="O1" s="211"/>
      <c r="P1" s="211"/>
      <c r="Q1" s="211"/>
      <c r="R1" s="6"/>
    </row>
    <row r="2" spans="1:31" s="1" customFormat="1" ht="33" customHeight="1">
      <c r="A2" s="7"/>
      <c r="B2" s="6"/>
      <c r="C2" s="6"/>
      <c r="D2" s="6"/>
      <c r="E2" s="6"/>
      <c r="F2" s="6"/>
      <c r="G2" s="6"/>
      <c r="H2" s="6"/>
      <c r="I2" s="6"/>
      <c r="J2" s="6"/>
      <c r="K2" s="6"/>
      <c r="L2" s="6"/>
      <c r="M2" s="6"/>
      <c r="N2" s="6"/>
      <c r="O2" s="6"/>
      <c r="P2" s="6"/>
      <c r="Q2" s="6"/>
      <c r="R2" s="6"/>
    </row>
    <row r="3" spans="1:31" s="1" customFormat="1" ht="20.100000000000001" customHeight="1">
      <c r="A3" s="152" t="s">
        <v>134</v>
      </c>
      <c r="B3" s="152"/>
      <c r="C3" s="152"/>
      <c r="D3" s="152"/>
      <c r="E3" s="152"/>
      <c r="F3" s="152"/>
      <c r="G3" s="152"/>
      <c r="H3" s="152"/>
    </row>
    <row r="4" spans="1:31" s="1" customFormat="1" ht="13.5">
      <c r="J4" s="8" t="s">
        <v>39</v>
      </c>
      <c r="K4" s="206"/>
      <c r="L4" s="206"/>
      <c r="M4" s="39" t="s">
        <v>117</v>
      </c>
      <c r="N4" s="197"/>
      <c r="O4" s="197"/>
      <c r="P4" s="197"/>
      <c r="Q4" s="8"/>
    </row>
    <row r="5" spans="1:31" s="1" customFormat="1" ht="13.5">
      <c r="J5" s="207" t="s">
        <v>75</v>
      </c>
      <c r="K5" s="207"/>
      <c r="L5" s="207"/>
      <c r="M5" s="207"/>
      <c r="N5" s="207"/>
      <c r="O5" s="207"/>
      <c r="P5" s="207"/>
      <c r="Q5" s="207"/>
    </row>
    <row r="6" spans="1:31" s="1" customFormat="1" ht="13.5">
      <c r="J6" s="197" t="s">
        <v>76</v>
      </c>
      <c r="K6" s="197"/>
      <c r="L6" s="197"/>
      <c r="M6" s="197"/>
      <c r="N6" s="197"/>
      <c r="O6" s="197"/>
      <c r="P6" s="197"/>
      <c r="Q6" s="197"/>
    </row>
    <row r="7" spans="1:31" s="1" customFormat="1" ht="13.5">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0.100000000000001" customHeight="1">
      <c r="B11" s="149" t="s">
        <v>0</v>
      </c>
      <c r="C11" s="149"/>
      <c r="D11" s="149"/>
      <c r="E11" s="149"/>
      <c r="F11" s="149"/>
      <c r="G11" s="149"/>
      <c r="H11" s="149"/>
      <c r="I11" s="149"/>
      <c r="J11" s="149"/>
      <c r="K11" s="149"/>
      <c r="L11" s="149"/>
      <c r="M11" s="149"/>
      <c r="N11" s="149"/>
      <c r="O11" s="149"/>
      <c r="P11" s="149"/>
      <c r="Q11" s="149"/>
    </row>
    <row r="12" spans="1:31" s="1" customFormat="1" ht="20.100000000000001" customHeight="1">
      <c r="A12" s="151" t="s">
        <v>53</v>
      </c>
      <c r="B12" s="151"/>
      <c r="C12" s="209" t="s">
        <v>116</v>
      </c>
      <c r="D12" s="209"/>
      <c r="E12" s="209"/>
      <c r="F12" s="209"/>
      <c r="G12" s="41"/>
    </row>
    <row r="13" spans="1:31" s="1" customFormat="1" ht="20.100000000000001" customHeight="1">
      <c r="A13" s="9" t="s">
        <v>46</v>
      </c>
      <c r="B13" s="208" t="s">
        <v>64</v>
      </c>
      <c r="C13" s="208"/>
      <c r="D13" s="193" t="s">
        <v>60</v>
      </c>
      <c r="E13" s="193"/>
      <c r="F13" s="33"/>
      <c r="G13" s="8" t="s">
        <v>52</v>
      </c>
      <c r="H13" s="10"/>
      <c r="I13" s="10"/>
      <c r="J13" s="10"/>
      <c r="K13" s="10"/>
      <c r="L13" s="10"/>
      <c r="M13" s="10"/>
      <c r="N13" s="10"/>
      <c r="O13" s="10"/>
      <c r="P13" s="10"/>
      <c r="Q13" s="10"/>
    </row>
    <row r="14" spans="1:31" s="1" customFormat="1" ht="20.100000000000001" customHeight="1">
      <c r="A14" s="4" t="s">
        <v>40</v>
      </c>
      <c r="B14" s="149" t="s">
        <v>44</v>
      </c>
      <c r="C14" s="149"/>
      <c r="D14" s="149"/>
      <c r="E14" s="4"/>
      <c r="R14" s="6"/>
      <c r="S14" s="149"/>
      <c r="T14" s="149"/>
      <c r="U14" s="149"/>
    </row>
    <row r="15" spans="1:31" s="1" customFormat="1" ht="20.100000000000001" customHeight="1">
      <c r="B15" s="153" t="s">
        <v>36</v>
      </c>
      <c r="C15" s="153"/>
      <c r="D15" s="153"/>
      <c r="E15" s="153"/>
      <c r="F15" s="194" t="e">
        <f>P30/J17/N17</f>
        <v>#VALUE!</v>
      </c>
      <c r="G15" s="195"/>
      <c r="H15" s="156" t="s">
        <v>10</v>
      </c>
      <c r="I15" s="156"/>
      <c r="J15" s="156"/>
      <c r="K15" s="8"/>
      <c r="R15" s="189" t="s">
        <v>110</v>
      </c>
      <c r="S15" s="189"/>
      <c r="T15" s="189"/>
      <c r="U15" s="189"/>
      <c r="V15" s="189"/>
      <c r="W15" s="189"/>
      <c r="X15" s="189"/>
      <c r="Y15" s="186"/>
      <c r="Z15" s="187"/>
      <c r="AA15" s="8"/>
      <c r="AB15" s="8"/>
      <c r="AC15" s="188"/>
      <c r="AD15" s="188"/>
      <c r="AE15" s="188"/>
    </row>
    <row r="16" spans="1:31" s="1" customFormat="1" ht="20.100000000000001" customHeight="1">
      <c r="B16" s="150" t="s">
        <v>11</v>
      </c>
      <c r="C16" s="150"/>
      <c r="D16" s="150"/>
      <c r="E16" s="150"/>
      <c r="F16" s="150"/>
      <c r="G16" s="150"/>
      <c r="H16" s="150"/>
      <c r="I16" s="150"/>
      <c r="J16" s="150"/>
      <c r="K16" s="150"/>
      <c r="L16" s="150"/>
      <c r="M16" s="150"/>
      <c r="N16" s="2"/>
      <c r="O16" s="2"/>
      <c r="R16" s="189" t="s">
        <v>106</v>
      </c>
      <c r="S16" s="189"/>
      <c r="T16" s="190"/>
      <c r="U16" s="191">
        <v>90000</v>
      </c>
      <c r="V16" s="191"/>
      <c r="W16" s="191"/>
      <c r="X16" s="191"/>
      <c r="Y16" s="8"/>
      <c r="Z16" s="8"/>
      <c r="AA16" s="8"/>
      <c r="AB16" s="8"/>
      <c r="AC16" s="8"/>
      <c r="AD16" s="8"/>
    </row>
    <row r="17" spans="1:33" s="1" customFormat="1" ht="20.100000000000001" customHeight="1">
      <c r="H17" s="151" t="s">
        <v>34</v>
      </c>
      <c r="I17" s="151"/>
      <c r="J17" s="43" t="s">
        <v>128</v>
      </c>
      <c r="K17" s="3" t="s">
        <v>38</v>
      </c>
      <c r="L17" s="185" t="s">
        <v>35</v>
      </c>
      <c r="M17" s="185"/>
      <c r="N17" s="43" t="s">
        <v>128</v>
      </c>
      <c r="O17" s="183" t="s">
        <v>58</v>
      </c>
      <c r="P17" s="183"/>
      <c r="R17" s="6"/>
      <c r="Y17" s="151"/>
      <c r="Z17" s="151"/>
      <c r="AB17" s="3"/>
      <c r="AC17" s="185"/>
      <c r="AD17" s="185"/>
      <c r="AF17" s="183"/>
      <c r="AG17" s="183"/>
    </row>
    <row r="18" spans="1:33" ht="20.100000000000001" customHeight="1">
      <c r="A18" s="11"/>
      <c r="B18" s="12" t="s">
        <v>1</v>
      </c>
      <c r="C18" s="141" t="s">
        <v>12</v>
      </c>
      <c r="D18" s="143"/>
      <c r="E18" s="143"/>
      <c r="F18" s="143"/>
      <c r="G18" s="143"/>
      <c r="H18" s="143"/>
      <c r="I18" s="143"/>
      <c r="J18" s="143"/>
      <c r="K18" s="143"/>
      <c r="L18" s="143"/>
      <c r="M18" s="143"/>
      <c r="N18" s="143"/>
      <c r="O18" s="143"/>
      <c r="P18" s="141" t="s">
        <v>2</v>
      </c>
      <c r="Q18" s="142"/>
    </row>
    <row r="19" spans="1:33" ht="20.100000000000001" customHeight="1">
      <c r="A19" s="165" t="s">
        <v>37</v>
      </c>
      <c r="B19" s="13" t="s">
        <v>3</v>
      </c>
      <c r="C19" s="173" t="s">
        <v>13</v>
      </c>
      <c r="D19" s="174"/>
      <c r="E19" s="174"/>
      <c r="F19" s="174"/>
      <c r="G19" s="14" t="s">
        <v>14</v>
      </c>
      <c r="H19" s="184"/>
      <c r="I19" s="184"/>
      <c r="J19" s="14" t="s">
        <v>15</v>
      </c>
      <c r="K19" s="79"/>
      <c r="L19" s="80" t="s">
        <v>16</v>
      </c>
      <c r="M19" s="14"/>
      <c r="N19" s="77"/>
      <c r="O19" s="14"/>
      <c r="P19" s="168">
        <f>PRODUCT(H19,K19,N19)</f>
        <v>0</v>
      </c>
      <c r="Q19" s="169"/>
    </row>
    <row r="20" spans="1:33" ht="20.100000000000001" customHeight="1">
      <c r="A20" s="166"/>
      <c r="B20" s="15"/>
      <c r="C20" s="179" t="s">
        <v>17</v>
      </c>
      <c r="D20" s="180"/>
      <c r="E20" s="180"/>
      <c r="F20" s="180"/>
      <c r="G20" s="16" t="s">
        <v>14</v>
      </c>
      <c r="H20" s="158"/>
      <c r="I20" s="158"/>
      <c r="J20" s="16" t="s">
        <v>15</v>
      </c>
      <c r="K20" s="78"/>
      <c r="L20" s="81" t="s">
        <v>16</v>
      </c>
      <c r="M20" s="16"/>
      <c r="N20" s="77"/>
      <c r="O20" s="16"/>
      <c r="P20" s="163">
        <f t="shared" ref="P20:P27" si="0">PRODUCT(H20,K20,N20)</f>
        <v>0</v>
      </c>
      <c r="Q20" s="164"/>
    </row>
    <row r="21" spans="1:33" ht="20.100000000000001" customHeight="1">
      <c r="A21" s="166"/>
      <c r="B21" s="15"/>
      <c r="C21" s="179" t="s">
        <v>4</v>
      </c>
      <c r="D21" s="180"/>
      <c r="E21" s="180"/>
      <c r="F21" s="180"/>
      <c r="G21" s="16" t="s">
        <v>14</v>
      </c>
      <c r="H21" s="158"/>
      <c r="I21" s="158"/>
      <c r="J21" s="16" t="s">
        <v>15</v>
      </c>
      <c r="K21" s="78"/>
      <c r="L21" s="81" t="s">
        <v>16</v>
      </c>
      <c r="M21" s="16"/>
      <c r="N21" s="77"/>
      <c r="O21" s="16"/>
      <c r="P21" s="163">
        <f t="shared" si="0"/>
        <v>0</v>
      </c>
      <c r="Q21" s="164"/>
    </row>
    <row r="22" spans="1:33" ht="20.100000000000001" customHeight="1">
      <c r="A22" s="166"/>
      <c r="B22" s="15" t="s">
        <v>18</v>
      </c>
      <c r="C22" s="179" t="s">
        <v>19</v>
      </c>
      <c r="D22" s="180"/>
      <c r="E22" s="180"/>
      <c r="F22" s="180"/>
      <c r="G22" s="16" t="s">
        <v>20</v>
      </c>
      <c r="H22" s="158"/>
      <c r="I22" s="158"/>
      <c r="J22" s="16" t="s">
        <v>15</v>
      </c>
      <c r="K22" s="77"/>
      <c r="L22" s="82" t="s">
        <v>21</v>
      </c>
      <c r="M22" s="16" t="s">
        <v>15</v>
      </c>
      <c r="N22" s="77"/>
      <c r="O22" s="16" t="s">
        <v>22</v>
      </c>
      <c r="P22" s="163">
        <f t="shared" si="0"/>
        <v>0</v>
      </c>
      <c r="Q22" s="164"/>
    </row>
    <row r="23" spans="1:33" ht="20.100000000000001" customHeight="1">
      <c r="A23" s="166"/>
      <c r="B23" s="15"/>
      <c r="C23" s="179" t="s">
        <v>23</v>
      </c>
      <c r="D23" s="180"/>
      <c r="E23" s="180"/>
      <c r="F23" s="180"/>
      <c r="G23" s="16" t="s">
        <v>20</v>
      </c>
      <c r="H23" s="158"/>
      <c r="I23" s="158"/>
      <c r="J23" s="16" t="s">
        <v>15</v>
      </c>
      <c r="K23" s="77"/>
      <c r="L23" s="82" t="s">
        <v>21</v>
      </c>
      <c r="M23" s="16"/>
      <c r="N23" s="77"/>
      <c r="O23" s="16"/>
      <c r="P23" s="163">
        <f t="shared" si="0"/>
        <v>0</v>
      </c>
      <c r="Q23" s="164"/>
    </row>
    <row r="24" spans="1:33" ht="20.100000000000001" customHeight="1">
      <c r="A24" s="166"/>
      <c r="B24" s="15"/>
      <c r="C24" s="179" t="s">
        <v>24</v>
      </c>
      <c r="D24" s="180"/>
      <c r="E24" s="180"/>
      <c r="F24" s="180"/>
      <c r="G24" s="16"/>
      <c r="H24" s="158"/>
      <c r="I24" s="158"/>
      <c r="J24" s="16" t="s">
        <v>15</v>
      </c>
      <c r="K24" s="77"/>
      <c r="L24" s="81" t="s">
        <v>57</v>
      </c>
      <c r="M24" s="16"/>
      <c r="N24" s="77"/>
      <c r="O24" s="16"/>
      <c r="P24" s="163">
        <f t="shared" si="0"/>
        <v>0</v>
      </c>
      <c r="Q24" s="164"/>
    </row>
    <row r="25" spans="1:33" ht="20.100000000000001" customHeight="1">
      <c r="A25" s="166"/>
      <c r="B25" s="15" t="s">
        <v>25</v>
      </c>
      <c r="C25" s="181"/>
      <c r="D25" s="182"/>
      <c r="E25" s="182"/>
      <c r="F25" s="182"/>
      <c r="G25" s="16" t="s">
        <v>26</v>
      </c>
      <c r="H25" s="158"/>
      <c r="I25" s="158"/>
      <c r="J25" s="16" t="s">
        <v>15</v>
      </c>
      <c r="K25" s="77"/>
      <c r="L25" s="82" t="s">
        <v>21</v>
      </c>
      <c r="M25" s="16" t="s">
        <v>15</v>
      </c>
      <c r="N25" s="77"/>
      <c r="O25" s="16" t="s">
        <v>27</v>
      </c>
      <c r="P25" s="163">
        <f t="shared" si="0"/>
        <v>0</v>
      </c>
      <c r="Q25" s="164"/>
    </row>
    <row r="26" spans="1:33" ht="20.100000000000001" customHeight="1">
      <c r="A26" s="166"/>
      <c r="B26" s="15" t="s">
        <v>28</v>
      </c>
      <c r="C26" s="181"/>
      <c r="D26" s="182"/>
      <c r="E26" s="182"/>
      <c r="F26" s="182"/>
      <c r="H26" s="158"/>
      <c r="I26" s="158"/>
      <c r="J26" s="16" t="s">
        <v>15</v>
      </c>
      <c r="K26" s="77"/>
      <c r="L26" s="81" t="s">
        <v>57</v>
      </c>
      <c r="M26" s="16"/>
      <c r="N26" s="77"/>
      <c r="O26" s="16"/>
      <c r="P26" s="163">
        <f t="shared" si="0"/>
        <v>0</v>
      </c>
      <c r="Q26" s="164"/>
    </row>
    <row r="27" spans="1:33" ht="20.100000000000001" customHeight="1">
      <c r="A27" s="166"/>
      <c r="B27" s="15" t="s">
        <v>5</v>
      </c>
      <c r="C27" s="157" t="s">
        <v>6</v>
      </c>
      <c r="D27" s="152"/>
      <c r="E27" s="152"/>
      <c r="F27" s="152"/>
      <c r="H27" s="158"/>
      <c r="I27" s="158"/>
      <c r="J27" s="16"/>
      <c r="K27" s="77"/>
      <c r="L27" s="82"/>
      <c r="M27" s="16"/>
      <c r="N27" s="77"/>
      <c r="O27" s="16"/>
      <c r="P27" s="163">
        <f t="shared" si="0"/>
        <v>0</v>
      </c>
      <c r="Q27" s="164"/>
    </row>
    <row r="28" spans="1:33" ht="20.100000000000001" customHeight="1">
      <c r="A28" s="141" t="s">
        <v>29</v>
      </c>
      <c r="B28" s="142"/>
      <c r="C28" s="108"/>
      <c r="D28" s="30"/>
      <c r="E28" s="30"/>
      <c r="F28" s="30"/>
      <c r="G28" s="29"/>
      <c r="H28" s="29"/>
      <c r="I28" s="29"/>
      <c r="J28" s="29"/>
      <c r="K28" s="29"/>
      <c r="L28" s="29"/>
      <c r="M28" s="29"/>
      <c r="N28" s="29"/>
      <c r="O28" s="29"/>
      <c r="P28" s="177">
        <f>SUM(P19:Q27)</f>
        <v>0</v>
      </c>
      <c r="Q28" s="178"/>
      <c r="R28" s="89"/>
      <c r="S28" s="89"/>
    </row>
    <row r="29" spans="1:33" ht="20.100000000000001" customHeight="1">
      <c r="A29" s="159" t="s">
        <v>8</v>
      </c>
      <c r="B29" s="160"/>
      <c r="C29" s="170" t="s">
        <v>105</v>
      </c>
      <c r="D29" s="153"/>
      <c r="E29" s="153"/>
      <c r="F29" s="153"/>
      <c r="G29" s="153"/>
      <c r="H29" s="153"/>
      <c r="I29" s="153"/>
      <c r="J29" s="153"/>
      <c r="K29" s="153"/>
      <c r="L29" s="153"/>
      <c r="M29" s="153"/>
      <c r="N29" s="153"/>
      <c r="O29" s="20"/>
      <c r="P29" s="171"/>
      <c r="Q29" s="172"/>
      <c r="R29" s="88" t="str">
        <f>IF(P29&lt;=(P28*0.1),"←ＯＫ（上限"&amp;INT(P28*0.1)&amp;"円以内）","←×事務経費（Ｂ）は１０％以内に調整してください。")</f>
        <v>←ＯＫ（上限0円以内）</v>
      </c>
      <c r="S29" s="89"/>
    </row>
    <row r="30" spans="1:33" ht="20.100000000000001" customHeight="1">
      <c r="A30" s="137" t="s">
        <v>30</v>
      </c>
      <c r="B30" s="137"/>
      <c r="C30" s="161" t="s">
        <v>31</v>
      </c>
      <c r="D30" s="162"/>
      <c r="E30" s="162"/>
      <c r="F30" s="162"/>
      <c r="G30" s="162"/>
      <c r="H30" s="162"/>
      <c r="I30" s="162"/>
      <c r="J30" s="162"/>
      <c r="K30" s="162"/>
      <c r="L30" s="162"/>
      <c r="M30" s="162"/>
      <c r="N30" s="162"/>
      <c r="O30" s="29"/>
      <c r="P30" s="177">
        <f>+P28+P29</f>
        <v>0</v>
      </c>
      <c r="Q30" s="178"/>
      <c r="R30" s="88" t="e">
        <f>IF(P30&lt;=(U16*J17*N17),"←ＯＫ（上限"&amp;(J17*N17*U16)&amp;"円以内）","←小計が上限額（"&amp;(J17*N17*U16)&amp;"円）を超えています。科目単価、調整額または事務経費で減額して調整してください。")</f>
        <v>#VALUE!</v>
      </c>
      <c r="S30" s="89"/>
    </row>
    <row r="31" spans="1:33" ht="20.100000000000001" customHeight="1">
      <c r="A31" s="137" t="s">
        <v>32</v>
      </c>
      <c r="B31" s="137"/>
      <c r="C31" s="175" t="s">
        <v>66</v>
      </c>
      <c r="D31" s="176"/>
      <c r="E31" s="176"/>
      <c r="F31" s="176"/>
      <c r="G31" s="176"/>
      <c r="H31" s="176"/>
      <c r="I31" s="176"/>
      <c r="J31" s="176"/>
      <c r="K31" s="176"/>
      <c r="L31" s="176"/>
      <c r="M31" s="176"/>
      <c r="N31" s="176"/>
      <c r="O31" s="20"/>
      <c r="P31" s="171">
        <f>INT(P30*0.1)</f>
        <v>0</v>
      </c>
      <c r="Q31" s="172"/>
      <c r="R31" s="89"/>
      <c r="S31" s="89"/>
    </row>
    <row r="32" spans="1:33" ht="20.100000000000001" customHeight="1">
      <c r="A32" s="159" t="s">
        <v>55</v>
      </c>
      <c r="B32" s="160"/>
      <c r="C32" s="161" t="s">
        <v>33</v>
      </c>
      <c r="D32" s="162"/>
      <c r="E32" s="162"/>
      <c r="F32" s="162"/>
      <c r="G32" s="162"/>
      <c r="H32" s="162"/>
      <c r="I32" s="162"/>
      <c r="J32" s="162"/>
      <c r="K32" s="162"/>
      <c r="L32" s="162"/>
      <c r="M32" s="21"/>
      <c r="N32" s="21"/>
      <c r="O32" s="21"/>
      <c r="P32" s="177">
        <f>SUM(P30:Q31)</f>
        <v>0</v>
      </c>
      <c r="Q32" s="178"/>
      <c r="R32" s="89"/>
      <c r="S32" s="89"/>
    </row>
    <row r="34" spans="1:17" ht="13.5">
      <c r="A34" s="4"/>
      <c r="B34" s="149"/>
      <c r="C34" s="149"/>
      <c r="D34" s="149"/>
      <c r="E34" s="1"/>
      <c r="F34" s="1"/>
      <c r="G34" s="1"/>
      <c r="H34" s="1"/>
      <c r="I34" s="1"/>
      <c r="J34" s="1"/>
      <c r="K34" s="1"/>
      <c r="L34" s="1"/>
      <c r="M34" s="1"/>
      <c r="N34" s="1"/>
      <c r="O34" s="1"/>
      <c r="P34" s="1"/>
      <c r="Q34" s="1"/>
    </row>
    <row r="35" spans="1:17" ht="13.5">
      <c r="B35" s="152"/>
      <c r="C35" s="152"/>
      <c r="D35" s="152"/>
      <c r="E35" s="152"/>
      <c r="F35" s="186"/>
      <c r="G35" s="187"/>
      <c r="H35" s="188"/>
      <c r="I35" s="188"/>
      <c r="J35" s="188"/>
      <c r="K35" s="8"/>
      <c r="L35" s="1"/>
      <c r="M35" s="1"/>
      <c r="N35" s="1"/>
      <c r="O35" s="1"/>
      <c r="P35" s="1"/>
    </row>
    <row r="36" spans="1:17" ht="13.5">
      <c r="B36" s="152"/>
      <c r="C36" s="152"/>
      <c r="D36" s="152"/>
      <c r="E36" s="152"/>
      <c r="F36" s="152"/>
      <c r="G36" s="152"/>
      <c r="H36" s="152"/>
      <c r="I36" s="152"/>
      <c r="J36" s="152"/>
      <c r="K36" s="152"/>
      <c r="L36" s="152"/>
      <c r="M36" s="152"/>
      <c r="N36" s="1"/>
      <c r="O36" s="1"/>
      <c r="P36" s="1"/>
    </row>
    <row r="37" spans="1:17" ht="13.5">
      <c r="B37" s="1"/>
      <c r="C37" s="1"/>
      <c r="D37" s="1"/>
      <c r="E37" s="1"/>
      <c r="F37" s="1"/>
      <c r="G37" s="1"/>
      <c r="H37" s="151"/>
      <c r="I37" s="151"/>
      <c r="J37" s="8"/>
      <c r="K37" s="3"/>
      <c r="L37" s="152"/>
      <c r="M37" s="152"/>
      <c r="N37" s="152"/>
      <c r="O37" s="152"/>
      <c r="P37" s="152"/>
    </row>
    <row r="38" spans="1:17" ht="20.100000000000001" customHeight="1">
      <c r="A38" s="223"/>
    </row>
    <row r="39" spans="1:17" ht="20.100000000000001" customHeight="1">
      <c r="A39" s="223"/>
    </row>
    <row r="40" spans="1:17" ht="20.100000000000001" customHeight="1">
      <c r="A40" s="223"/>
    </row>
    <row r="41" spans="1:17" ht="20.100000000000001" customHeight="1">
      <c r="A41" s="223"/>
    </row>
    <row r="42" spans="1:17" ht="20.100000000000001" customHeight="1">
      <c r="A42" s="223"/>
    </row>
    <row r="43" spans="1:17" ht="20.100000000000001" customHeight="1">
      <c r="A43" s="32"/>
    </row>
    <row r="44" spans="1:17" ht="20.100000000000001" customHeight="1">
      <c r="A44" s="32"/>
      <c r="B44" s="124"/>
      <c r="C44" s="124"/>
      <c r="D44" s="124"/>
      <c r="E44" s="124"/>
      <c r="F44" s="124"/>
      <c r="G44" s="124"/>
      <c r="H44" s="124"/>
      <c r="I44" s="124"/>
      <c r="J44" s="124"/>
      <c r="K44" s="124"/>
      <c r="L44" s="124"/>
      <c r="M44" s="124"/>
      <c r="N44" s="124"/>
      <c r="O44" s="124"/>
      <c r="P44" s="124"/>
      <c r="Q44" s="124"/>
    </row>
  </sheetData>
  <mergeCells count="85">
    <mergeCell ref="C12:F12"/>
    <mergeCell ref="A1:Q1"/>
    <mergeCell ref="A3:H3"/>
    <mergeCell ref="K4:L4"/>
    <mergeCell ref="N4:P4"/>
    <mergeCell ref="J5:Q5"/>
    <mergeCell ref="J7:Q7"/>
    <mergeCell ref="B11:Q11"/>
    <mergeCell ref="A12:B12"/>
    <mergeCell ref="J6:Q6"/>
    <mergeCell ref="J8:K8"/>
    <mergeCell ref="J9:K9"/>
    <mergeCell ref="J10:K10"/>
    <mergeCell ref="B13:C13"/>
    <mergeCell ref="D13:E13"/>
    <mergeCell ref="B14:D14"/>
    <mergeCell ref="S14:U14"/>
    <mergeCell ref="B15:E15"/>
    <mergeCell ref="F15:G15"/>
    <mergeCell ref="H15:J15"/>
    <mergeCell ref="R15:X15"/>
    <mergeCell ref="Y15:Z15"/>
    <mergeCell ref="AC15:AE15"/>
    <mergeCell ref="B16:M16"/>
    <mergeCell ref="R16:T16"/>
    <mergeCell ref="U16:X16"/>
    <mergeCell ref="AF17:AG17"/>
    <mergeCell ref="C18:O18"/>
    <mergeCell ref="P18:Q18"/>
    <mergeCell ref="A19:A27"/>
    <mergeCell ref="C19:F19"/>
    <mergeCell ref="H19:I19"/>
    <mergeCell ref="P19:Q19"/>
    <mergeCell ref="C20:F20"/>
    <mergeCell ref="H20:I20"/>
    <mergeCell ref="P20:Q20"/>
    <mergeCell ref="H17:I17"/>
    <mergeCell ref="L17:M17"/>
    <mergeCell ref="O17:P17"/>
    <mergeCell ref="Y17:Z17"/>
    <mergeCell ref="AC17:AD17"/>
    <mergeCell ref="C21:F21"/>
    <mergeCell ref="H21:I21"/>
    <mergeCell ref="P21:Q21"/>
    <mergeCell ref="C22:F22"/>
    <mergeCell ref="H22:I22"/>
    <mergeCell ref="P22:Q22"/>
    <mergeCell ref="C23:F23"/>
    <mergeCell ref="H23:I23"/>
    <mergeCell ref="P23:Q23"/>
    <mergeCell ref="C24:F24"/>
    <mergeCell ref="H24:I24"/>
    <mergeCell ref="P24:Q24"/>
    <mergeCell ref="C25:F25"/>
    <mergeCell ref="H25:I25"/>
    <mergeCell ref="P25:Q25"/>
    <mergeCell ref="C26:F26"/>
    <mergeCell ref="H26:I26"/>
    <mergeCell ref="P26:Q26"/>
    <mergeCell ref="C27:F27"/>
    <mergeCell ref="H27:I27"/>
    <mergeCell ref="P27:Q27"/>
    <mergeCell ref="P28:Q28"/>
    <mergeCell ref="C29:N29"/>
    <mergeCell ref="P29:Q29"/>
    <mergeCell ref="C30:N30"/>
    <mergeCell ref="P30:Q30"/>
    <mergeCell ref="C31:N31"/>
    <mergeCell ref="P31:Q31"/>
    <mergeCell ref="A28:B28"/>
    <mergeCell ref="A29:B29"/>
    <mergeCell ref="A30:B30"/>
    <mergeCell ref="A31:B31"/>
    <mergeCell ref="A32:B32"/>
    <mergeCell ref="C32:L32"/>
    <mergeCell ref="P32:Q32"/>
    <mergeCell ref="B34:D34"/>
    <mergeCell ref="B35:E35"/>
    <mergeCell ref="F35:G35"/>
    <mergeCell ref="H35:J35"/>
    <mergeCell ref="B36:M36"/>
    <mergeCell ref="H37:I37"/>
    <mergeCell ref="L37:P37"/>
    <mergeCell ref="A38:A42"/>
    <mergeCell ref="B44:Q44"/>
  </mergeCells>
  <phoneticPr fontId="3"/>
  <conditionalFormatting sqref="F15:G15">
    <cfRule type="expression" dxfId="10" priority="3">
      <formula>MOD($F$15,1)=0</formula>
    </cfRule>
  </conditionalFormatting>
  <conditionalFormatting sqref="P29:Q29">
    <cfRule type="expression" dxfId="9" priority="2">
      <formula>P29&gt;(P28*0.1)</formula>
    </cfRule>
  </conditionalFormatting>
  <conditionalFormatting sqref="P30:Q30">
    <cfRule type="expression" dxfId="8" priority="1">
      <formula>(P30&gt;(U16*J17*N17))</formula>
    </cfRule>
  </conditionalFormatting>
  <printOptions horizontalCentered="1"/>
  <pageMargins left="0.70866141732283472" right="0.70866141732283472" top="0.86614173228346458" bottom="0.55118110236220474" header="0.31496062992125984" footer="0.31496062992125984"/>
  <pageSetup paperSize="9" scale="91"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67B00-8735-4AEC-BCBE-0DD1647A30B6}">
  <sheetPr>
    <tabColor theme="9" tint="0.39997558519241921"/>
    <pageSetUpPr fitToPage="1"/>
  </sheetPr>
  <dimension ref="A1:AG54"/>
  <sheetViews>
    <sheetView view="pageBreakPreview" topLeftCell="A16" zoomScaleNormal="100" zoomScaleSheetLayoutView="100" workbookViewId="0">
      <selection activeCell="S43" sqref="S43"/>
    </sheetView>
  </sheetViews>
  <sheetFormatPr defaultColWidth="9" defaultRowHeight="20.100000000000001" customHeight="1"/>
  <cols>
    <col min="1" max="1" width="6.25" style="6" bestFit="1" customWidth="1"/>
    <col min="2" max="2" width="13.875" style="6" bestFit="1" customWidth="1"/>
    <col min="3" max="6" width="6.375" style="6" customWidth="1"/>
    <col min="7" max="8" width="5.25" style="6" bestFit="1" customWidth="1"/>
    <col min="9" max="9" width="2.5" style="6" bestFit="1" customWidth="1"/>
    <col min="10" max="10" width="3.5" style="6" bestFit="1" customWidth="1"/>
    <col min="11" max="11" width="5.75" style="6" customWidth="1"/>
    <col min="12" max="13" width="4.25" style="6" customWidth="1"/>
    <col min="14" max="15" width="3.5" style="6" bestFit="1" customWidth="1"/>
    <col min="16" max="17" width="7.125" style="6" customWidth="1"/>
    <col min="18" max="18" width="6.875" style="6" customWidth="1"/>
    <col min="19" max="41" width="3.625" style="6" customWidth="1"/>
    <col min="42" max="16384" width="9" style="6"/>
  </cols>
  <sheetData>
    <row r="1" spans="1:31" s="1" customFormat="1" ht="33" customHeight="1">
      <c r="A1" s="210" t="s">
        <v>135</v>
      </c>
      <c r="B1" s="211"/>
      <c r="C1" s="211"/>
      <c r="D1" s="211"/>
      <c r="E1" s="211"/>
      <c r="F1" s="211"/>
      <c r="G1" s="211"/>
      <c r="H1" s="211"/>
      <c r="I1" s="211"/>
      <c r="J1" s="211"/>
      <c r="K1" s="211"/>
      <c r="L1" s="211"/>
      <c r="M1" s="211"/>
      <c r="N1" s="211"/>
      <c r="O1" s="211"/>
      <c r="P1" s="211"/>
      <c r="Q1" s="211"/>
      <c r="R1" s="6"/>
    </row>
    <row r="2" spans="1:31" s="1" customFormat="1" ht="33" customHeight="1">
      <c r="A2" s="7"/>
      <c r="B2" s="6"/>
      <c r="C2" s="6"/>
      <c r="D2" s="6"/>
      <c r="E2" s="6"/>
      <c r="F2" s="6"/>
      <c r="G2" s="6"/>
      <c r="H2" s="6"/>
      <c r="I2" s="6"/>
      <c r="J2" s="6"/>
      <c r="K2" s="6"/>
      <c r="L2" s="6"/>
      <c r="M2" s="6"/>
      <c r="N2" s="6"/>
      <c r="O2" s="6"/>
      <c r="P2" s="6"/>
      <c r="Q2" s="6"/>
      <c r="R2" s="6"/>
    </row>
    <row r="3" spans="1:31" s="1" customFormat="1" ht="20.100000000000001" customHeight="1">
      <c r="A3" s="152" t="s">
        <v>134</v>
      </c>
      <c r="B3" s="152"/>
      <c r="C3" s="152"/>
      <c r="D3" s="152"/>
      <c r="E3" s="152"/>
      <c r="F3" s="152"/>
      <c r="G3" s="152"/>
      <c r="H3" s="152"/>
    </row>
    <row r="4" spans="1:31" s="1" customFormat="1" ht="13.5">
      <c r="J4" s="8" t="s">
        <v>39</v>
      </c>
      <c r="K4" s="206"/>
      <c r="L4" s="206"/>
      <c r="M4" s="39" t="s">
        <v>74</v>
      </c>
      <c r="N4" s="197"/>
      <c r="O4" s="197"/>
      <c r="P4" s="197"/>
      <c r="Q4" s="8"/>
    </row>
    <row r="5" spans="1:31" s="1" customFormat="1" ht="13.5">
      <c r="J5" s="207" t="s">
        <v>75</v>
      </c>
      <c r="K5" s="207"/>
      <c r="L5" s="207"/>
      <c r="M5" s="207"/>
      <c r="N5" s="207"/>
      <c r="O5" s="207"/>
      <c r="P5" s="207"/>
      <c r="Q5" s="207"/>
    </row>
    <row r="6" spans="1:31" s="1" customFormat="1" ht="13.5">
      <c r="J6" s="197" t="s">
        <v>76</v>
      </c>
      <c r="K6" s="197"/>
      <c r="L6" s="197"/>
      <c r="M6" s="197"/>
      <c r="N6" s="197"/>
      <c r="O6" s="197"/>
      <c r="P6" s="197"/>
      <c r="Q6" s="197"/>
    </row>
    <row r="7" spans="1:31" s="1" customFormat="1" ht="13.5">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0.100000000000001" customHeight="1">
      <c r="B11" s="149" t="s">
        <v>0</v>
      </c>
      <c r="C11" s="149"/>
      <c r="D11" s="149"/>
      <c r="E11" s="149"/>
      <c r="F11" s="149"/>
      <c r="G11" s="149"/>
      <c r="H11" s="149"/>
      <c r="I11" s="149"/>
      <c r="J11" s="149"/>
      <c r="K11" s="149"/>
      <c r="L11" s="149"/>
      <c r="M11" s="149"/>
      <c r="N11" s="149"/>
      <c r="O11" s="149"/>
      <c r="P11" s="149"/>
      <c r="Q11" s="149"/>
    </row>
    <row r="12" spans="1:31" s="1" customFormat="1" ht="20.100000000000001" customHeight="1">
      <c r="A12" s="151" t="s">
        <v>53</v>
      </c>
      <c r="B12" s="151"/>
      <c r="C12" s="209" t="s">
        <v>116</v>
      </c>
      <c r="D12" s="209"/>
      <c r="E12" s="209"/>
      <c r="F12" s="209"/>
      <c r="G12" s="41"/>
    </row>
    <row r="13" spans="1:31" s="1" customFormat="1" ht="20.100000000000001" customHeight="1">
      <c r="A13" s="9" t="s">
        <v>46</v>
      </c>
      <c r="B13" s="208" t="s">
        <v>64</v>
      </c>
      <c r="C13" s="208"/>
      <c r="D13" s="193" t="s">
        <v>60</v>
      </c>
      <c r="E13" s="193"/>
      <c r="F13" s="33"/>
      <c r="G13" s="8" t="s">
        <v>52</v>
      </c>
      <c r="H13" s="10"/>
      <c r="I13" s="10"/>
      <c r="J13" s="10"/>
      <c r="K13" s="10"/>
      <c r="L13" s="10"/>
      <c r="M13" s="10"/>
      <c r="N13" s="10"/>
      <c r="O13" s="10"/>
      <c r="P13" s="10"/>
      <c r="Q13" s="10"/>
    </row>
    <row r="14" spans="1:31" s="1" customFormat="1" ht="20.100000000000001" customHeight="1">
      <c r="A14" s="4" t="s">
        <v>40</v>
      </c>
      <c r="B14" s="149" t="s">
        <v>44</v>
      </c>
      <c r="C14" s="149"/>
      <c r="D14" s="149"/>
      <c r="E14" s="4"/>
      <c r="R14" s="6"/>
      <c r="S14" s="149"/>
      <c r="T14" s="149"/>
      <c r="U14" s="149"/>
    </row>
    <row r="15" spans="1:31" s="1" customFormat="1" ht="20.100000000000001" customHeight="1">
      <c r="B15" s="153" t="s">
        <v>36</v>
      </c>
      <c r="C15" s="153"/>
      <c r="D15" s="153"/>
      <c r="E15" s="153"/>
      <c r="F15" s="194" t="e">
        <f>P30/J17/N17</f>
        <v>#VALUE!</v>
      </c>
      <c r="G15" s="195"/>
      <c r="H15" s="156" t="s">
        <v>10</v>
      </c>
      <c r="I15" s="156"/>
      <c r="J15" s="156"/>
      <c r="K15" s="8"/>
      <c r="R15" s="189" t="s">
        <v>130</v>
      </c>
      <c r="S15" s="189"/>
      <c r="T15" s="189"/>
      <c r="U15" s="189"/>
      <c r="V15" s="189"/>
      <c r="W15" s="189"/>
      <c r="X15" s="189"/>
      <c r="Y15" s="189"/>
      <c r="Z15" s="189"/>
      <c r="AA15" s="8"/>
      <c r="AB15" s="8"/>
      <c r="AC15" s="188"/>
      <c r="AD15" s="188"/>
      <c r="AE15" s="188"/>
    </row>
    <row r="16" spans="1:31" s="1" customFormat="1" ht="20.100000000000001" customHeight="1">
      <c r="B16" s="150" t="s">
        <v>11</v>
      </c>
      <c r="C16" s="150"/>
      <c r="D16" s="150"/>
      <c r="E16" s="150"/>
      <c r="F16" s="150"/>
      <c r="G16" s="150"/>
      <c r="H16" s="150"/>
      <c r="I16" s="150"/>
      <c r="J16" s="150"/>
      <c r="K16" s="150"/>
      <c r="L16" s="150"/>
      <c r="M16" s="150"/>
      <c r="N16" s="2"/>
      <c r="O16" s="2"/>
      <c r="R16" s="189" t="s">
        <v>106</v>
      </c>
      <c r="S16" s="189"/>
      <c r="T16" s="190"/>
      <c r="U16" s="191">
        <v>60000</v>
      </c>
      <c r="V16" s="191"/>
      <c r="W16" s="191"/>
      <c r="X16" s="191"/>
      <c r="Y16" s="8"/>
      <c r="Z16" s="8"/>
      <c r="AA16" s="8"/>
      <c r="AB16" s="8"/>
      <c r="AC16" s="8"/>
      <c r="AD16" s="8"/>
    </row>
    <row r="17" spans="1:33" s="1" customFormat="1" ht="20.100000000000001" customHeight="1">
      <c r="H17" s="151" t="s">
        <v>34</v>
      </c>
      <c r="I17" s="151"/>
      <c r="J17" s="43" t="s">
        <v>128</v>
      </c>
      <c r="K17" s="3" t="s">
        <v>38</v>
      </c>
      <c r="L17" s="185" t="s">
        <v>35</v>
      </c>
      <c r="M17" s="185"/>
      <c r="N17" s="43" t="s">
        <v>128</v>
      </c>
      <c r="O17" s="183" t="s">
        <v>58</v>
      </c>
      <c r="P17" s="183"/>
      <c r="R17" s="6"/>
      <c r="Y17" s="151"/>
      <c r="Z17" s="151"/>
      <c r="AB17" s="3"/>
      <c r="AC17" s="185"/>
      <c r="AD17" s="185"/>
      <c r="AF17" s="183"/>
      <c r="AG17" s="183"/>
    </row>
    <row r="18" spans="1:33" ht="20.100000000000001" customHeight="1">
      <c r="A18" s="11"/>
      <c r="B18" s="12" t="s">
        <v>1</v>
      </c>
      <c r="C18" s="141" t="s">
        <v>12</v>
      </c>
      <c r="D18" s="143"/>
      <c r="E18" s="143"/>
      <c r="F18" s="143"/>
      <c r="G18" s="143"/>
      <c r="H18" s="143"/>
      <c r="I18" s="143"/>
      <c r="J18" s="143"/>
      <c r="K18" s="143"/>
      <c r="L18" s="143"/>
      <c r="M18" s="143"/>
      <c r="N18" s="143"/>
      <c r="O18" s="143"/>
      <c r="P18" s="141" t="s">
        <v>2</v>
      </c>
      <c r="Q18" s="142"/>
    </row>
    <row r="19" spans="1:33" ht="20.100000000000001" customHeight="1">
      <c r="A19" s="165" t="s">
        <v>37</v>
      </c>
      <c r="B19" s="13" t="s">
        <v>3</v>
      </c>
      <c r="C19" s="173" t="s">
        <v>13</v>
      </c>
      <c r="D19" s="174"/>
      <c r="E19" s="174"/>
      <c r="F19" s="174"/>
      <c r="G19" s="14" t="s">
        <v>14</v>
      </c>
      <c r="H19" s="184"/>
      <c r="I19" s="184"/>
      <c r="J19" s="14" t="s">
        <v>15</v>
      </c>
      <c r="K19" s="79"/>
      <c r="L19" s="80" t="s">
        <v>16</v>
      </c>
      <c r="M19" s="14"/>
      <c r="N19" s="77"/>
      <c r="O19" s="14"/>
      <c r="P19" s="168">
        <f t="shared" ref="P19:P27" si="0">PRODUCT(H19,K19,N19)</f>
        <v>0</v>
      </c>
      <c r="Q19" s="169"/>
    </row>
    <row r="20" spans="1:33" ht="20.100000000000001" customHeight="1">
      <c r="A20" s="166"/>
      <c r="B20" s="15"/>
      <c r="C20" s="179" t="s">
        <v>17</v>
      </c>
      <c r="D20" s="180"/>
      <c r="E20" s="180"/>
      <c r="F20" s="180"/>
      <c r="G20" s="16" t="s">
        <v>14</v>
      </c>
      <c r="H20" s="158"/>
      <c r="I20" s="158"/>
      <c r="J20" s="16" t="s">
        <v>15</v>
      </c>
      <c r="K20" s="78"/>
      <c r="L20" s="81" t="s">
        <v>16</v>
      </c>
      <c r="M20" s="16"/>
      <c r="N20" s="77"/>
      <c r="O20" s="16"/>
      <c r="P20" s="163">
        <f t="shared" si="0"/>
        <v>0</v>
      </c>
      <c r="Q20" s="164"/>
    </row>
    <row r="21" spans="1:33" ht="20.100000000000001" customHeight="1">
      <c r="A21" s="166"/>
      <c r="B21" s="15"/>
      <c r="C21" s="179" t="s">
        <v>4</v>
      </c>
      <c r="D21" s="180"/>
      <c r="E21" s="180"/>
      <c r="F21" s="180"/>
      <c r="G21" s="16" t="s">
        <v>14</v>
      </c>
      <c r="H21" s="158"/>
      <c r="I21" s="158"/>
      <c r="J21" s="16" t="s">
        <v>15</v>
      </c>
      <c r="K21" s="78"/>
      <c r="L21" s="81" t="s">
        <v>16</v>
      </c>
      <c r="M21" s="16"/>
      <c r="N21" s="77"/>
      <c r="O21" s="16"/>
      <c r="P21" s="163">
        <f t="shared" si="0"/>
        <v>0</v>
      </c>
      <c r="Q21" s="164"/>
    </row>
    <row r="22" spans="1:33" ht="20.100000000000001" customHeight="1">
      <c r="A22" s="166"/>
      <c r="B22" s="15" t="s">
        <v>18</v>
      </c>
      <c r="C22" s="179" t="s">
        <v>19</v>
      </c>
      <c r="D22" s="180"/>
      <c r="E22" s="180"/>
      <c r="F22" s="180"/>
      <c r="G22" s="16" t="s">
        <v>20</v>
      </c>
      <c r="H22" s="158"/>
      <c r="I22" s="158"/>
      <c r="J22" s="16" t="s">
        <v>15</v>
      </c>
      <c r="K22" s="77"/>
      <c r="L22" s="82" t="s">
        <v>21</v>
      </c>
      <c r="M22" s="16" t="s">
        <v>15</v>
      </c>
      <c r="N22" s="77"/>
      <c r="O22" s="16" t="s">
        <v>22</v>
      </c>
      <c r="P22" s="163">
        <f t="shared" si="0"/>
        <v>0</v>
      </c>
      <c r="Q22" s="164"/>
    </row>
    <row r="23" spans="1:33" ht="20.100000000000001" customHeight="1">
      <c r="A23" s="166"/>
      <c r="B23" s="15"/>
      <c r="C23" s="179" t="s">
        <v>23</v>
      </c>
      <c r="D23" s="180"/>
      <c r="E23" s="180"/>
      <c r="F23" s="180"/>
      <c r="G23" s="16" t="s">
        <v>20</v>
      </c>
      <c r="H23" s="158"/>
      <c r="I23" s="158"/>
      <c r="J23" s="16" t="s">
        <v>15</v>
      </c>
      <c r="K23" s="77"/>
      <c r="L23" s="82" t="s">
        <v>21</v>
      </c>
      <c r="M23" s="16"/>
      <c r="N23" s="77"/>
      <c r="O23" s="16"/>
      <c r="P23" s="163">
        <f t="shared" si="0"/>
        <v>0</v>
      </c>
      <c r="Q23" s="164"/>
    </row>
    <row r="24" spans="1:33" ht="20.100000000000001" customHeight="1">
      <c r="A24" s="166"/>
      <c r="B24" s="15"/>
      <c r="C24" s="179" t="s">
        <v>24</v>
      </c>
      <c r="D24" s="180"/>
      <c r="E24" s="180"/>
      <c r="F24" s="180"/>
      <c r="G24" s="16"/>
      <c r="H24" s="158"/>
      <c r="I24" s="158"/>
      <c r="J24" s="16" t="s">
        <v>15</v>
      </c>
      <c r="K24" s="77"/>
      <c r="L24" s="81" t="s">
        <v>57</v>
      </c>
      <c r="M24" s="16"/>
      <c r="N24" s="77"/>
      <c r="O24" s="16"/>
      <c r="P24" s="163">
        <f t="shared" si="0"/>
        <v>0</v>
      </c>
      <c r="Q24" s="164"/>
    </row>
    <row r="25" spans="1:33" ht="20.100000000000001" customHeight="1">
      <c r="A25" s="166"/>
      <c r="B25" s="15" t="s">
        <v>25</v>
      </c>
      <c r="C25" s="181"/>
      <c r="D25" s="182"/>
      <c r="E25" s="182"/>
      <c r="F25" s="182"/>
      <c r="G25" s="16" t="s">
        <v>26</v>
      </c>
      <c r="H25" s="158"/>
      <c r="I25" s="158"/>
      <c r="J25" s="16" t="s">
        <v>15</v>
      </c>
      <c r="K25" s="77"/>
      <c r="L25" s="82" t="s">
        <v>21</v>
      </c>
      <c r="M25" s="16" t="s">
        <v>15</v>
      </c>
      <c r="N25" s="77"/>
      <c r="O25" s="16" t="s">
        <v>27</v>
      </c>
      <c r="P25" s="163">
        <f t="shared" si="0"/>
        <v>0</v>
      </c>
      <c r="Q25" s="164"/>
    </row>
    <row r="26" spans="1:33" ht="20.100000000000001" customHeight="1">
      <c r="A26" s="166"/>
      <c r="B26" s="15" t="s">
        <v>28</v>
      </c>
      <c r="C26" s="181"/>
      <c r="D26" s="182"/>
      <c r="E26" s="182"/>
      <c r="F26" s="182"/>
      <c r="H26" s="158"/>
      <c r="I26" s="158"/>
      <c r="J26" s="16" t="s">
        <v>15</v>
      </c>
      <c r="K26" s="77"/>
      <c r="L26" s="81" t="s">
        <v>57</v>
      </c>
      <c r="M26" s="16"/>
      <c r="N26" s="77"/>
      <c r="O26" s="16"/>
      <c r="P26" s="163">
        <f t="shared" si="0"/>
        <v>0</v>
      </c>
      <c r="Q26" s="164"/>
    </row>
    <row r="27" spans="1:33" ht="20.100000000000001" customHeight="1">
      <c r="A27" s="166"/>
      <c r="B27" s="15" t="s">
        <v>5</v>
      </c>
      <c r="C27" s="157" t="s">
        <v>6</v>
      </c>
      <c r="D27" s="152"/>
      <c r="E27" s="152"/>
      <c r="F27" s="152"/>
      <c r="H27" s="158"/>
      <c r="I27" s="158"/>
      <c r="J27" s="16"/>
      <c r="K27" s="77"/>
      <c r="L27" s="82"/>
      <c r="M27" s="16"/>
      <c r="N27" s="77"/>
      <c r="O27" s="16"/>
      <c r="P27" s="163">
        <f t="shared" si="0"/>
        <v>0</v>
      </c>
      <c r="Q27" s="164"/>
    </row>
    <row r="28" spans="1:33" ht="20.100000000000001" customHeight="1">
      <c r="A28" s="141" t="s">
        <v>29</v>
      </c>
      <c r="B28" s="142"/>
      <c r="C28" s="108"/>
      <c r="D28" s="30"/>
      <c r="E28" s="30"/>
      <c r="F28" s="30"/>
      <c r="G28" s="29"/>
      <c r="H28" s="29"/>
      <c r="I28" s="29"/>
      <c r="J28" s="29"/>
      <c r="K28" s="29"/>
      <c r="L28" s="29"/>
      <c r="M28" s="29"/>
      <c r="N28" s="29"/>
      <c r="O28" s="29"/>
      <c r="P28" s="177">
        <f>SUM(P19:Q27)</f>
        <v>0</v>
      </c>
      <c r="Q28" s="178"/>
    </row>
    <row r="29" spans="1:33" ht="20.100000000000001" customHeight="1">
      <c r="A29" s="159" t="s">
        <v>8</v>
      </c>
      <c r="B29" s="160"/>
      <c r="C29" s="170" t="s">
        <v>105</v>
      </c>
      <c r="D29" s="153"/>
      <c r="E29" s="153"/>
      <c r="F29" s="153"/>
      <c r="G29" s="153"/>
      <c r="H29" s="153"/>
      <c r="I29" s="153"/>
      <c r="J29" s="153"/>
      <c r="K29" s="153"/>
      <c r="L29" s="153"/>
      <c r="M29" s="153"/>
      <c r="N29" s="153"/>
      <c r="O29" s="20"/>
      <c r="P29" s="171"/>
      <c r="Q29" s="172"/>
      <c r="R29" s="88" t="str">
        <f>IF(P29&lt;=(P28*0.1),"←ＯＫ（上限"&amp;INT(P28*0.1)&amp;"円以内）","←×事務経費（Ｂ）は１０％以内に調整してください。")</f>
        <v>←ＯＫ（上限0円以内）</v>
      </c>
      <c r="S29" s="89"/>
      <c r="T29" s="89"/>
      <c r="U29" s="89"/>
    </row>
    <row r="30" spans="1:33" ht="20.100000000000001" customHeight="1">
      <c r="A30" s="137" t="s">
        <v>30</v>
      </c>
      <c r="B30" s="137"/>
      <c r="C30" s="161" t="s">
        <v>31</v>
      </c>
      <c r="D30" s="162"/>
      <c r="E30" s="162"/>
      <c r="F30" s="162"/>
      <c r="G30" s="162"/>
      <c r="H30" s="162"/>
      <c r="I30" s="162"/>
      <c r="J30" s="162"/>
      <c r="K30" s="162"/>
      <c r="L30" s="162"/>
      <c r="M30" s="162"/>
      <c r="N30" s="162"/>
      <c r="O30" s="29"/>
      <c r="P30" s="177">
        <f>+P28+P29</f>
        <v>0</v>
      </c>
      <c r="Q30" s="178"/>
      <c r="R30" s="88" t="e">
        <f>IF(P30&lt;=(U16*J17*N17),"←ＯＫ（上限"&amp;(J17*N17*U16)&amp;"円以内）","←小計が上限額（"&amp;(J17*N17*U16)&amp;"円）を超えています。科目単価、調整額または事務経費で減額して調整してください。")</f>
        <v>#VALUE!</v>
      </c>
      <c r="S30" s="89"/>
      <c r="T30" s="89"/>
      <c r="U30" s="89"/>
    </row>
    <row r="31" spans="1:33" ht="20.100000000000001" customHeight="1">
      <c r="A31" s="137" t="s">
        <v>32</v>
      </c>
      <c r="B31" s="137"/>
      <c r="C31" s="175" t="s">
        <v>66</v>
      </c>
      <c r="D31" s="176"/>
      <c r="E31" s="176"/>
      <c r="F31" s="176"/>
      <c r="G31" s="176"/>
      <c r="H31" s="176"/>
      <c r="I31" s="176"/>
      <c r="J31" s="176"/>
      <c r="K31" s="176"/>
      <c r="L31" s="176"/>
      <c r="M31" s="176"/>
      <c r="N31" s="176"/>
      <c r="O31" s="20"/>
      <c r="P31" s="171">
        <f>INT(P30*0.1)</f>
        <v>0</v>
      </c>
      <c r="Q31" s="172"/>
      <c r="R31" s="89"/>
      <c r="S31" s="89"/>
      <c r="T31" s="89"/>
      <c r="U31" s="89"/>
    </row>
    <row r="32" spans="1:33" ht="20.100000000000001" customHeight="1">
      <c r="A32" s="159" t="s">
        <v>55</v>
      </c>
      <c r="B32" s="160"/>
      <c r="C32" s="161" t="s">
        <v>33</v>
      </c>
      <c r="D32" s="162"/>
      <c r="E32" s="162"/>
      <c r="F32" s="162"/>
      <c r="G32" s="162"/>
      <c r="H32" s="162"/>
      <c r="I32" s="162"/>
      <c r="J32" s="162"/>
      <c r="K32" s="162"/>
      <c r="L32" s="162"/>
      <c r="M32" s="21"/>
      <c r="N32" s="21"/>
      <c r="O32" s="21"/>
      <c r="P32" s="177">
        <f>SUM(P30:Q31)</f>
        <v>0</v>
      </c>
      <c r="Q32" s="178"/>
      <c r="R32" s="89"/>
      <c r="S32" s="89"/>
      <c r="T32" s="89"/>
      <c r="U32" s="89"/>
    </row>
    <row r="33" spans="1:32" ht="20.100000000000001" customHeight="1">
      <c r="R33" s="89"/>
      <c r="S33" s="89"/>
      <c r="T33" s="89"/>
      <c r="U33" s="89"/>
    </row>
    <row r="34" spans="1:32" ht="13.5" customHeight="1">
      <c r="A34" s="4" t="s">
        <v>41</v>
      </c>
      <c r="B34" s="149" t="s">
        <v>144</v>
      </c>
      <c r="C34" s="149"/>
      <c r="D34" s="149"/>
      <c r="E34" s="1"/>
      <c r="F34" s="1"/>
      <c r="G34" s="1"/>
      <c r="H34" s="1"/>
      <c r="I34" s="1"/>
      <c r="J34" s="1"/>
      <c r="K34" s="1"/>
      <c r="L34" s="1"/>
      <c r="M34" s="1"/>
      <c r="N34" s="1"/>
      <c r="O34" s="1"/>
      <c r="P34" s="1"/>
      <c r="Q34" s="1"/>
      <c r="R34" s="220" t="s">
        <v>145</v>
      </c>
      <c r="S34" s="220"/>
      <c r="T34" s="220"/>
      <c r="U34" s="220"/>
      <c r="V34" s="220"/>
      <c r="W34" s="220"/>
      <c r="X34" s="220"/>
      <c r="Y34" s="220"/>
      <c r="Z34" s="220"/>
      <c r="AA34" s="220"/>
      <c r="AB34" s="220"/>
      <c r="AC34" s="220"/>
      <c r="AD34" s="220"/>
      <c r="AE34" s="220"/>
      <c r="AF34" s="220"/>
    </row>
    <row r="35" spans="1:32" ht="13.5">
      <c r="B35" s="153" t="s">
        <v>112</v>
      </c>
      <c r="C35" s="153"/>
      <c r="D35" s="153"/>
      <c r="E35" s="153"/>
      <c r="F35" s="154" t="e">
        <f>INT(P39/G39/L39)</f>
        <v>#VALUE!</v>
      </c>
      <c r="G35" s="155"/>
      <c r="H35" s="156" t="s">
        <v>10</v>
      </c>
      <c r="I35" s="156"/>
      <c r="J35" s="156"/>
      <c r="K35" s="8"/>
      <c r="L35" s="1"/>
      <c r="M35" s="1"/>
      <c r="N35" s="1"/>
      <c r="O35" s="1"/>
      <c r="P35" s="1"/>
      <c r="R35" s="220"/>
      <c r="S35" s="220"/>
      <c r="T35" s="220"/>
      <c r="U35" s="220"/>
      <c r="V35" s="220"/>
      <c r="W35" s="220"/>
      <c r="X35" s="220"/>
      <c r="Y35" s="220"/>
      <c r="Z35" s="220"/>
      <c r="AA35" s="220"/>
      <c r="AB35" s="220"/>
      <c r="AC35" s="220"/>
      <c r="AD35" s="220"/>
      <c r="AE35" s="220"/>
      <c r="AF35" s="220"/>
    </row>
    <row r="36" spans="1:32" ht="13.5">
      <c r="B36" s="150" t="s">
        <v>113</v>
      </c>
      <c r="C36" s="150"/>
      <c r="D36" s="150"/>
      <c r="E36" s="150"/>
      <c r="F36" s="150"/>
      <c r="G36" s="150"/>
      <c r="H36" s="150"/>
      <c r="I36" s="150"/>
      <c r="J36" s="150"/>
      <c r="K36" s="150"/>
      <c r="L36" s="150"/>
      <c r="M36" s="150"/>
      <c r="N36" s="2"/>
      <c r="O36" s="2"/>
      <c r="P36" s="1"/>
      <c r="R36" s="220"/>
      <c r="S36" s="220"/>
      <c r="T36" s="220"/>
      <c r="U36" s="220"/>
      <c r="V36" s="220"/>
      <c r="W36" s="220"/>
      <c r="X36" s="220"/>
      <c r="Y36" s="220"/>
      <c r="Z36" s="220"/>
      <c r="AA36" s="220"/>
      <c r="AB36" s="220"/>
      <c r="AC36" s="220"/>
      <c r="AD36" s="220"/>
      <c r="AE36" s="220"/>
      <c r="AF36" s="220"/>
    </row>
    <row r="37" spans="1:32" ht="13.5">
      <c r="B37" s="1"/>
      <c r="C37" s="1"/>
      <c r="D37" s="1"/>
      <c r="E37" s="1"/>
      <c r="F37" s="1"/>
      <c r="G37" s="1"/>
      <c r="H37" s="151" t="s">
        <v>34</v>
      </c>
      <c r="I37" s="151"/>
      <c r="J37" s="8" t="str">
        <f>J17</f>
        <v>○</v>
      </c>
      <c r="K37" s="3" t="s">
        <v>98</v>
      </c>
      <c r="L37" s="152"/>
      <c r="M37" s="152"/>
      <c r="N37" s="152"/>
      <c r="O37" s="152"/>
      <c r="P37" s="152"/>
      <c r="R37" s="220"/>
      <c r="S37" s="220"/>
      <c r="T37" s="220"/>
      <c r="U37" s="220"/>
      <c r="V37" s="220"/>
      <c r="W37" s="220"/>
      <c r="X37" s="220"/>
      <c r="Y37" s="220"/>
      <c r="Z37" s="220"/>
      <c r="AA37" s="220"/>
      <c r="AB37" s="220"/>
      <c r="AC37" s="220"/>
      <c r="AD37" s="220"/>
      <c r="AE37" s="220"/>
      <c r="AF37" s="220"/>
    </row>
    <row r="38" spans="1:32" ht="20.100000000000001" customHeight="1">
      <c r="A38" s="138" t="s">
        <v>61</v>
      </c>
      <c r="B38" s="141" t="s">
        <v>62</v>
      </c>
      <c r="C38" s="142"/>
      <c r="D38" s="141" t="s">
        <v>63</v>
      </c>
      <c r="E38" s="143"/>
      <c r="F38" s="143"/>
      <c r="G38" s="143"/>
      <c r="H38" s="143"/>
      <c r="I38" s="143"/>
      <c r="J38" s="143"/>
      <c r="K38" s="143"/>
      <c r="L38" s="143"/>
      <c r="M38" s="143"/>
      <c r="N38" s="143"/>
      <c r="O38" s="142"/>
      <c r="P38" s="143" t="s">
        <v>2</v>
      </c>
      <c r="Q38" s="142"/>
      <c r="R38" s="220"/>
      <c r="S38" s="220"/>
      <c r="T38" s="220"/>
      <c r="U38" s="220"/>
      <c r="V38" s="220"/>
      <c r="W38" s="220"/>
      <c r="X38" s="220"/>
      <c r="Y38" s="220"/>
      <c r="Z38" s="220"/>
      <c r="AA38" s="220"/>
      <c r="AB38" s="220"/>
      <c r="AC38" s="220"/>
      <c r="AD38" s="220"/>
      <c r="AE38" s="220"/>
      <c r="AF38" s="220"/>
    </row>
    <row r="39" spans="1:32" ht="20.100000000000001" customHeight="1">
      <c r="A39" s="139"/>
      <c r="B39" s="144" t="s">
        <v>103</v>
      </c>
      <c r="C39" s="145"/>
      <c r="D39" s="146">
        <v>0</v>
      </c>
      <c r="E39" s="147"/>
      <c r="F39" s="22" t="s">
        <v>124</v>
      </c>
      <c r="G39" s="23" t="str">
        <f>+J37</f>
        <v>○</v>
      </c>
      <c r="H39" s="5" t="s">
        <v>51</v>
      </c>
      <c r="I39" s="148" t="s">
        <v>102</v>
      </c>
      <c r="J39" s="148"/>
      <c r="K39" s="148"/>
      <c r="L39" s="5" t="str">
        <f>+N17</f>
        <v>○</v>
      </c>
      <c r="M39" s="5" t="s">
        <v>104</v>
      </c>
      <c r="N39" s="24"/>
      <c r="O39" s="5"/>
      <c r="P39" s="126" t="e">
        <f>D39*G39*L39</f>
        <v>#VALUE!</v>
      </c>
      <c r="Q39" s="127"/>
      <c r="R39" s="220"/>
      <c r="S39" s="220"/>
      <c r="T39" s="220"/>
      <c r="U39" s="220"/>
      <c r="V39" s="220"/>
      <c r="W39" s="220"/>
      <c r="X39" s="220"/>
      <c r="Y39" s="220"/>
      <c r="Z39" s="220"/>
      <c r="AA39" s="220"/>
      <c r="AB39" s="220"/>
      <c r="AC39" s="220"/>
      <c r="AD39" s="220"/>
      <c r="AE39" s="220"/>
      <c r="AF39" s="220"/>
    </row>
    <row r="40" spans="1:32" ht="20.100000000000001" customHeight="1">
      <c r="A40" s="139"/>
      <c r="B40" s="128" t="s">
        <v>48</v>
      </c>
      <c r="C40" s="129"/>
      <c r="D40" s="25" t="s">
        <v>9</v>
      </c>
      <c r="E40" s="20"/>
      <c r="F40" s="20"/>
      <c r="G40" s="26"/>
      <c r="H40" s="26"/>
      <c r="I40" s="26"/>
      <c r="J40" s="26"/>
      <c r="K40" s="26"/>
      <c r="L40" s="27"/>
      <c r="M40" s="27"/>
      <c r="N40" s="27"/>
      <c r="O40" s="16"/>
      <c r="P40" s="130" t="e">
        <f>+P39*10%</f>
        <v>#VALUE!</v>
      </c>
      <c r="Q40" s="131"/>
      <c r="R40" s="89"/>
      <c r="S40" s="89"/>
      <c r="T40" s="89"/>
      <c r="U40" s="89"/>
    </row>
    <row r="41" spans="1:32" ht="20.100000000000001" customHeight="1">
      <c r="A41" s="139"/>
      <c r="B41" s="132" t="s">
        <v>56</v>
      </c>
      <c r="C41" s="133"/>
      <c r="D41" s="123" t="s">
        <v>50</v>
      </c>
      <c r="E41" s="5"/>
      <c r="F41" s="5"/>
      <c r="G41" s="18"/>
      <c r="H41" s="18"/>
      <c r="I41" s="18"/>
      <c r="J41" s="18"/>
      <c r="K41" s="18"/>
      <c r="L41" s="14"/>
      <c r="M41" s="14"/>
      <c r="N41" s="14"/>
      <c r="O41" s="14"/>
      <c r="P41" s="134" t="e">
        <f>+P39+P40</f>
        <v>#VALUE!</v>
      </c>
      <c r="Q41" s="135"/>
      <c r="R41" s="89"/>
      <c r="S41" s="89"/>
      <c r="T41" s="89"/>
      <c r="U41" s="89"/>
    </row>
    <row r="42" spans="1:32" ht="20.100000000000001" customHeight="1">
      <c r="A42" s="137" t="s">
        <v>54</v>
      </c>
      <c r="B42" s="137"/>
      <c r="C42" s="137"/>
      <c r="D42" s="137"/>
      <c r="E42" s="137"/>
      <c r="F42" s="137"/>
      <c r="G42" s="137"/>
      <c r="H42" s="137"/>
      <c r="I42" s="137"/>
      <c r="J42" s="137"/>
      <c r="K42" s="137"/>
      <c r="L42" s="137"/>
      <c r="M42" s="137"/>
      <c r="N42" s="137"/>
      <c r="O42" s="137"/>
      <c r="P42" s="136" t="e">
        <f>+P32+P41</f>
        <v>#VALUE!</v>
      </c>
      <c r="Q42" s="136"/>
      <c r="R42" s="89"/>
      <c r="S42" s="89"/>
      <c r="T42" s="89"/>
      <c r="U42" s="89"/>
    </row>
    <row r="43" spans="1:32" ht="13.5" customHeight="1">
      <c r="A43" s="32"/>
      <c r="B43" s="124"/>
      <c r="C43" s="124"/>
      <c r="D43" s="124"/>
      <c r="E43" s="124"/>
      <c r="F43" s="124"/>
      <c r="G43" s="124"/>
      <c r="H43" s="124"/>
      <c r="I43" s="124"/>
      <c r="J43" s="124"/>
      <c r="K43" s="124"/>
      <c r="L43" s="124"/>
      <c r="M43" s="124"/>
      <c r="N43" s="124"/>
      <c r="O43" s="124"/>
      <c r="P43" s="124"/>
      <c r="Q43" s="124"/>
      <c r="R43" s="89"/>
      <c r="S43" s="89"/>
      <c r="T43" s="89"/>
      <c r="U43" s="89"/>
    </row>
    <row r="44" spans="1:32" ht="13.5" customHeight="1">
      <c r="B44" s="84"/>
      <c r="C44" s="84"/>
      <c r="D44" s="84"/>
      <c r="E44" s="84"/>
      <c r="F44" s="84"/>
      <c r="G44" s="84"/>
      <c r="H44" s="84"/>
      <c r="I44" s="84"/>
      <c r="J44" s="84"/>
      <c r="K44" s="84"/>
      <c r="L44" s="84"/>
      <c r="M44" s="84"/>
      <c r="N44" s="84"/>
      <c r="O44" s="84"/>
      <c r="P44" s="84"/>
      <c r="Q44" s="84"/>
      <c r="R44" s="89"/>
      <c r="S44" s="89"/>
      <c r="T44" s="89"/>
      <c r="U44" s="89"/>
    </row>
    <row r="45" spans="1:32" ht="14.25">
      <c r="A45" s="9" t="s">
        <v>67</v>
      </c>
      <c r="B45" s="152" t="s">
        <v>70</v>
      </c>
      <c r="C45" s="152"/>
      <c r="D45" s="152"/>
      <c r="E45" s="8"/>
      <c r="F45" s="8"/>
      <c r="G45" s="8"/>
      <c r="H45" s="8"/>
      <c r="I45" s="8"/>
      <c r="J45" s="8"/>
      <c r="K45" s="8"/>
      <c r="L45" s="8"/>
      <c r="M45" s="8"/>
      <c r="N45" s="8"/>
      <c r="O45" s="8"/>
      <c r="P45" s="8"/>
      <c r="Q45" s="8"/>
      <c r="R45" s="87"/>
      <c r="S45" s="89"/>
      <c r="T45" s="89"/>
      <c r="U45" s="89"/>
    </row>
    <row r="46" spans="1:32" ht="13.5">
      <c r="B46" s="153" t="s">
        <v>71</v>
      </c>
      <c r="C46" s="153"/>
      <c r="D46" s="153"/>
      <c r="E46" s="153"/>
      <c r="F46" s="154" t="e">
        <f>INT(P50/J48/N17)</f>
        <v>#VALUE!</v>
      </c>
      <c r="G46" s="155"/>
      <c r="H46" s="156" t="s">
        <v>10</v>
      </c>
      <c r="I46" s="156"/>
      <c r="J46" s="156"/>
      <c r="K46" s="8"/>
      <c r="L46" s="8"/>
      <c r="M46" s="8"/>
      <c r="N46" s="8"/>
      <c r="O46" s="8"/>
      <c r="P46" s="8"/>
      <c r="R46" s="89"/>
      <c r="S46" s="89"/>
      <c r="T46" s="89"/>
      <c r="U46" s="89"/>
    </row>
    <row r="47" spans="1:32" ht="13.5">
      <c r="B47" s="150" t="s">
        <v>11</v>
      </c>
      <c r="C47" s="150"/>
      <c r="D47" s="150"/>
      <c r="E47" s="150"/>
      <c r="F47" s="150"/>
      <c r="G47" s="150"/>
      <c r="H47" s="150"/>
      <c r="I47" s="150"/>
      <c r="J47" s="150"/>
      <c r="K47" s="150"/>
      <c r="L47" s="150"/>
      <c r="M47" s="150"/>
      <c r="N47" s="34"/>
      <c r="O47" s="34"/>
      <c r="P47" s="8"/>
      <c r="R47" s="89"/>
      <c r="S47" s="89"/>
      <c r="T47" s="89"/>
      <c r="U47" s="89"/>
    </row>
    <row r="48" spans="1:32" ht="13.5">
      <c r="B48" s="8"/>
      <c r="C48" s="8"/>
      <c r="D48" s="8"/>
      <c r="E48" s="8"/>
      <c r="F48" s="8"/>
      <c r="G48" s="8"/>
      <c r="H48" s="151" t="s">
        <v>34</v>
      </c>
      <c r="I48" s="151"/>
      <c r="J48" s="8" t="str">
        <f>J17</f>
        <v>○</v>
      </c>
      <c r="K48" s="3" t="s">
        <v>98</v>
      </c>
      <c r="L48" s="152"/>
      <c r="M48" s="152"/>
      <c r="N48" s="152"/>
      <c r="O48" s="152"/>
      <c r="P48" s="152"/>
      <c r="R48" s="89"/>
      <c r="S48" s="89"/>
      <c r="T48" s="89"/>
      <c r="U48" s="89"/>
    </row>
    <row r="49" spans="1:33" ht="20.100000000000001" customHeight="1">
      <c r="A49" s="212" t="s">
        <v>61</v>
      </c>
      <c r="B49" s="141" t="s">
        <v>62</v>
      </c>
      <c r="C49" s="142"/>
      <c r="D49" s="141" t="s">
        <v>63</v>
      </c>
      <c r="E49" s="143"/>
      <c r="F49" s="143"/>
      <c r="G49" s="143"/>
      <c r="H49" s="143"/>
      <c r="I49" s="143"/>
      <c r="J49" s="143"/>
      <c r="K49" s="143"/>
      <c r="L49" s="143"/>
      <c r="M49" s="143"/>
      <c r="N49" s="143"/>
      <c r="O49" s="142"/>
      <c r="P49" s="143" t="s">
        <v>2</v>
      </c>
      <c r="Q49" s="142"/>
      <c r="R49" s="89"/>
      <c r="S49" s="89"/>
      <c r="T49" s="89"/>
      <c r="U49" s="89"/>
    </row>
    <row r="50" spans="1:33" ht="20.100000000000001" customHeight="1">
      <c r="A50" s="212"/>
      <c r="B50" s="214" t="s">
        <v>72</v>
      </c>
      <c r="C50" s="215"/>
      <c r="D50" s="146">
        <v>0</v>
      </c>
      <c r="E50" s="147"/>
      <c r="F50" s="22" t="s">
        <v>124</v>
      </c>
      <c r="G50" s="23" t="str">
        <f>+J48</f>
        <v>○</v>
      </c>
      <c r="H50" s="5" t="s">
        <v>51</v>
      </c>
      <c r="I50" s="148" t="s">
        <v>35</v>
      </c>
      <c r="J50" s="148"/>
      <c r="K50" s="148"/>
      <c r="L50" s="5" t="str">
        <f>+N17</f>
        <v>○</v>
      </c>
      <c r="M50" s="5" t="s">
        <v>104</v>
      </c>
      <c r="N50" s="24"/>
      <c r="O50" s="5"/>
      <c r="P50" s="126" t="e">
        <f>D50*G50*N17</f>
        <v>#VALUE!</v>
      </c>
      <c r="Q50" s="127"/>
      <c r="R50" s="218" t="s">
        <v>173</v>
      </c>
      <c r="S50" s="219"/>
      <c r="T50" s="219"/>
      <c r="U50" s="219"/>
      <c r="V50" s="219"/>
      <c r="W50" s="219"/>
      <c r="X50" s="219"/>
      <c r="Y50" s="219"/>
      <c r="Z50" s="219"/>
      <c r="AA50" s="219"/>
      <c r="AB50" s="219"/>
      <c r="AC50" s="219"/>
      <c r="AD50" s="219"/>
      <c r="AE50" s="219"/>
      <c r="AF50" s="219"/>
      <c r="AG50" s="219"/>
    </row>
    <row r="51" spans="1:33" ht="19.5" customHeight="1">
      <c r="A51" s="212"/>
      <c r="B51" s="128" t="s">
        <v>48</v>
      </c>
      <c r="C51" s="129"/>
      <c r="D51" s="25" t="s">
        <v>9</v>
      </c>
      <c r="E51" s="20"/>
      <c r="F51" s="20"/>
      <c r="G51" s="26"/>
      <c r="H51" s="26"/>
      <c r="I51" s="26"/>
      <c r="J51" s="26"/>
      <c r="K51" s="26"/>
      <c r="L51" s="27"/>
      <c r="M51" s="27"/>
      <c r="N51" s="27"/>
      <c r="O51" s="16"/>
      <c r="P51" s="130" t="e">
        <f>+P50*10%</f>
        <v>#VALUE!</v>
      </c>
      <c r="Q51" s="131"/>
      <c r="R51" s="218"/>
      <c r="S51" s="219"/>
      <c r="T51" s="219"/>
      <c r="U51" s="219"/>
      <c r="V51" s="219"/>
      <c r="W51" s="219"/>
      <c r="X51" s="219"/>
      <c r="Y51" s="219"/>
      <c r="Z51" s="219"/>
      <c r="AA51" s="219"/>
      <c r="AB51" s="219"/>
      <c r="AC51" s="219"/>
      <c r="AD51" s="219"/>
      <c r="AE51" s="219"/>
      <c r="AF51" s="219"/>
      <c r="AG51" s="219"/>
    </row>
    <row r="52" spans="1:33" ht="20.100000000000001" customHeight="1">
      <c r="A52" s="212"/>
      <c r="B52" s="216" t="s">
        <v>68</v>
      </c>
      <c r="C52" s="217"/>
      <c r="D52" s="28" t="s">
        <v>50</v>
      </c>
      <c r="E52" s="29"/>
      <c r="F52" s="29"/>
      <c r="G52" s="30"/>
      <c r="H52" s="30"/>
      <c r="I52" s="30"/>
      <c r="J52" s="30"/>
      <c r="K52" s="30"/>
      <c r="L52" s="31"/>
      <c r="M52" s="31"/>
      <c r="N52" s="31"/>
      <c r="O52" s="31"/>
      <c r="P52" s="134" t="e">
        <f>+P50+P51</f>
        <v>#VALUE!</v>
      </c>
      <c r="Q52" s="135"/>
      <c r="R52" s="218"/>
      <c r="S52" s="219"/>
      <c r="T52" s="219"/>
      <c r="U52" s="219"/>
      <c r="V52" s="219"/>
      <c r="W52" s="219"/>
      <c r="X52" s="219"/>
      <c r="Y52" s="219"/>
      <c r="Z52" s="219"/>
      <c r="AA52" s="219"/>
      <c r="AB52" s="219"/>
      <c r="AC52" s="219"/>
      <c r="AD52" s="219"/>
      <c r="AE52" s="219"/>
      <c r="AF52" s="219"/>
      <c r="AG52" s="219"/>
    </row>
    <row r="53" spans="1:33" ht="20.100000000000001" customHeight="1">
      <c r="A53" s="159" t="s">
        <v>69</v>
      </c>
      <c r="B53" s="213"/>
      <c r="C53" s="213"/>
      <c r="D53" s="213"/>
      <c r="E53" s="213"/>
      <c r="F53" s="213"/>
      <c r="G53" s="213"/>
      <c r="H53" s="213"/>
      <c r="I53" s="213"/>
      <c r="J53" s="213"/>
      <c r="K53" s="213"/>
      <c r="L53" s="213"/>
      <c r="M53" s="213"/>
      <c r="N53" s="213"/>
      <c r="O53" s="160"/>
      <c r="P53" s="136" t="e">
        <f>P32+P41+P52</f>
        <v>#VALUE!</v>
      </c>
      <c r="Q53" s="136"/>
      <c r="R53" s="89"/>
      <c r="S53" s="89"/>
      <c r="T53" s="89"/>
      <c r="U53" s="89"/>
    </row>
    <row r="54" spans="1:33" ht="20.100000000000001" customHeight="1">
      <c r="A54" s="32" t="s">
        <v>45</v>
      </c>
      <c r="B54" s="124" t="s">
        <v>73</v>
      </c>
      <c r="C54" s="124"/>
      <c r="D54" s="124"/>
      <c r="E54" s="124"/>
      <c r="F54" s="124"/>
      <c r="G54" s="124"/>
      <c r="H54" s="124"/>
      <c r="I54" s="124"/>
      <c r="J54" s="124"/>
      <c r="K54" s="124"/>
      <c r="L54" s="124"/>
      <c r="M54" s="124"/>
      <c r="N54" s="124"/>
      <c r="O54" s="124"/>
      <c r="P54" s="124"/>
      <c r="Q54" s="124"/>
    </row>
  </sheetData>
  <mergeCells count="121">
    <mergeCell ref="R50:AG52"/>
    <mergeCell ref="B15:E15"/>
    <mergeCell ref="F15:G15"/>
    <mergeCell ref="H15:J15"/>
    <mergeCell ref="B54:Q54"/>
    <mergeCell ref="B51:C51"/>
    <mergeCell ref="P51:Q51"/>
    <mergeCell ref="B52:C52"/>
    <mergeCell ref="P52:Q52"/>
    <mergeCell ref="P53:Q53"/>
    <mergeCell ref="A32:B32"/>
    <mergeCell ref="C32:L32"/>
    <mergeCell ref="P32:Q32"/>
    <mergeCell ref="B34:D34"/>
    <mergeCell ref="B47:M47"/>
    <mergeCell ref="H48:I48"/>
    <mergeCell ref="L48:P48"/>
    <mergeCell ref="D50:E50"/>
    <mergeCell ref="B36:M36"/>
    <mergeCell ref="H37:I37"/>
    <mergeCell ref="L37:P37"/>
    <mergeCell ref="D39:E39"/>
    <mergeCell ref="B49:C49"/>
    <mergeCell ref="D49:O49"/>
    <mergeCell ref="B40:C40"/>
    <mergeCell ref="P40:Q40"/>
    <mergeCell ref="B41:C41"/>
    <mergeCell ref="P41:Q41"/>
    <mergeCell ref="A53:O53"/>
    <mergeCell ref="B38:C38"/>
    <mergeCell ref="D38:O38"/>
    <mergeCell ref="P38:Q38"/>
    <mergeCell ref="B39:C39"/>
    <mergeCell ref="I39:K39"/>
    <mergeCell ref="P39:Q39"/>
    <mergeCell ref="P42:Q42"/>
    <mergeCell ref="A38:A41"/>
    <mergeCell ref="A42:O42"/>
    <mergeCell ref="A49:A52"/>
    <mergeCell ref="P49:Q49"/>
    <mergeCell ref="B50:C50"/>
    <mergeCell ref="I50:K50"/>
    <mergeCell ref="P50:Q50"/>
    <mergeCell ref="B43:Q43"/>
    <mergeCell ref="B45:D45"/>
    <mergeCell ref="B46:E46"/>
    <mergeCell ref="F46:G46"/>
    <mergeCell ref="H46:J46"/>
    <mergeCell ref="C31:N31"/>
    <mergeCell ref="P31:Q31"/>
    <mergeCell ref="C27:F27"/>
    <mergeCell ref="H27:I27"/>
    <mergeCell ref="P27:Q27"/>
    <mergeCell ref="A19:A27"/>
    <mergeCell ref="C25:F25"/>
    <mergeCell ref="H25:I25"/>
    <mergeCell ref="P25:Q25"/>
    <mergeCell ref="C26:F26"/>
    <mergeCell ref="P23:Q23"/>
    <mergeCell ref="C24:F24"/>
    <mergeCell ref="H24:I24"/>
    <mergeCell ref="P24:Q24"/>
    <mergeCell ref="P19:Q19"/>
    <mergeCell ref="P29:Q29"/>
    <mergeCell ref="C30:N30"/>
    <mergeCell ref="P30:Q30"/>
    <mergeCell ref="H26:I26"/>
    <mergeCell ref="P26:Q26"/>
    <mergeCell ref="C23:F23"/>
    <mergeCell ref="R34:AF39"/>
    <mergeCell ref="B14:D14"/>
    <mergeCell ref="S14:U14"/>
    <mergeCell ref="AC15:AE15"/>
    <mergeCell ref="B16:M16"/>
    <mergeCell ref="R16:T16"/>
    <mergeCell ref="U16:X16"/>
    <mergeCell ref="H17:I17"/>
    <mergeCell ref="L17:M17"/>
    <mergeCell ref="O17:P17"/>
    <mergeCell ref="R15:Z15"/>
    <mergeCell ref="C21:F21"/>
    <mergeCell ref="H21:I21"/>
    <mergeCell ref="P21:Q21"/>
    <mergeCell ref="C22:F22"/>
    <mergeCell ref="H22:I22"/>
    <mergeCell ref="P22:Q22"/>
    <mergeCell ref="Y17:Z17"/>
    <mergeCell ref="A30:B30"/>
    <mergeCell ref="A31:B31"/>
    <mergeCell ref="H20:I20"/>
    <mergeCell ref="B35:E35"/>
    <mergeCell ref="F35:G35"/>
    <mergeCell ref="H35:J35"/>
    <mergeCell ref="P28:Q28"/>
    <mergeCell ref="C29:N29"/>
    <mergeCell ref="A1:Q1"/>
    <mergeCell ref="A3:H3"/>
    <mergeCell ref="K4:L4"/>
    <mergeCell ref="N4:P4"/>
    <mergeCell ref="J5:Q5"/>
    <mergeCell ref="AC17:AD17"/>
    <mergeCell ref="H23:I23"/>
    <mergeCell ref="A28:B28"/>
    <mergeCell ref="A29:B29"/>
    <mergeCell ref="AF17:AG17"/>
    <mergeCell ref="C18:O18"/>
    <mergeCell ref="P18:Q18"/>
    <mergeCell ref="C12:F12"/>
    <mergeCell ref="J6:Q6"/>
    <mergeCell ref="J8:K8"/>
    <mergeCell ref="J9:K9"/>
    <mergeCell ref="J10:K10"/>
    <mergeCell ref="C20:F20"/>
    <mergeCell ref="J7:Q7"/>
    <mergeCell ref="B11:Q11"/>
    <mergeCell ref="A12:B12"/>
    <mergeCell ref="B13:C13"/>
    <mergeCell ref="D13:E13"/>
    <mergeCell ref="C19:F19"/>
    <mergeCell ref="H19:I19"/>
    <mergeCell ref="P20:Q20"/>
  </mergeCells>
  <phoneticPr fontId="3"/>
  <conditionalFormatting sqref="F15:G15">
    <cfRule type="expression" dxfId="4" priority="3">
      <formula>MOD($F$15,1)=0</formula>
    </cfRule>
  </conditionalFormatting>
  <conditionalFormatting sqref="P29:Q29">
    <cfRule type="expression" dxfId="3" priority="2">
      <formula>P29&gt;(P28*0.1)</formula>
    </cfRule>
  </conditionalFormatting>
  <conditionalFormatting sqref="P30:Q30">
    <cfRule type="expression" dxfId="2" priority="1">
      <formula>(P30&gt;(U16*J17*N17))</formula>
    </cfRule>
  </conditionalFormatting>
  <printOptions horizontalCentered="1"/>
  <pageMargins left="0.70866141732283472" right="0.70866141732283472" top="0.86614173228346458" bottom="0.55118110236220474" header="0.31496062992125984" footer="0.31496062992125984"/>
  <pageSetup paperSize="9" scale="81"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AG44"/>
  <sheetViews>
    <sheetView view="pageBreakPreview" topLeftCell="A6" zoomScaleNormal="100" zoomScaleSheetLayoutView="100" workbookViewId="0">
      <selection activeCell="J10" sqref="J10:K10"/>
    </sheetView>
  </sheetViews>
  <sheetFormatPr defaultColWidth="9" defaultRowHeight="20.100000000000001" customHeight="1"/>
  <cols>
    <col min="1" max="1" width="6.25" style="6" bestFit="1" customWidth="1"/>
    <col min="2" max="2" width="13.875" style="6" bestFit="1" customWidth="1"/>
    <col min="3" max="6" width="6.375" style="6" customWidth="1"/>
    <col min="7" max="8" width="5.25" style="6" bestFit="1" customWidth="1"/>
    <col min="9" max="9" width="2.5" style="6" bestFit="1" customWidth="1"/>
    <col min="10" max="10" width="3.5" style="6" bestFit="1" customWidth="1"/>
    <col min="11" max="11" width="5.75" style="6" customWidth="1"/>
    <col min="12" max="13" width="4.25" style="6" customWidth="1"/>
    <col min="14" max="15" width="3.5" style="6" bestFit="1" customWidth="1"/>
    <col min="16" max="17" width="7.125" style="6" customWidth="1"/>
    <col min="18" max="18" width="6.875" style="6" customWidth="1"/>
    <col min="19" max="41" width="3.625" style="6" customWidth="1"/>
    <col min="42" max="16384" width="9" style="6"/>
  </cols>
  <sheetData>
    <row r="1" spans="1:31" s="1" customFormat="1" ht="33" customHeight="1">
      <c r="A1" s="210" t="s">
        <v>135</v>
      </c>
      <c r="B1" s="211"/>
      <c r="C1" s="211"/>
      <c r="D1" s="211"/>
      <c r="E1" s="211"/>
      <c r="F1" s="211"/>
      <c r="G1" s="211"/>
      <c r="H1" s="211"/>
      <c r="I1" s="211"/>
      <c r="J1" s="211"/>
      <c r="K1" s="211"/>
      <c r="L1" s="211"/>
      <c r="M1" s="211"/>
      <c r="N1" s="211"/>
      <c r="O1" s="211"/>
      <c r="P1" s="211"/>
      <c r="Q1" s="211"/>
      <c r="R1" s="6"/>
    </row>
    <row r="2" spans="1:31" s="1" customFormat="1" ht="33" customHeight="1">
      <c r="A2" s="7"/>
      <c r="B2" s="6"/>
      <c r="C2" s="6"/>
      <c r="D2" s="6"/>
      <c r="E2" s="6"/>
      <c r="F2" s="6"/>
      <c r="G2" s="6"/>
      <c r="H2" s="6"/>
      <c r="I2" s="6"/>
      <c r="J2" s="6"/>
      <c r="K2" s="6"/>
      <c r="L2" s="6"/>
      <c r="M2" s="6"/>
      <c r="N2" s="6"/>
      <c r="O2" s="6"/>
      <c r="P2" s="6"/>
      <c r="Q2" s="6"/>
      <c r="R2" s="6"/>
    </row>
    <row r="3" spans="1:31" s="1" customFormat="1" ht="20.100000000000001" customHeight="1">
      <c r="A3" s="152" t="s">
        <v>134</v>
      </c>
      <c r="B3" s="152"/>
      <c r="C3" s="152"/>
      <c r="D3" s="152"/>
      <c r="E3" s="152"/>
      <c r="F3" s="152"/>
      <c r="G3" s="152"/>
      <c r="H3" s="152"/>
    </row>
    <row r="4" spans="1:31" s="1" customFormat="1" ht="13.5">
      <c r="J4" s="8" t="s">
        <v>39</v>
      </c>
      <c r="K4" s="206"/>
      <c r="L4" s="206"/>
      <c r="M4" s="39" t="s">
        <v>117</v>
      </c>
      <c r="N4" s="197"/>
      <c r="O4" s="197"/>
      <c r="P4" s="197"/>
      <c r="Q4" s="8"/>
    </row>
    <row r="5" spans="1:31" s="1" customFormat="1" ht="13.5">
      <c r="J5" s="207" t="s">
        <v>75</v>
      </c>
      <c r="K5" s="207"/>
      <c r="L5" s="207"/>
      <c r="M5" s="207"/>
      <c r="N5" s="207"/>
      <c r="O5" s="207"/>
      <c r="P5" s="207"/>
      <c r="Q5" s="207"/>
    </row>
    <row r="6" spans="1:31" s="1" customFormat="1" ht="13.5">
      <c r="J6" s="197" t="s">
        <v>76</v>
      </c>
      <c r="K6" s="197"/>
      <c r="L6" s="197"/>
      <c r="M6" s="197"/>
      <c r="N6" s="197"/>
      <c r="O6" s="197"/>
      <c r="P6" s="197"/>
      <c r="Q6" s="197"/>
    </row>
    <row r="7" spans="1:31" s="1" customFormat="1" ht="13.5">
      <c r="J7" s="197" t="s">
        <v>77</v>
      </c>
      <c r="K7" s="197"/>
      <c r="L7" s="197"/>
      <c r="M7" s="197"/>
      <c r="N7" s="197"/>
      <c r="O7" s="197"/>
      <c r="P7" s="197"/>
      <c r="Q7" s="197"/>
    </row>
    <row r="8" spans="1:31" s="1" customFormat="1" ht="13.5">
      <c r="J8" s="198" t="s">
        <v>121</v>
      </c>
      <c r="K8" s="199"/>
      <c r="L8" s="100"/>
      <c r="M8" s="100"/>
      <c r="N8" s="100"/>
      <c r="O8" s="100"/>
      <c r="P8" s="100"/>
      <c r="Q8" s="101"/>
    </row>
    <row r="9" spans="1:31" s="1" customFormat="1" ht="13.5">
      <c r="J9" s="200" t="s">
        <v>125</v>
      </c>
      <c r="K9" s="201"/>
      <c r="L9" s="104"/>
      <c r="M9" s="104"/>
      <c r="N9" s="104"/>
      <c r="O9" s="104"/>
      <c r="P9" s="104"/>
      <c r="Q9" s="105"/>
    </row>
    <row r="10" spans="1:31" s="1" customFormat="1" ht="13.5">
      <c r="J10" s="202" t="s">
        <v>126</v>
      </c>
      <c r="K10" s="203"/>
      <c r="L10" s="102"/>
      <c r="M10" s="102"/>
      <c r="N10" s="102"/>
      <c r="O10" s="102"/>
      <c r="P10" s="102"/>
      <c r="Q10" s="103"/>
    </row>
    <row r="11" spans="1:31" s="1" customFormat="1" ht="20.100000000000001" customHeight="1">
      <c r="B11" s="149" t="s">
        <v>0</v>
      </c>
      <c r="C11" s="149"/>
      <c r="D11" s="149"/>
      <c r="E11" s="149"/>
      <c r="F11" s="149"/>
      <c r="G11" s="149"/>
      <c r="H11" s="149"/>
      <c r="I11" s="149"/>
      <c r="J11" s="149"/>
      <c r="K11" s="149"/>
      <c r="L11" s="149"/>
      <c r="M11" s="149"/>
      <c r="N11" s="149"/>
      <c r="O11" s="149"/>
      <c r="P11" s="149"/>
      <c r="Q11" s="149"/>
    </row>
    <row r="12" spans="1:31" s="1" customFormat="1" ht="20.100000000000001" customHeight="1">
      <c r="A12" s="151" t="s">
        <v>53</v>
      </c>
      <c r="B12" s="151"/>
      <c r="C12" s="209" t="s">
        <v>116</v>
      </c>
      <c r="D12" s="209"/>
      <c r="E12" s="209"/>
      <c r="F12" s="209"/>
      <c r="G12" s="41"/>
    </row>
    <row r="13" spans="1:31" s="1" customFormat="1" ht="20.100000000000001" customHeight="1">
      <c r="A13" s="9" t="s">
        <v>46</v>
      </c>
      <c r="B13" s="208" t="s">
        <v>64</v>
      </c>
      <c r="C13" s="208"/>
      <c r="D13" s="193" t="s">
        <v>60</v>
      </c>
      <c r="E13" s="193"/>
      <c r="F13" s="33"/>
      <c r="G13" s="8" t="s">
        <v>52</v>
      </c>
      <c r="H13" s="10"/>
      <c r="I13" s="10"/>
      <c r="J13" s="10"/>
      <c r="K13" s="10"/>
      <c r="L13" s="10"/>
      <c r="M13" s="10"/>
      <c r="N13" s="10"/>
      <c r="O13" s="10"/>
      <c r="P13" s="10"/>
      <c r="Q13" s="10"/>
    </row>
    <row r="14" spans="1:31" s="1" customFormat="1" ht="20.100000000000001" customHeight="1">
      <c r="A14" s="4" t="s">
        <v>40</v>
      </c>
      <c r="B14" s="149" t="s">
        <v>44</v>
      </c>
      <c r="C14" s="149"/>
      <c r="D14" s="149"/>
      <c r="E14" s="4"/>
      <c r="R14" s="6"/>
      <c r="S14" s="149"/>
      <c r="T14" s="149"/>
      <c r="U14" s="149"/>
    </row>
    <row r="15" spans="1:31" s="1" customFormat="1" ht="20.100000000000001" customHeight="1">
      <c r="B15" s="153" t="s">
        <v>36</v>
      </c>
      <c r="C15" s="153"/>
      <c r="D15" s="153"/>
      <c r="E15" s="153"/>
      <c r="F15" s="194" t="e">
        <f>P30/J17/N17</f>
        <v>#VALUE!</v>
      </c>
      <c r="G15" s="195"/>
      <c r="H15" s="156" t="s">
        <v>10</v>
      </c>
      <c r="I15" s="156"/>
      <c r="J15" s="156"/>
      <c r="K15" s="8"/>
      <c r="R15" s="189" t="s">
        <v>111</v>
      </c>
      <c r="S15" s="189"/>
      <c r="T15" s="189"/>
      <c r="U15" s="189"/>
      <c r="V15" s="189"/>
      <c r="W15" s="189"/>
      <c r="X15" s="189"/>
      <c r="Y15" s="186"/>
      <c r="Z15" s="187"/>
      <c r="AA15" s="8"/>
      <c r="AB15" s="8"/>
      <c r="AC15" s="188"/>
      <c r="AD15" s="188"/>
      <c r="AE15" s="188"/>
    </row>
    <row r="16" spans="1:31" s="1" customFormat="1" ht="20.100000000000001" customHeight="1">
      <c r="B16" s="150" t="s">
        <v>11</v>
      </c>
      <c r="C16" s="150"/>
      <c r="D16" s="150"/>
      <c r="E16" s="150"/>
      <c r="F16" s="150"/>
      <c r="G16" s="150"/>
      <c r="H16" s="150"/>
      <c r="I16" s="150"/>
      <c r="J16" s="150"/>
      <c r="K16" s="150"/>
      <c r="L16" s="150"/>
      <c r="M16" s="150"/>
      <c r="N16" s="2"/>
      <c r="O16" s="2"/>
      <c r="R16" s="189" t="s">
        <v>106</v>
      </c>
      <c r="S16" s="189"/>
      <c r="T16" s="190"/>
      <c r="U16" s="191">
        <v>60000</v>
      </c>
      <c r="V16" s="191"/>
      <c r="W16" s="191"/>
      <c r="X16" s="191"/>
      <c r="Y16" s="8"/>
      <c r="Z16" s="8"/>
      <c r="AA16" s="8"/>
      <c r="AB16" s="8"/>
      <c r="AC16" s="8"/>
      <c r="AD16" s="8"/>
    </row>
    <row r="17" spans="1:33" s="1" customFormat="1" ht="20.100000000000001" customHeight="1">
      <c r="H17" s="151" t="s">
        <v>34</v>
      </c>
      <c r="I17" s="151"/>
      <c r="J17" s="43" t="s">
        <v>128</v>
      </c>
      <c r="K17" s="3" t="s">
        <v>38</v>
      </c>
      <c r="L17" s="185" t="s">
        <v>35</v>
      </c>
      <c r="M17" s="185"/>
      <c r="N17" s="43" t="s">
        <v>128</v>
      </c>
      <c r="O17" s="183" t="s">
        <v>58</v>
      </c>
      <c r="P17" s="183"/>
      <c r="R17" s="6"/>
      <c r="Y17" s="151"/>
      <c r="Z17" s="151"/>
      <c r="AB17" s="3"/>
      <c r="AC17" s="185"/>
      <c r="AD17" s="185"/>
      <c r="AF17" s="183"/>
      <c r="AG17" s="183"/>
    </row>
    <row r="18" spans="1:33" ht="20.100000000000001" customHeight="1">
      <c r="A18" s="11"/>
      <c r="B18" s="12" t="s">
        <v>1</v>
      </c>
      <c r="C18" s="141" t="s">
        <v>12</v>
      </c>
      <c r="D18" s="143"/>
      <c r="E18" s="143"/>
      <c r="F18" s="143"/>
      <c r="G18" s="143"/>
      <c r="H18" s="143"/>
      <c r="I18" s="143"/>
      <c r="J18" s="143"/>
      <c r="K18" s="143"/>
      <c r="L18" s="143"/>
      <c r="M18" s="143"/>
      <c r="N18" s="143"/>
      <c r="O18" s="143"/>
      <c r="P18" s="141" t="s">
        <v>2</v>
      </c>
      <c r="Q18" s="142"/>
    </row>
    <row r="19" spans="1:33" ht="20.100000000000001" customHeight="1">
      <c r="A19" s="165" t="s">
        <v>37</v>
      </c>
      <c r="B19" s="13" t="s">
        <v>3</v>
      </c>
      <c r="C19" s="173" t="s">
        <v>13</v>
      </c>
      <c r="D19" s="174"/>
      <c r="E19" s="174"/>
      <c r="F19" s="174"/>
      <c r="G19" s="14" t="s">
        <v>14</v>
      </c>
      <c r="H19" s="184"/>
      <c r="I19" s="184"/>
      <c r="J19" s="14" t="s">
        <v>15</v>
      </c>
      <c r="K19" s="79"/>
      <c r="L19" s="80" t="s">
        <v>16</v>
      </c>
      <c r="M19" s="14"/>
      <c r="N19" s="77"/>
      <c r="O19" s="14"/>
      <c r="P19" s="168">
        <f>PRODUCT(H19,K19,N19)</f>
        <v>0</v>
      </c>
      <c r="Q19" s="169"/>
    </row>
    <row r="20" spans="1:33" ht="20.100000000000001" customHeight="1">
      <c r="A20" s="166"/>
      <c r="B20" s="15"/>
      <c r="C20" s="179" t="s">
        <v>17</v>
      </c>
      <c r="D20" s="180"/>
      <c r="E20" s="180"/>
      <c r="F20" s="180"/>
      <c r="G20" s="16" t="s">
        <v>14</v>
      </c>
      <c r="H20" s="158"/>
      <c r="I20" s="158"/>
      <c r="J20" s="16" t="s">
        <v>15</v>
      </c>
      <c r="K20" s="78"/>
      <c r="L20" s="81" t="s">
        <v>16</v>
      </c>
      <c r="M20" s="16"/>
      <c r="N20" s="77"/>
      <c r="O20" s="16"/>
      <c r="P20" s="163">
        <f t="shared" ref="P20:P27" si="0">PRODUCT(H20,K20,N20)</f>
        <v>0</v>
      </c>
      <c r="Q20" s="164"/>
    </row>
    <row r="21" spans="1:33" ht="20.100000000000001" customHeight="1">
      <c r="A21" s="166"/>
      <c r="B21" s="15"/>
      <c r="C21" s="179" t="s">
        <v>4</v>
      </c>
      <c r="D21" s="180"/>
      <c r="E21" s="180"/>
      <c r="F21" s="180"/>
      <c r="G21" s="16" t="s">
        <v>14</v>
      </c>
      <c r="H21" s="158"/>
      <c r="I21" s="158"/>
      <c r="J21" s="16" t="s">
        <v>15</v>
      </c>
      <c r="K21" s="78"/>
      <c r="L21" s="81" t="s">
        <v>16</v>
      </c>
      <c r="M21" s="16"/>
      <c r="N21" s="77"/>
      <c r="O21" s="16"/>
      <c r="P21" s="163">
        <f t="shared" si="0"/>
        <v>0</v>
      </c>
      <c r="Q21" s="164"/>
    </row>
    <row r="22" spans="1:33" ht="20.100000000000001" customHeight="1">
      <c r="A22" s="166"/>
      <c r="B22" s="15" t="s">
        <v>18</v>
      </c>
      <c r="C22" s="179" t="s">
        <v>19</v>
      </c>
      <c r="D22" s="180"/>
      <c r="E22" s="180"/>
      <c r="F22" s="180"/>
      <c r="G22" s="16" t="s">
        <v>20</v>
      </c>
      <c r="H22" s="158"/>
      <c r="I22" s="158"/>
      <c r="J22" s="16" t="s">
        <v>15</v>
      </c>
      <c r="K22" s="77"/>
      <c r="L22" s="82" t="s">
        <v>21</v>
      </c>
      <c r="M22" s="16" t="s">
        <v>15</v>
      </c>
      <c r="N22" s="77"/>
      <c r="O22" s="16" t="s">
        <v>22</v>
      </c>
      <c r="P22" s="163">
        <f t="shared" si="0"/>
        <v>0</v>
      </c>
      <c r="Q22" s="164"/>
    </row>
    <row r="23" spans="1:33" ht="20.100000000000001" customHeight="1">
      <c r="A23" s="166"/>
      <c r="B23" s="15"/>
      <c r="C23" s="179" t="s">
        <v>23</v>
      </c>
      <c r="D23" s="180"/>
      <c r="E23" s="180"/>
      <c r="F23" s="180"/>
      <c r="G23" s="16" t="s">
        <v>20</v>
      </c>
      <c r="H23" s="158"/>
      <c r="I23" s="158"/>
      <c r="J23" s="16" t="s">
        <v>15</v>
      </c>
      <c r="K23" s="77"/>
      <c r="L23" s="82" t="s">
        <v>21</v>
      </c>
      <c r="M23" s="16"/>
      <c r="N23" s="77"/>
      <c r="O23" s="16"/>
      <c r="P23" s="163">
        <f t="shared" si="0"/>
        <v>0</v>
      </c>
      <c r="Q23" s="164"/>
    </row>
    <row r="24" spans="1:33" ht="20.100000000000001" customHeight="1">
      <c r="A24" s="166"/>
      <c r="B24" s="15"/>
      <c r="C24" s="179" t="s">
        <v>24</v>
      </c>
      <c r="D24" s="180"/>
      <c r="E24" s="180"/>
      <c r="F24" s="180"/>
      <c r="G24" s="16"/>
      <c r="H24" s="158"/>
      <c r="I24" s="158"/>
      <c r="J24" s="16" t="s">
        <v>15</v>
      </c>
      <c r="K24" s="77"/>
      <c r="L24" s="81" t="s">
        <v>57</v>
      </c>
      <c r="M24" s="16"/>
      <c r="N24" s="77"/>
      <c r="O24" s="16"/>
      <c r="P24" s="163">
        <f t="shared" si="0"/>
        <v>0</v>
      </c>
      <c r="Q24" s="164"/>
    </row>
    <row r="25" spans="1:33" ht="20.100000000000001" customHeight="1">
      <c r="A25" s="166"/>
      <c r="B25" s="15" t="s">
        <v>25</v>
      </c>
      <c r="C25" s="181"/>
      <c r="D25" s="182"/>
      <c r="E25" s="182"/>
      <c r="F25" s="182"/>
      <c r="G25" s="16" t="s">
        <v>26</v>
      </c>
      <c r="H25" s="158"/>
      <c r="I25" s="158"/>
      <c r="J25" s="16" t="s">
        <v>15</v>
      </c>
      <c r="K25" s="77"/>
      <c r="L25" s="82" t="s">
        <v>21</v>
      </c>
      <c r="M25" s="16" t="s">
        <v>15</v>
      </c>
      <c r="N25" s="77"/>
      <c r="O25" s="16" t="s">
        <v>27</v>
      </c>
      <c r="P25" s="163">
        <f t="shared" si="0"/>
        <v>0</v>
      </c>
      <c r="Q25" s="164"/>
    </row>
    <row r="26" spans="1:33" ht="20.100000000000001" customHeight="1">
      <c r="A26" s="166"/>
      <c r="B26" s="15" t="s">
        <v>28</v>
      </c>
      <c r="C26" s="181"/>
      <c r="D26" s="182"/>
      <c r="E26" s="182"/>
      <c r="F26" s="182"/>
      <c r="H26" s="158"/>
      <c r="I26" s="158"/>
      <c r="J26" s="16" t="s">
        <v>15</v>
      </c>
      <c r="K26" s="77"/>
      <c r="L26" s="81" t="s">
        <v>57</v>
      </c>
      <c r="M26" s="16"/>
      <c r="N26" s="77"/>
      <c r="O26" s="16"/>
      <c r="P26" s="163">
        <f t="shared" si="0"/>
        <v>0</v>
      </c>
      <c r="Q26" s="164"/>
    </row>
    <row r="27" spans="1:33" ht="20.100000000000001" customHeight="1">
      <c r="A27" s="166"/>
      <c r="B27" s="15" t="s">
        <v>5</v>
      </c>
      <c r="C27" s="157" t="s">
        <v>6</v>
      </c>
      <c r="D27" s="152"/>
      <c r="E27" s="152"/>
      <c r="F27" s="152"/>
      <c r="H27" s="158"/>
      <c r="I27" s="158"/>
      <c r="J27" s="16"/>
      <c r="K27" s="77"/>
      <c r="L27" s="82"/>
      <c r="M27" s="16"/>
      <c r="N27" s="77"/>
      <c r="O27" s="16"/>
      <c r="P27" s="163">
        <f t="shared" si="0"/>
        <v>0</v>
      </c>
      <c r="Q27" s="164"/>
    </row>
    <row r="28" spans="1:33" ht="20.100000000000001" customHeight="1">
      <c r="A28" s="141" t="s">
        <v>29</v>
      </c>
      <c r="B28" s="142"/>
      <c r="C28" s="108"/>
      <c r="D28" s="30"/>
      <c r="E28" s="30"/>
      <c r="F28" s="30"/>
      <c r="G28" s="29"/>
      <c r="H28" s="29"/>
      <c r="I28" s="29"/>
      <c r="J28" s="29"/>
      <c r="K28" s="29"/>
      <c r="L28" s="29"/>
      <c r="M28" s="29"/>
      <c r="N28" s="29"/>
      <c r="O28" s="29"/>
      <c r="P28" s="177">
        <f>SUM(P19:Q27)</f>
        <v>0</v>
      </c>
      <c r="Q28" s="178"/>
    </row>
    <row r="29" spans="1:33" ht="20.100000000000001" customHeight="1">
      <c r="A29" s="159" t="s">
        <v>8</v>
      </c>
      <c r="B29" s="160"/>
      <c r="C29" s="170" t="s">
        <v>105</v>
      </c>
      <c r="D29" s="153"/>
      <c r="E29" s="153"/>
      <c r="F29" s="153"/>
      <c r="G29" s="153"/>
      <c r="H29" s="153"/>
      <c r="I29" s="153"/>
      <c r="J29" s="153"/>
      <c r="K29" s="153"/>
      <c r="L29" s="153"/>
      <c r="M29" s="153"/>
      <c r="N29" s="153"/>
      <c r="O29" s="20"/>
      <c r="P29" s="171"/>
      <c r="Q29" s="172"/>
      <c r="R29" s="88" t="str">
        <f>IF(P29&lt;=(P28*0.1),"←ＯＫ（上限"&amp;INT(P28*0.1)&amp;"円以内）","←×事務経費（Ｂ）は１０％以内に調整してください。")</f>
        <v>←ＯＫ（上限0円以内）</v>
      </c>
      <c r="S29" s="89"/>
    </row>
    <row r="30" spans="1:33" ht="20.100000000000001" customHeight="1">
      <c r="A30" s="137" t="s">
        <v>30</v>
      </c>
      <c r="B30" s="137"/>
      <c r="C30" s="161" t="s">
        <v>31</v>
      </c>
      <c r="D30" s="162"/>
      <c r="E30" s="162"/>
      <c r="F30" s="162"/>
      <c r="G30" s="162"/>
      <c r="H30" s="162"/>
      <c r="I30" s="162"/>
      <c r="J30" s="162"/>
      <c r="K30" s="162"/>
      <c r="L30" s="162"/>
      <c r="M30" s="162"/>
      <c r="N30" s="162"/>
      <c r="O30" s="29"/>
      <c r="P30" s="177">
        <f>+P28+P29</f>
        <v>0</v>
      </c>
      <c r="Q30" s="178"/>
      <c r="R30" s="88" t="e">
        <f>IF(P30&lt;=(U16*J17*N17),"←ＯＫ（上限"&amp;(J17*N17*U16)&amp;"円以内）","←小計が上限額（"&amp;(J17*N17*U16)&amp;"円）を超えています。科目単価、調整額または事務経費で減額して調整してください。")</f>
        <v>#VALUE!</v>
      </c>
      <c r="S30" s="89"/>
    </row>
    <row r="31" spans="1:33" ht="20.100000000000001" customHeight="1">
      <c r="A31" s="137" t="s">
        <v>32</v>
      </c>
      <c r="B31" s="137"/>
      <c r="C31" s="175" t="s">
        <v>66</v>
      </c>
      <c r="D31" s="176"/>
      <c r="E31" s="176"/>
      <c r="F31" s="176"/>
      <c r="G31" s="176"/>
      <c r="H31" s="176"/>
      <c r="I31" s="176"/>
      <c r="J31" s="176"/>
      <c r="K31" s="176"/>
      <c r="L31" s="176"/>
      <c r="M31" s="176"/>
      <c r="N31" s="176"/>
      <c r="O31" s="20"/>
      <c r="P31" s="171">
        <f>INT(P30*0.1)</f>
        <v>0</v>
      </c>
      <c r="Q31" s="172"/>
      <c r="R31" s="89"/>
      <c r="S31" s="89"/>
    </row>
    <row r="32" spans="1:33" ht="20.100000000000001" customHeight="1">
      <c r="A32" s="159" t="s">
        <v>55</v>
      </c>
      <c r="B32" s="160"/>
      <c r="C32" s="161" t="s">
        <v>33</v>
      </c>
      <c r="D32" s="162"/>
      <c r="E32" s="162"/>
      <c r="F32" s="162"/>
      <c r="G32" s="162"/>
      <c r="H32" s="162"/>
      <c r="I32" s="162"/>
      <c r="J32" s="162"/>
      <c r="K32" s="162"/>
      <c r="L32" s="162"/>
      <c r="M32" s="21"/>
      <c r="N32" s="21"/>
      <c r="O32" s="21"/>
      <c r="P32" s="177">
        <f>SUM(P30:Q31)</f>
        <v>0</v>
      </c>
      <c r="Q32" s="178"/>
    </row>
    <row r="34" spans="1:17" ht="13.5">
      <c r="A34" s="4"/>
      <c r="B34" s="149"/>
      <c r="C34" s="149"/>
      <c r="D34" s="149"/>
      <c r="E34" s="1"/>
      <c r="F34" s="1"/>
      <c r="G34" s="1"/>
      <c r="H34" s="1"/>
      <c r="I34" s="1"/>
      <c r="J34" s="1"/>
      <c r="K34" s="1"/>
      <c r="L34" s="1"/>
      <c r="M34" s="1"/>
      <c r="N34" s="1"/>
      <c r="O34" s="1"/>
      <c r="P34" s="1"/>
      <c r="Q34" s="1"/>
    </row>
    <row r="35" spans="1:17" ht="13.5">
      <c r="B35" s="152"/>
      <c r="C35" s="152"/>
      <c r="D35" s="152"/>
      <c r="E35" s="152"/>
      <c r="F35" s="186"/>
      <c r="G35" s="187"/>
      <c r="H35" s="188"/>
      <c r="I35" s="188"/>
      <c r="J35" s="188"/>
      <c r="K35" s="8"/>
      <c r="L35" s="1"/>
      <c r="M35" s="1"/>
      <c r="N35" s="1"/>
      <c r="O35" s="1"/>
      <c r="P35" s="1"/>
    </row>
    <row r="36" spans="1:17" ht="13.5">
      <c r="B36" s="152"/>
      <c r="C36" s="152"/>
      <c r="D36" s="152"/>
      <c r="E36" s="152"/>
      <c r="F36" s="152"/>
      <c r="G36" s="152"/>
      <c r="H36" s="152"/>
      <c r="I36" s="152"/>
      <c r="J36" s="152"/>
      <c r="K36" s="152"/>
      <c r="L36" s="152"/>
      <c r="M36" s="152"/>
      <c r="N36" s="1"/>
      <c r="O36" s="1"/>
      <c r="P36" s="1"/>
    </row>
    <row r="37" spans="1:17" ht="13.5">
      <c r="B37" s="1"/>
      <c r="C37" s="1"/>
      <c r="D37" s="1"/>
      <c r="E37" s="1"/>
      <c r="F37" s="1"/>
      <c r="G37" s="1"/>
      <c r="H37" s="151"/>
      <c r="I37" s="151"/>
      <c r="J37" s="8"/>
      <c r="K37" s="3"/>
      <c r="L37" s="152"/>
      <c r="M37" s="152"/>
      <c r="N37" s="152"/>
      <c r="O37" s="152"/>
      <c r="P37" s="152"/>
    </row>
    <row r="38" spans="1:17" ht="20.100000000000001" customHeight="1">
      <c r="A38" s="223"/>
    </row>
    <row r="39" spans="1:17" ht="20.100000000000001" customHeight="1">
      <c r="A39" s="223"/>
    </row>
    <row r="40" spans="1:17" ht="20.100000000000001" customHeight="1">
      <c r="A40" s="223"/>
    </row>
    <row r="41" spans="1:17" ht="20.100000000000001" customHeight="1">
      <c r="A41" s="223"/>
    </row>
    <row r="42" spans="1:17" ht="20.100000000000001" customHeight="1">
      <c r="A42" s="223"/>
    </row>
    <row r="43" spans="1:17" ht="20.100000000000001" customHeight="1">
      <c r="A43" s="32"/>
      <c r="B43" s="124"/>
      <c r="C43" s="124"/>
      <c r="D43" s="124"/>
      <c r="E43" s="124"/>
      <c r="F43" s="124"/>
      <c r="G43" s="124"/>
      <c r="H43" s="124"/>
      <c r="I43" s="124"/>
      <c r="J43" s="124"/>
      <c r="K43" s="124"/>
      <c r="L43" s="124"/>
      <c r="M43" s="124"/>
      <c r="N43" s="124"/>
      <c r="O43" s="124"/>
      <c r="P43" s="124"/>
      <c r="Q43" s="124"/>
    </row>
    <row r="44" spans="1:17" ht="20.100000000000001" customHeight="1">
      <c r="A44" s="32"/>
      <c r="B44" s="124"/>
      <c r="C44" s="124"/>
      <c r="D44" s="124"/>
      <c r="E44" s="124"/>
      <c r="F44" s="124"/>
      <c r="G44" s="124"/>
      <c r="H44" s="124"/>
      <c r="I44" s="124"/>
      <c r="J44" s="124"/>
      <c r="K44" s="124"/>
      <c r="L44" s="124"/>
      <c r="M44" s="124"/>
      <c r="N44" s="124"/>
      <c r="O44" s="124"/>
      <c r="P44" s="124"/>
      <c r="Q44" s="124"/>
    </row>
  </sheetData>
  <mergeCells count="86">
    <mergeCell ref="C12:F12"/>
    <mergeCell ref="A1:Q1"/>
    <mergeCell ref="A3:H3"/>
    <mergeCell ref="K4:L4"/>
    <mergeCell ref="N4:P4"/>
    <mergeCell ref="J5:Q5"/>
    <mergeCell ref="J7:Q7"/>
    <mergeCell ref="B11:Q11"/>
    <mergeCell ref="A12:B12"/>
    <mergeCell ref="J8:K8"/>
    <mergeCell ref="J9:K9"/>
    <mergeCell ref="J10:K10"/>
    <mergeCell ref="B13:C13"/>
    <mergeCell ref="D13:E13"/>
    <mergeCell ref="B14:D14"/>
    <mergeCell ref="S14:U14"/>
    <mergeCell ref="B15:E15"/>
    <mergeCell ref="F15:G15"/>
    <mergeCell ref="H15:J15"/>
    <mergeCell ref="R15:X15"/>
    <mergeCell ref="Y15:Z15"/>
    <mergeCell ref="AC15:AE15"/>
    <mergeCell ref="B16:M16"/>
    <mergeCell ref="R16:T16"/>
    <mergeCell ref="U16:X16"/>
    <mergeCell ref="AF17:AG17"/>
    <mergeCell ref="C18:O18"/>
    <mergeCell ref="P18:Q18"/>
    <mergeCell ref="A19:A27"/>
    <mergeCell ref="C19:F19"/>
    <mergeCell ref="H19:I19"/>
    <mergeCell ref="P19:Q19"/>
    <mergeCell ref="C20:F20"/>
    <mergeCell ref="H20:I20"/>
    <mergeCell ref="P20:Q20"/>
    <mergeCell ref="H17:I17"/>
    <mergeCell ref="L17:M17"/>
    <mergeCell ref="O17:P17"/>
    <mergeCell ref="Y17:Z17"/>
    <mergeCell ref="AC17:AD17"/>
    <mergeCell ref="C21:F21"/>
    <mergeCell ref="P23:Q23"/>
    <mergeCell ref="C24:F24"/>
    <mergeCell ref="H24:I24"/>
    <mergeCell ref="P24:Q24"/>
    <mergeCell ref="H21:I21"/>
    <mergeCell ref="P21:Q21"/>
    <mergeCell ref="C22:F22"/>
    <mergeCell ref="H22:I22"/>
    <mergeCell ref="P22:Q22"/>
    <mergeCell ref="C31:N31"/>
    <mergeCell ref="P31:Q31"/>
    <mergeCell ref="A28:B28"/>
    <mergeCell ref="A29:B29"/>
    <mergeCell ref="A30:B30"/>
    <mergeCell ref="A31:B31"/>
    <mergeCell ref="P28:Q28"/>
    <mergeCell ref="C29:N29"/>
    <mergeCell ref="P29:Q29"/>
    <mergeCell ref="C30:N30"/>
    <mergeCell ref="P30:Q30"/>
    <mergeCell ref="A38:A42"/>
    <mergeCell ref="B43:Q43"/>
    <mergeCell ref="A32:B32"/>
    <mergeCell ref="C32:L32"/>
    <mergeCell ref="P32:Q32"/>
    <mergeCell ref="B34:D34"/>
    <mergeCell ref="B35:E35"/>
    <mergeCell ref="F35:G35"/>
    <mergeCell ref="H35:J35"/>
    <mergeCell ref="B44:Q44"/>
    <mergeCell ref="J6:Q6"/>
    <mergeCell ref="B36:M36"/>
    <mergeCell ref="H37:I37"/>
    <mergeCell ref="L37:P37"/>
    <mergeCell ref="C27:F27"/>
    <mergeCell ref="H27:I27"/>
    <mergeCell ref="P27:Q27"/>
    <mergeCell ref="C25:F25"/>
    <mergeCell ref="H25:I25"/>
    <mergeCell ref="P25:Q25"/>
    <mergeCell ref="C26:F26"/>
    <mergeCell ref="H26:I26"/>
    <mergeCell ref="P26:Q26"/>
    <mergeCell ref="C23:F23"/>
    <mergeCell ref="H23:I23"/>
  </mergeCells>
  <phoneticPr fontId="3"/>
  <conditionalFormatting sqref="F15:G15">
    <cfRule type="expression" dxfId="7" priority="3">
      <formula>MOD($F$15,1)=0</formula>
    </cfRule>
  </conditionalFormatting>
  <conditionalFormatting sqref="P29:Q29">
    <cfRule type="expression" dxfId="6" priority="2">
      <formula>P29&gt;(P28*0.1)</formula>
    </cfRule>
  </conditionalFormatting>
  <conditionalFormatting sqref="P30:Q30">
    <cfRule type="expression" dxfId="5" priority="1">
      <formula>(P30&gt;(U16*J17*N17))</formula>
    </cfRule>
  </conditionalFormatting>
  <printOptions horizontalCentered="1"/>
  <pageMargins left="0.70866141732283472" right="0.70866141732283472" top="0.86614173228346458" bottom="0.55118110236220474" header="0.31496062992125984" footer="0.31496062992125984"/>
  <pageSetup paperSize="9" scale="91"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記入例</vt:lpstr>
      <vt:lpstr>知識コース（その他）</vt:lpstr>
      <vt:lpstr>知識コース（デジタル）</vt:lpstr>
      <vt:lpstr>知識コース（介護）</vt:lpstr>
      <vt:lpstr>知識コース（母子)</vt:lpstr>
      <vt:lpstr>デュアルコース</vt:lpstr>
      <vt:lpstr>定住外国人コース</vt:lpstr>
      <vt:lpstr>ｅラーニングコース</vt:lpstr>
      <vt:lpstr>高齢求職者コース</vt:lpstr>
      <vt:lpstr>長期コース</vt:lpstr>
      <vt:lpstr>大型自動車コース</vt:lpstr>
      <vt:lpstr>ｅラーニングコース!Print_Area</vt:lpstr>
      <vt:lpstr>デュアルコース!Print_Area</vt:lpstr>
      <vt:lpstr>記入例!Print_Area</vt:lpstr>
      <vt:lpstr>高齢求職者コース!Print_Area</vt:lpstr>
      <vt:lpstr>大型自動車コース!Print_Area</vt:lpstr>
      <vt:lpstr>'知識コース（その他）'!Print_Area</vt:lpstr>
      <vt:lpstr>'知識コース（デジタル）'!Print_Area</vt:lpstr>
      <vt:lpstr>'知識コース（介護）'!Print_Area</vt:lpstr>
      <vt:lpstr>'知識コース（母子)'!Print_Area</vt:lpstr>
      <vt:lpstr>長期コース!Print_Area</vt:lpstr>
      <vt:lpstr>定住外国人コース!Print_Area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金城　光彩</cp:lastModifiedBy>
  <cp:lastPrinted>2024-03-04T08:03:05Z</cp:lastPrinted>
  <dcterms:created xsi:type="dcterms:W3CDTF">2011-07-29T08:38:29Z</dcterms:created>
  <dcterms:modified xsi:type="dcterms:W3CDTF">2024-10-26T09:03:22Z</dcterms:modified>
</cp:coreProperties>
</file>