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高齢者福祉介護課\(1) 在宅福祉班\222島しょ地域介護人材確保対策事業\R6\01_実施要綱・取扱要領改正\01様式類\"/>
    </mc:Choice>
  </mc:AlternateContent>
  <xr:revisionPtr revIDLastSave="0" documentId="13_ncr:1_{D3F3B7FE-CEC0-43A8-8F8F-FCCC23FCA53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別紙１（所要額・精算調書）" sheetId="5" r:id="rId1"/>
    <sheet name="記入例" sheetId="12" r:id="rId2"/>
  </sheets>
  <definedNames>
    <definedName name="_xlnm.Print_Area" localSheetId="1">記入例!$B$2:$L$30</definedName>
    <definedName name="_xlnm.Print_Area" localSheetId="0">'別紙１（所要額・精算調書）'!$B$2:$L$30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2" l="1"/>
  <c r="I27" i="12" l="1"/>
  <c r="I27" i="5"/>
  <c r="I21" i="5"/>
  <c r="I19" i="5"/>
  <c r="H14" i="12" l="1"/>
  <c r="I14" i="12" s="1"/>
  <c r="H13" i="12"/>
  <c r="I13" i="12" s="1"/>
  <c r="H12" i="12"/>
  <c r="I12" i="12" s="1"/>
  <c r="H14" i="5"/>
  <c r="I14" i="5" s="1"/>
  <c r="H13" i="5"/>
  <c r="I13" i="5" s="1"/>
  <c r="H12" i="5"/>
  <c r="I12" i="5" s="1"/>
  <c r="H26" i="12"/>
  <c r="I21" i="12"/>
  <c r="I20" i="12" s="1"/>
  <c r="I19" i="12"/>
  <c r="I18" i="12" s="1"/>
  <c r="I17" i="12"/>
  <c r="I16" i="12"/>
  <c r="I15" i="12" s="1"/>
  <c r="H26" i="5"/>
  <c r="I26" i="5" s="1"/>
  <c r="I16" i="5"/>
  <c r="I20" i="5"/>
  <c r="I18" i="5"/>
  <c r="I17" i="5"/>
  <c r="I15" i="5" s="1"/>
  <c r="I26" i="12" l="1"/>
  <c r="I25" i="12" s="1"/>
  <c r="I11" i="12"/>
  <c r="I11" i="5"/>
  <c r="I25" i="5"/>
  <c r="I28" i="12" l="1"/>
  <c r="I28" i="5"/>
  <c r="J2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H1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H12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3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14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限度額：
無期雇用 200,000円
有期雇用 100,000円</t>
        </r>
      </text>
    </comment>
    <comment ref="H26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75,000/台</t>
        </r>
      </text>
    </comment>
  </commentList>
</comments>
</file>

<file path=xl/sharedStrings.xml><?xml version="1.0" encoding="utf-8"?>
<sst xmlns="http://schemas.openxmlformats.org/spreadsheetml/2006/main" count="181" uniqueCount="60">
  <si>
    <t>別紙１</t>
    <rPh sb="0" eb="2">
      <t>ベッシ</t>
    </rPh>
    <phoneticPr fontId="19"/>
  </si>
  <si>
    <t>Ａ</t>
    <phoneticPr fontId="19"/>
  </si>
  <si>
    <t>Ｂ</t>
    <phoneticPr fontId="19"/>
  </si>
  <si>
    <t>Ｃ</t>
    <phoneticPr fontId="19"/>
  </si>
  <si>
    <t>実支出（予定）額</t>
    <rPh sb="0" eb="1">
      <t>ジツ</t>
    </rPh>
    <rPh sb="1" eb="3">
      <t>シシュツ</t>
    </rPh>
    <rPh sb="4" eb="6">
      <t>ヨテイ</t>
    </rPh>
    <rPh sb="7" eb="8">
      <t>ガク</t>
    </rPh>
    <phoneticPr fontId="19"/>
  </si>
  <si>
    <t>Ｄ</t>
    <phoneticPr fontId="19"/>
  </si>
  <si>
    <t>補助対象経費
（経費内訳）</t>
    <rPh sb="0" eb="2">
      <t>ホジョ</t>
    </rPh>
    <rPh sb="2" eb="4">
      <t>タイショウ</t>
    </rPh>
    <rPh sb="4" eb="6">
      <t>ケイヒ</t>
    </rPh>
    <rPh sb="8" eb="10">
      <t>ケイヒ</t>
    </rPh>
    <rPh sb="10" eb="12">
      <t>ウチワケ</t>
    </rPh>
    <phoneticPr fontId="19"/>
  </si>
  <si>
    <t>補助限度額</t>
    <rPh sb="0" eb="2">
      <t>ホジョ</t>
    </rPh>
    <rPh sb="2" eb="4">
      <t>ゲンド</t>
    </rPh>
    <rPh sb="4" eb="5">
      <t>ガク</t>
    </rPh>
    <phoneticPr fontId="19"/>
  </si>
  <si>
    <t>■事業経費</t>
    <rPh sb="1" eb="3">
      <t>ジギョウ</t>
    </rPh>
    <rPh sb="3" eb="5">
      <t>ケイヒ</t>
    </rPh>
    <phoneticPr fontId="19"/>
  </si>
  <si>
    <t>（単位：円）</t>
    <phoneticPr fontId="19"/>
  </si>
  <si>
    <t>補助金所要額（実績額）調書（島しょ地域介護人材確保対策事業）</t>
    <rPh sb="0" eb="3">
      <t>ホジョキン</t>
    </rPh>
    <rPh sb="3" eb="6">
      <t>ショヨウガク</t>
    </rPh>
    <rPh sb="7" eb="9">
      <t>ジッセキ</t>
    </rPh>
    <rPh sb="9" eb="10">
      <t>ガク</t>
    </rPh>
    <rPh sb="11" eb="13">
      <t>チョウショ</t>
    </rPh>
    <phoneticPr fontId="19"/>
  </si>
  <si>
    <t>補助率</t>
    <rPh sb="0" eb="2">
      <t>ホジョ</t>
    </rPh>
    <rPh sb="2" eb="3">
      <t>リツ</t>
    </rPh>
    <phoneticPr fontId="19"/>
  </si>
  <si>
    <t>定額</t>
    <rPh sb="0" eb="2">
      <t>テイガク</t>
    </rPh>
    <phoneticPr fontId="19"/>
  </si>
  <si>
    <t>2/3</t>
    <phoneticPr fontId="19"/>
  </si>
  <si>
    <t>定額</t>
    <rPh sb="0" eb="1">
      <t>テイガク</t>
    </rPh>
    <phoneticPr fontId="19"/>
  </si>
  <si>
    <t>採用・就職者
氏名</t>
    <rPh sb="0" eb="2">
      <t>サイヨウ</t>
    </rPh>
    <rPh sb="3" eb="5">
      <t>シュウショク</t>
    </rPh>
    <rPh sb="5" eb="6">
      <t>シャ</t>
    </rPh>
    <rPh sb="7" eb="9">
      <t>シメイ</t>
    </rPh>
    <phoneticPr fontId="19"/>
  </si>
  <si>
    <t>受講者
氏名</t>
    <rPh sb="0" eb="3">
      <t>ジュコウシャ</t>
    </rPh>
    <rPh sb="4" eb="6">
      <t>シメイ</t>
    </rPh>
    <phoneticPr fontId="19"/>
  </si>
  <si>
    <t>研修名</t>
    <rPh sb="0" eb="2">
      <t>ケンシュウ</t>
    </rPh>
    <rPh sb="2" eb="3">
      <t>メイ</t>
    </rPh>
    <phoneticPr fontId="19"/>
  </si>
  <si>
    <t>－</t>
    <phoneticPr fontId="19"/>
  </si>
  <si>
    <t>－</t>
    <phoneticPr fontId="19"/>
  </si>
  <si>
    <t>旅費対象者
氏名</t>
    <rPh sb="0" eb="2">
      <t>リョヒ</t>
    </rPh>
    <rPh sb="2" eb="5">
      <t>タイショウシャ</t>
    </rPh>
    <rPh sb="6" eb="8">
      <t>シメイ</t>
    </rPh>
    <phoneticPr fontId="19"/>
  </si>
  <si>
    <t>Wi-Fi環境整備</t>
    <rPh sb="5" eb="7">
      <t>カンキョウ</t>
    </rPh>
    <rPh sb="7" eb="9">
      <t>セイビ</t>
    </rPh>
    <phoneticPr fontId="19"/>
  </si>
  <si>
    <t>3/4</t>
  </si>
  <si>
    <t>3/4</t>
    <phoneticPr fontId="19"/>
  </si>
  <si>
    <t>合計（①＋②＋③＋④+⑤）</t>
    <rPh sb="0" eb="2">
      <t>ゴウケイ</t>
    </rPh>
    <phoneticPr fontId="19"/>
  </si>
  <si>
    <t>法人・市町村名：</t>
    <rPh sb="0" eb="2">
      <t>ホウジン</t>
    </rPh>
    <rPh sb="3" eb="6">
      <t>シチョウソン</t>
    </rPh>
    <rPh sb="6" eb="7">
      <t>メイ</t>
    </rPh>
    <phoneticPr fontId="19"/>
  </si>
  <si>
    <t>雇用形態</t>
    <rPh sb="0" eb="2">
      <t>コヨウ</t>
    </rPh>
    <rPh sb="2" eb="4">
      <t>ケイタイ</t>
    </rPh>
    <phoneticPr fontId="19"/>
  </si>
  <si>
    <t>無期雇用</t>
  </si>
  <si>
    <t>無期雇用</t>
    <rPh sb="0" eb="2">
      <t>ムキ</t>
    </rPh>
    <rPh sb="2" eb="4">
      <t>コヨウ</t>
    </rPh>
    <phoneticPr fontId="19"/>
  </si>
  <si>
    <t>補助金所要額（実績額）
※千円未満切り捨て</t>
    <rPh sb="0" eb="3">
      <t>ホジョキン</t>
    </rPh>
    <rPh sb="3" eb="6">
      <t>ショヨウガク</t>
    </rPh>
    <rPh sb="7" eb="10">
      <t>ジッセキガク</t>
    </rPh>
    <rPh sb="13" eb="14">
      <t>セン</t>
    </rPh>
    <rPh sb="14" eb="15">
      <t>エン</t>
    </rPh>
    <rPh sb="15" eb="17">
      <t>ミマン</t>
    </rPh>
    <rPh sb="17" eb="18">
      <t>キ</t>
    </rPh>
    <rPh sb="19" eb="20">
      <t>ス</t>
    </rPh>
    <phoneticPr fontId="19"/>
  </si>
  <si>
    <t>所属事業所名</t>
    <rPh sb="0" eb="2">
      <t>ショゾク</t>
    </rPh>
    <rPh sb="2" eb="5">
      <t>ジギョウショ</t>
    </rPh>
    <rPh sb="5" eb="6">
      <t>メイ</t>
    </rPh>
    <phoneticPr fontId="19"/>
  </si>
  <si>
    <t>台数</t>
    <rPh sb="0" eb="2">
      <t>ダイスウ</t>
    </rPh>
    <phoneticPr fontId="19"/>
  </si>
  <si>
    <t>－</t>
  </si>
  <si>
    <t>○○　○○</t>
    <phoneticPr fontId="19"/>
  </si>
  <si>
    <t>△△　△△</t>
    <phoneticPr fontId="19"/>
  </si>
  <si>
    <t>□□　□□</t>
    <phoneticPr fontId="19"/>
  </si>
  <si>
    <t>社会福祉法人　○○会</t>
    <rPh sb="0" eb="2">
      <t>シャカイ</t>
    </rPh>
    <rPh sb="2" eb="4">
      <t>フクシ</t>
    </rPh>
    <phoneticPr fontId="19"/>
  </si>
  <si>
    <t>●●　●●</t>
    <phoneticPr fontId="19"/>
  </si>
  <si>
    <t>■■　■■</t>
    <phoneticPr fontId="19"/>
  </si>
  <si>
    <t>▲▲　▲▲</t>
    <phoneticPr fontId="19"/>
  </si>
  <si>
    <t>機器購入(研修参加職員数の２割を補助上限台数とする）</t>
    <rPh sb="0" eb="4">
      <t>キキコウニュウ</t>
    </rPh>
    <rPh sb="5" eb="7">
      <t>ケンシュウ</t>
    </rPh>
    <rPh sb="7" eb="9">
      <t>サンカ</t>
    </rPh>
    <rPh sb="9" eb="12">
      <t>ショクインスウ</t>
    </rPh>
    <rPh sb="14" eb="15">
      <t>ワリ</t>
    </rPh>
    <rPh sb="16" eb="18">
      <t>ホジョ</t>
    </rPh>
    <rPh sb="18" eb="22">
      <t>ジョウゲンダイスウ</t>
    </rPh>
    <phoneticPr fontId="19"/>
  </si>
  <si>
    <t>参加研修名及び研修参加者数
（研修参加者数×０．２が上限）</t>
    <rPh sb="0" eb="2">
      <t>サンカ</t>
    </rPh>
    <rPh sb="2" eb="5">
      <t>ケンシュウメイ</t>
    </rPh>
    <rPh sb="5" eb="6">
      <t>オヨ</t>
    </rPh>
    <rPh sb="7" eb="9">
      <t>ケンシュウ</t>
    </rPh>
    <rPh sb="9" eb="13">
      <t>サンカシャスウ</t>
    </rPh>
    <rPh sb="15" eb="17">
      <t>ケンシュウ</t>
    </rPh>
    <rPh sb="17" eb="20">
      <t>サンカシャ</t>
    </rPh>
    <rPh sb="20" eb="21">
      <t>スウ</t>
    </rPh>
    <rPh sb="26" eb="28">
      <t>ジョウゲン</t>
    </rPh>
    <phoneticPr fontId="19"/>
  </si>
  <si>
    <t>（注）・Ｄ欄には、A欄(実支出(予定)額)に補助率を乗じた額とＣ欄(上限額)の額を比較して低い方の額を、千円未満切り捨てで記入してください。</t>
    <rPh sb="1" eb="2">
      <t>チュウ</t>
    </rPh>
    <rPh sb="10" eb="11">
      <t>ラン</t>
    </rPh>
    <rPh sb="12" eb="13">
      <t>ジツ</t>
    </rPh>
    <rPh sb="16" eb="18">
      <t>ヨテイ</t>
    </rPh>
    <rPh sb="19" eb="20">
      <t>ガク</t>
    </rPh>
    <rPh sb="22" eb="24">
      <t>ホジョ</t>
    </rPh>
    <rPh sb="24" eb="25">
      <t>リツ</t>
    </rPh>
    <rPh sb="26" eb="27">
      <t>ジョウ</t>
    </rPh>
    <rPh sb="29" eb="30">
      <t>ガク</t>
    </rPh>
    <rPh sb="34" eb="37">
      <t>ジョウゲンガク</t>
    </rPh>
    <rPh sb="47" eb="48">
      <t>ホウ</t>
    </rPh>
    <rPh sb="49" eb="50">
      <t>ガク</t>
    </rPh>
    <rPh sb="52" eb="53">
      <t>セン</t>
    </rPh>
    <rPh sb="53" eb="57">
      <t>エンミマンキ</t>
    </rPh>
    <rPh sb="58" eb="59">
      <t>ス</t>
    </rPh>
    <rPh sb="61" eb="63">
      <t>キニュウ</t>
    </rPh>
    <phoneticPr fontId="19"/>
  </si>
  <si>
    <t>　　　・対象者が複数名の場合は、行を追加してください。</t>
    <rPh sb="4" eb="7">
      <t>タイショウシャ</t>
    </rPh>
    <rPh sb="8" eb="10">
      <t>フクスウ</t>
    </rPh>
    <rPh sb="10" eb="11">
      <t>メイ</t>
    </rPh>
    <rPh sb="12" eb="14">
      <t>バアイ</t>
    </rPh>
    <rPh sb="16" eb="17">
      <t>ギョウ</t>
    </rPh>
    <rPh sb="18" eb="20">
      <t>ツイカ</t>
    </rPh>
    <phoneticPr fontId="19"/>
  </si>
  <si>
    <t>１　介護専門職受入支援（計）</t>
    <rPh sb="2" eb="4">
      <t>カイゴ</t>
    </rPh>
    <rPh sb="4" eb="7">
      <t>センモンショク</t>
    </rPh>
    <rPh sb="7" eb="9">
      <t>ウケイレ</t>
    </rPh>
    <rPh sb="9" eb="11">
      <t>シエン</t>
    </rPh>
    <rPh sb="12" eb="13">
      <t>ケイ</t>
    </rPh>
    <phoneticPr fontId="19"/>
  </si>
  <si>
    <t>２　介護専門職採用活動支援（計）</t>
    <rPh sb="2" eb="4">
      <t>カイゴ</t>
    </rPh>
    <rPh sb="4" eb="7">
      <t>センモンショク</t>
    </rPh>
    <rPh sb="7" eb="9">
      <t>サイヨウ</t>
    </rPh>
    <rPh sb="9" eb="11">
      <t>カツドウ</t>
    </rPh>
    <rPh sb="11" eb="13">
      <t>シエン</t>
    </rPh>
    <rPh sb="14" eb="15">
      <t>ケイ</t>
    </rPh>
    <phoneticPr fontId="19"/>
  </si>
  <si>
    <t>３　介護職員初任者研修等開催支援（計）</t>
    <rPh sb="2" eb="14">
      <t>カイゴショクインショニンシャケンシュウトウカイサイ</t>
    </rPh>
    <rPh sb="14" eb="16">
      <t>シエン</t>
    </rPh>
    <rPh sb="17" eb="18">
      <t>ケイ</t>
    </rPh>
    <phoneticPr fontId="19"/>
  </si>
  <si>
    <t>４　介護支援専門員等研修受講支援（計）</t>
    <rPh sb="2" eb="4">
      <t>カイゴ</t>
    </rPh>
    <rPh sb="4" eb="6">
      <t>シエン</t>
    </rPh>
    <rPh sb="6" eb="9">
      <t>センモンイン</t>
    </rPh>
    <rPh sb="9" eb="10">
      <t>トウ</t>
    </rPh>
    <rPh sb="10" eb="12">
      <t>ケンシュウ</t>
    </rPh>
    <rPh sb="12" eb="14">
      <t>ジュコウ</t>
    </rPh>
    <rPh sb="14" eb="16">
      <t>シエン</t>
    </rPh>
    <rPh sb="17" eb="18">
      <t>ケイ</t>
    </rPh>
    <phoneticPr fontId="19"/>
  </si>
  <si>
    <t>５　オンライン研修環境整備支援（計）</t>
    <rPh sb="16" eb="17">
      <t>ケイ</t>
    </rPh>
    <phoneticPr fontId="19"/>
  </si>
  <si>
    <t>有期雇用</t>
  </si>
  <si>
    <t>有期雇用</t>
    <rPh sb="0" eb="2">
      <t>ユウキ</t>
    </rPh>
    <rPh sb="2" eb="4">
      <t>コヨウ</t>
    </rPh>
    <phoneticPr fontId="19"/>
  </si>
  <si>
    <t>採用年月日</t>
    <rPh sb="0" eb="2">
      <t>サイヨウ</t>
    </rPh>
    <rPh sb="2" eb="5">
      <t>ネンガッピ</t>
    </rPh>
    <phoneticPr fontId="19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</si>
  <si>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</si>
  <si>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参加予定日</t>
    <rPh sb="0" eb="2">
      <t>サンカ</t>
    </rPh>
    <rPh sb="2" eb="5">
      <t>ヨテイビ</t>
    </rPh>
    <phoneticPr fontId="19"/>
  </si>
  <si>
    <t>開催予定日</t>
    <rPh sb="0" eb="2">
      <t>カイサイ</t>
    </rPh>
    <rPh sb="2" eb="5">
      <t>ヨテイビ</t>
    </rPh>
    <phoneticPr fontId="19"/>
  </si>
  <si>
    <t>令和　年　月　日～令和　年　月　日</t>
    <rPh sb="0" eb="2">
      <t>レイワ</t>
    </rPh>
    <rPh sb="3" eb="4">
      <t>ネン</t>
    </rPh>
    <rPh sb="5" eb="6">
      <t>ガツ</t>
    </rPh>
    <rPh sb="7" eb="8">
      <t>ニチ</t>
    </rPh>
    <phoneticPr fontId="19"/>
  </si>
  <si>
    <t>令和　年　月　日</t>
    <phoneticPr fontId="19"/>
  </si>
  <si>
    <t>対象機器名・台数</t>
    <rPh sb="0" eb="4">
      <t>タイショウキキ</t>
    </rPh>
    <rPh sb="4" eb="5">
      <t>メイ</t>
    </rPh>
    <rPh sb="6" eb="8">
      <t>ダイスウ</t>
    </rPh>
    <phoneticPr fontId="19"/>
  </si>
  <si>
    <t>介護支援専門員実務者研修（10名）
○○研修（2名）</t>
    <rPh sb="0" eb="2">
      <t>カイゴ</t>
    </rPh>
    <rPh sb="2" eb="4">
      <t>シエン</t>
    </rPh>
    <rPh sb="4" eb="7">
      <t>センモンイン</t>
    </rPh>
    <rPh sb="15" eb="16">
      <t>メイ</t>
    </rPh>
    <rPh sb="20" eb="22">
      <t>ケンシュウ</t>
    </rPh>
    <rPh sb="24" eb="25">
      <t>メイ</t>
    </rPh>
    <phoneticPr fontId="19"/>
  </si>
  <si>
    <t>ｉＰaｄ×2台</t>
    <rPh sb="6" eb="7">
      <t>ダイ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</si>
</sst>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3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/>
  </cellStyleXfs>
  <cellXfs count="100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0" xfId="0" applyFont="1" applyBorder="1">
      <alignment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1" fillId="0" borderId="11" xfId="0" applyNumberFormat="1" applyFont="1" applyBorder="1" applyAlignment="1">
      <alignment horizontal="center" vertical="center" shrinkToFit="1"/>
    </xf>
    <xf numFmtId="176" fontId="21" fillId="0" borderId="11" xfId="0" quotePrefix="1" applyNumberFormat="1" applyFont="1" applyBorder="1" applyAlignment="1">
      <alignment horizontal="center" vertical="center" shrinkToFit="1"/>
    </xf>
    <xf numFmtId="176" fontId="21" fillId="0" borderId="26" xfId="0" quotePrefix="1" applyNumberFormat="1" applyFont="1" applyBorder="1" applyAlignment="1">
      <alignment horizontal="center" vertical="center" shrinkToFit="1"/>
    </xf>
    <xf numFmtId="38" fontId="21" fillId="0" borderId="13" xfId="33" applyFont="1" applyBorder="1" applyAlignment="1">
      <alignment horizontal="right" vertical="center"/>
    </xf>
    <xf numFmtId="176" fontId="21" fillId="0" borderId="23" xfId="0" applyNumberFormat="1" applyFont="1" applyBorder="1" applyAlignment="1">
      <alignment horizontal="right" vertical="center" shrinkToFit="1"/>
    </xf>
    <xf numFmtId="176" fontId="21" fillId="0" borderId="17" xfId="0" applyNumberFormat="1" applyFont="1" applyBorder="1" applyAlignment="1">
      <alignment horizontal="right" vertical="center" shrinkToFit="1"/>
    </xf>
    <xf numFmtId="176" fontId="21" fillId="0" borderId="14" xfId="0" applyNumberFormat="1" applyFont="1" applyBorder="1" applyAlignment="1">
      <alignment horizontal="right" vertical="center" shrinkToFit="1"/>
    </xf>
    <xf numFmtId="176" fontId="21" fillId="0" borderId="10" xfId="0" quotePrefix="1" applyNumberFormat="1" applyFont="1" applyBorder="1" applyAlignment="1">
      <alignment horizontal="center" vertical="center" shrinkToFit="1"/>
    </xf>
    <xf numFmtId="176" fontId="21" fillId="0" borderId="29" xfId="0" applyNumberFormat="1" applyFont="1" applyBorder="1" applyAlignment="1">
      <alignment horizontal="right" vertical="center" shrinkToFit="1"/>
    </xf>
    <xf numFmtId="0" fontId="21" fillId="0" borderId="26" xfId="0" applyFont="1" applyBorder="1" applyAlignment="1">
      <alignment horizontal="center" vertical="center" wrapText="1"/>
    </xf>
    <xf numFmtId="176" fontId="21" fillId="0" borderId="27" xfId="0" applyNumberFormat="1" applyFont="1" applyBorder="1" applyAlignment="1">
      <alignment horizontal="right" vertical="center" shrinkToFit="1"/>
    </xf>
    <xf numFmtId="0" fontId="21" fillId="0" borderId="33" xfId="0" applyFont="1" applyBorder="1" applyAlignment="1">
      <alignment horizontal="center" vertical="center" wrapText="1"/>
    </xf>
    <xf numFmtId="176" fontId="21" fillId="0" borderId="34" xfId="0" applyNumberFormat="1" applyFont="1" applyBorder="1" applyAlignment="1">
      <alignment horizontal="right" vertical="center" shrinkToFit="1"/>
    </xf>
    <xf numFmtId="176" fontId="21" fillId="24" borderId="32" xfId="0" quotePrefix="1" applyNumberFormat="1" applyFont="1" applyFill="1" applyBorder="1" applyAlignment="1">
      <alignment horizontal="center" vertical="center" shrinkToFit="1"/>
    </xf>
    <xf numFmtId="176" fontId="21" fillId="24" borderId="28" xfId="0" applyNumberFormat="1" applyFont="1" applyFill="1" applyBorder="1" applyAlignment="1">
      <alignment horizontal="right" vertical="center" shrinkToFit="1"/>
    </xf>
    <xf numFmtId="176" fontId="21" fillId="24" borderId="32" xfId="0" applyNumberFormat="1" applyFont="1" applyFill="1" applyBorder="1" applyAlignment="1">
      <alignment horizontal="right" vertical="center" shrinkToFit="1"/>
    </xf>
    <xf numFmtId="176" fontId="21" fillId="0" borderId="30" xfId="0" applyNumberFormat="1" applyFont="1" applyBorder="1" applyAlignment="1">
      <alignment horizontal="left" vertical="center" shrinkToFit="1"/>
    </xf>
    <xf numFmtId="0" fontId="28" fillId="0" borderId="0" xfId="0" applyFont="1">
      <alignment vertical="center"/>
    </xf>
    <xf numFmtId="38" fontId="21" fillId="24" borderId="26" xfId="33" applyFont="1" applyFill="1" applyBorder="1" applyAlignment="1">
      <alignment horizontal="right" vertical="center"/>
    </xf>
    <xf numFmtId="38" fontId="21" fillId="0" borderId="33" xfId="33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 wrapText="1"/>
    </xf>
    <xf numFmtId="0" fontId="28" fillId="0" borderId="0" xfId="0" applyFont="1" applyAlignment="1">
      <alignment horizontal="right" vertical="center"/>
    </xf>
    <xf numFmtId="38" fontId="21" fillId="0" borderId="0" xfId="33" applyFont="1">
      <alignment vertical="center"/>
    </xf>
    <xf numFmtId="176" fontId="21" fillId="0" borderId="17" xfId="0" applyNumberFormat="1" applyFont="1" applyBorder="1" applyAlignment="1">
      <alignment horizontal="right" vertical="center" wrapText="1" shrinkToFit="1"/>
    </xf>
    <xf numFmtId="38" fontId="21" fillId="0" borderId="15" xfId="33" applyFont="1" applyBorder="1" applyAlignment="1">
      <alignment horizontal="right" vertical="center"/>
    </xf>
    <xf numFmtId="0" fontId="21" fillId="0" borderId="23" xfId="0" applyFont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38" fontId="21" fillId="0" borderId="0" xfId="33" applyFont="1" applyBorder="1" applyAlignment="1">
      <alignment horizontal="right" vertical="center"/>
    </xf>
    <xf numFmtId="176" fontId="21" fillId="0" borderId="0" xfId="0" quotePrefix="1" applyNumberFormat="1" applyFont="1" applyAlignment="1">
      <alignment horizontal="center" vertical="center" shrinkToFit="1"/>
    </xf>
    <xf numFmtId="176" fontId="21" fillId="0" borderId="0" xfId="0" applyNumberFormat="1" applyFont="1" applyAlignment="1">
      <alignment horizontal="right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35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/>
    </xf>
    <xf numFmtId="0" fontId="21" fillId="25" borderId="15" xfId="0" applyFont="1" applyFill="1" applyBorder="1" applyAlignment="1">
      <alignment horizontal="left" vertical="center" wrapText="1"/>
    </xf>
    <xf numFmtId="38" fontId="21" fillId="25" borderId="26" xfId="33" applyFont="1" applyFill="1" applyBorder="1" applyAlignment="1">
      <alignment horizontal="center" vertical="center"/>
    </xf>
    <xf numFmtId="176" fontId="21" fillId="25" borderId="26" xfId="0" applyNumberFormat="1" applyFont="1" applyFill="1" applyBorder="1" applyAlignment="1">
      <alignment horizontal="center" vertical="center" shrinkToFit="1"/>
    </xf>
    <xf numFmtId="176" fontId="21" fillId="25" borderId="28" xfId="0" applyNumberFormat="1" applyFont="1" applyFill="1" applyBorder="1" applyAlignment="1">
      <alignment horizontal="center" vertical="center" wrapText="1" shrinkToFit="1"/>
    </xf>
    <xf numFmtId="176" fontId="21" fillId="25" borderId="13" xfId="0" applyNumberFormat="1" applyFont="1" applyFill="1" applyBorder="1" applyAlignment="1">
      <alignment horizontal="right" vertical="center" shrinkToFit="1"/>
    </xf>
    <xf numFmtId="176" fontId="27" fillId="25" borderId="15" xfId="0" applyNumberFormat="1" applyFont="1" applyFill="1" applyBorder="1" applyAlignment="1">
      <alignment horizontal="right" vertical="center" shrinkToFit="1"/>
    </xf>
    <xf numFmtId="0" fontId="21" fillId="25" borderId="26" xfId="0" applyFont="1" applyFill="1" applyBorder="1" applyAlignment="1">
      <alignment horizontal="center" vertical="center"/>
    </xf>
    <xf numFmtId="176" fontId="21" fillId="25" borderId="26" xfId="0" quotePrefix="1" applyNumberFormat="1" applyFont="1" applyFill="1" applyBorder="1" applyAlignment="1">
      <alignment horizontal="center" vertical="center" shrinkToFit="1"/>
    </xf>
    <xf numFmtId="176" fontId="21" fillId="25" borderId="28" xfId="0" applyNumberFormat="1" applyFont="1" applyFill="1" applyBorder="1" applyAlignment="1">
      <alignment horizontal="center" vertical="center" shrinkToFit="1"/>
    </xf>
    <xf numFmtId="176" fontId="21" fillId="25" borderId="31" xfId="0" applyNumberFormat="1" applyFont="1" applyFill="1" applyBorder="1" applyAlignment="1">
      <alignment horizontal="right" vertical="center" shrinkToFit="1"/>
    </xf>
    <xf numFmtId="176" fontId="31" fillId="25" borderId="23" xfId="0" applyNumberFormat="1" applyFont="1" applyFill="1" applyBorder="1" applyAlignment="1">
      <alignment horizontal="right" vertical="center" shrinkToFit="1"/>
    </xf>
    <xf numFmtId="176" fontId="31" fillId="25" borderId="27" xfId="0" applyNumberFormat="1" applyFont="1" applyFill="1" applyBorder="1" applyAlignment="1">
      <alignment horizontal="right" vertical="center" shrinkToFit="1"/>
    </xf>
    <xf numFmtId="176" fontId="31" fillId="25" borderId="32" xfId="0" applyNumberFormat="1" applyFont="1" applyFill="1" applyBorder="1" applyAlignment="1">
      <alignment horizontal="right" vertical="center" shrinkToFit="1"/>
    </xf>
    <xf numFmtId="176" fontId="32" fillId="25" borderId="22" xfId="0" applyNumberFormat="1" applyFont="1" applyFill="1" applyBorder="1" applyAlignment="1">
      <alignment horizontal="right" vertical="center" shrinkToFit="1"/>
    </xf>
    <xf numFmtId="0" fontId="21" fillId="24" borderId="26" xfId="0" applyFont="1" applyFill="1" applyBorder="1" applyAlignment="1">
      <alignment horizontal="left" vertical="center" wrapText="1"/>
    </xf>
    <xf numFmtId="176" fontId="21" fillId="24" borderId="31" xfId="0" applyNumberFormat="1" applyFont="1" applyFill="1" applyBorder="1" applyAlignment="1">
      <alignment horizontal="left" vertical="center" wrapText="1" shrinkToFi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center" vertical="center" shrinkToFit="1"/>
    </xf>
    <xf numFmtId="0" fontId="29" fillId="0" borderId="0" xfId="0" applyFont="1">
      <alignment vertical="center"/>
    </xf>
    <xf numFmtId="0" fontId="29" fillId="0" borderId="0" xfId="0" applyFont="1" applyAlignment="1">
      <alignment horizontal="left" vertical="center"/>
    </xf>
    <xf numFmtId="0" fontId="21" fillId="25" borderId="26" xfId="0" applyFont="1" applyFill="1" applyBorder="1" applyAlignment="1">
      <alignment horizontal="center" vertical="center" shrinkToFit="1"/>
    </xf>
    <xf numFmtId="176" fontId="21" fillId="25" borderId="13" xfId="0" applyNumberFormat="1" applyFont="1" applyFill="1" applyBorder="1" applyAlignment="1">
      <alignment horizontal="center" vertical="center" shrinkToFit="1"/>
    </xf>
    <xf numFmtId="176" fontId="21" fillId="25" borderId="15" xfId="0" applyNumberFormat="1" applyFont="1" applyFill="1" applyBorder="1" applyAlignment="1">
      <alignment horizontal="center" vertical="center" shrinkToFit="1"/>
    </xf>
    <xf numFmtId="176" fontId="21" fillId="24" borderId="26" xfId="0" applyNumberFormat="1" applyFont="1" applyFill="1" applyBorder="1" applyAlignment="1">
      <alignment horizontal="left" vertical="center" wrapText="1" shrinkToFit="1"/>
    </xf>
    <xf numFmtId="176" fontId="21" fillId="0" borderId="38" xfId="0" applyNumberFormat="1" applyFont="1" applyBorder="1" applyAlignment="1">
      <alignment horizontal="right" vertical="center" shrinkToFit="1"/>
    </xf>
    <xf numFmtId="176" fontId="21" fillId="0" borderId="39" xfId="0" applyNumberFormat="1" applyFont="1" applyBorder="1" applyAlignment="1">
      <alignment horizontal="left" vertical="center" shrinkToFit="1"/>
    </xf>
    <xf numFmtId="176" fontId="21" fillId="24" borderId="26" xfId="0" applyNumberFormat="1" applyFont="1" applyFill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25" borderId="14" xfId="0" applyFont="1" applyFill="1" applyBorder="1" applyAlignment="1">
      <alignment horizontal="left" vertical="center" wrapText="1"/>
    </xf>
    <xf numFmtId="0" fontId="21" fillId="25" borderId="15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/>
    </xf>
    <xf numFmtId="0" fontId="21" fillId="0" borderId="32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4" fillId="0" borderId="19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2" defaultPivotStyle="PivotStyleLight16"/>
  <colors>
    <mruColors>
      <color rgb="FFFFFF66"/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256886</xdr:colOff>
      <xdr:row>1</xdr:row>
      <xdr:rowOff>170873</xdr:rowOff>
    </xdr:from>
    <xdr:to>
      <xdr:col>8</xdr:col>
      <xdr:colOff>55995</xdr:colOff>
      <xdr:row>3</xdr:row>
      <xdr:rowOff>359641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70204" y="344055"/>
          <a:ext cx="1998518" cy="70831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  <a:endParaRPr lang="ja-JP" altLang="en-US" sz="3600" b="0" i="0" u="none" strike="noStrike" baseline="0">
            <a:solidFill>
              <a:srgbClr val="1F497D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O33"/>
  <sheetViews>
    <sheetView tabSelected="1" view="pageBreakPreview" topLeftCell="A8" zoomScale="55" zoomScaleNormal="75" zoomScaleSheetLayoutView="55" workbookViewId="0">
      <selection activeCell="D19" sqref="D19"/>
    </sheetView>
  </sheetViews>
  <sheetFormatPr defaultColWidth="8" defaultRowHeight="14"/>
  <cols>
    <col min="1" max="2" width="1.6328125" style="1" customWidth="1"/>
    <col min="3" max="3" width="13.7265625" style="1" customWidth="1"/>
    <col min="4" max="5" width="24.6328125" style="1" customWidth="1"/>
    <col min="6" max="6" width="20.453125" style="1" customWidth="1"/>
    <col min="7" max="7" width="14.453125" style="21" customWidth="1"/>
    <col min="8" max="8" width="17" style="1" customWidth="1"/>
    <col min="9" max="9" width="24.6328125" style="1" customWidth="1"/>
    <col min="10" max="11" width="25.6328125" style="1" customWidth="1"/>
    <col min="12" max="12" width="1.6328125" style="1" customWidth="1"/>
    <col min="13" max="13" width="8" style="1"/>
    <col min="14" max="14" width="25.453125" style="1" customWidth="1"/>
    <col min="15" max="16384" width="8" style="1"/>
  </cols>
  <sheetData>
    <row r="3" spans="3:12" ht="27.75" customHeight="1">
      <c r="C3" s="79" t="s">
        <v>0</v>
      </c>
      <c r="D3" s="19"/>
      <c r="E3" s="19"/>
    </row>
    <row r="4" spans="3:12" ht="45" customHeight="1">
      <c r="C4" s="78" t="s">
        <v>10</v>
      </c>
      <c r="D4" s="10"/>
      <c r="E4" s="10"/>
      <c r="F4" s="10"/>
      <c r="G4" s="9"/>
      <c r="H4" s="10"/>
      <c r="I4" s="10"/>
      <c r="J4" s="10"/>
      <c r="K4" s="10"/>
      <c r="L4" s="7"/>
    </row>
    <row r="5" spans="3:12" ht="11.25" customHeight="1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ht="24" customHeight="1">
      <c r="C6" s="9"/>
      <c r="D6" s="9"/>
      <c r="E6" s="9"/>
      <c r="F6" s="9"/>
      <c r="H6" s="80" t="s">
        <v>25</v>
      </c>
      <c r="I6" s="93"/>
      <c r="J6" s="94"/>
      <c r="K6" s="95"/>
    </row>
    <row r="7" spans="3:12" ht="11.25" customHeight="1">
      <c r="C7" s="9"/>
      <c r="D7" s="9"/>
      <c r="E7" s="9"/>
      <c r="F7" s="9"/>
      <c r="H7" s="3"/>
      <c r="I7" s="9"/>
      <c r="J7" s="9"/>
      <c r="K7" s="9"/>
    </row>
    <row r="8" spans="3:12" ht="24" customHeight="1" thickBot="1">
      <c r="C8" s="18" t="s">
        <v>8</v>
      </c>
      <c r="D8" s="18"/>
      <c r="E8" s="18"/>
      <c r="F8" s="2"/>
      <c r="G8" s="22"/>
      <c r="H8" s="11"/>
      <c r="I8" s="3"/>
      <c r="J8" s="3"/>
      <c r="K8" s="3" t="s">
        <v>9</v>
      </c>
    </row>
    <row r="9" spans="3:12" ht="38.25" customHeight="1">
      <c r="C9" s="87" t="s">
        <v>6</v>
      </c>
      <c r="D9" s="88"/>
      <c r="E9" s="14" t="s">
        <v>26</v>
      </c>
      <c r="F9" s="5" t="s">
        <v>4</v>
      </c>
      <c r="G9" s="5" t="s">
        <v>11</v>
      </c>
      <c r="H9" s="12" t="s">
        <v>7</v>
      </c>
      <c r="I9" s="16" t="s">
        <v>29</v>
      </c>
      <c r="J9" s="14" t="s">
        <v>30</v>
      </c>
      <c r="K9" s="14"/>
    </row>
    <row r="10" spans="3:12" ht="21" customHeight="1">
      <c r="C10" s="89"/>
      <c r="D10" s="90"/>
      <c r="E10" s="15"/>
      <c r="F10" s="6" t="s">
        <v>1</v>
      </c>
      <c r="G10" s="6" t="s">
        <v>2</v>
      </c>
      <c r="H10" s="13" t="s">
        <v>3</v>
      </c>
      <c r="I10" s="17" t="s">
        <v>5</v>
      </c>
      <c r="J10" s="15"/>
      <c r="K10" s="15"/>
    </row>
    <row r="11" spans="3:12" ht="38.25" customHeight="1">
      <c r="C11" s="91" t="s">
        <v>44</v>
      </c>
      <c r="D11" s="92"/>
      <c r="E11" s="60"/>
      <c r="F11" s="61" t="s">
        <v>18</v>
      </c>
      <c r="G11" s="62" t="s">
        <v>19</v>
      </c>
      <c r="H11" s="63" t="s">
        <v>19</v>
      </c>
      <c r="I11" s="70">
        <f>SUM(I12:I14)</f>
        <v>0</v>
      </c>
      <c r="J11" s="64"/>
      <c r="K11" s="81" t="s">
        <v>51</v>
      </c>
    </row>
    <row r="12" spans="3:12" ht="38.25" customHeight="1">
      <c r="C12" s="5" t="s">
        <v>15</v>
      </c>
      <c r="D12" s="56"/>
      <c r="E12" s="55" t="s">
        <v>49</v>
      </c>
      <c r="F12" s="26"/>
      <c r="G12" s="23" t="s">
        <v>12</v>
      </c>
      <c r="H12" s="46">
        <f>VLOOKUP(E12,$D$32:$E$33,2)</f>
        <v>100000</v>
      </c>
      <c r="I12" s="27">
        <f>MIN(ROUNDDOWN(F12,-3),H12)</f>
        <v>0</v>
      </c>
      <c r="J12" s="76"/>
      <c r="K12" s="76" t="s">
        <v>52</v>
      </c>
    </row>
    <row r="13" spans="3:12" ht="38.25" customHeight="1">
      <c r="C13" s="5" t="s">
        <v>15</v>
      </c>
      <c r="D13" s="56"/>
      <c r="E13" s="55" t="s">
        <v>49</v>
      </c>
      <c r="F13" s="26"/>
      <c r="G13" s="23" t="s">
        <v>12</v>
      </c>
      <c r="H13" s="46">
        <f>VLOOKUP(E13,$D$32:$E$33,2)</f>
        <v>100000</v>
      </c>
      <c r="I13" s="27">
        <f>MIN(ROUNDDOWN(F13,-3),H13)</f>
        <v>0</v>
      </c>
      <c r="J13" s="76"/>
      <c r="K13" s="76" t="s">
        <v>52</v>
      </c>
    </row>
    <row r="14" spans="3:12" ht="38.25" customHeight="1">
      <c r="C14" s="5" t="s">
        <v>15</v>
      </c>
      <c r="D14" s="56"/>
      <c r="E14" s="55" t="s">
        <v>49</v>
      </c>
      <c r="F14" s="26"/>
      <c r="G14" s="23" t="s">
        <v>12</v>
      </c>
      <c r="H14" s="46">
        <f>VLOOKUP(E14,$D$32:$E$33,2)</f>
        <v>100000</v>
      </c>
      <c r="I14" s="27">
        <f>MIN(ROUNDDOWN(F14,-3),H14)</f>
        <v>0</v>
      </c>
      <c r="J14" s="76"/>
      <c r="K14" s="76" t="s">
        <v>52</v>
      </c>
    </row>
    <row r="15" spans="3:12" ht="38.25" customHeight="1">
      <c r="C15" s="91" t="s">
        <v>45</v>
      </c>
      <c r="D15" s="92"/>
      <c r="E15" s="60"/>
      <c r="F15" s="61" t="s">
        <v>18</v>
      </c>
      <c r="G15" s="62" t="s">
        <v>19</v>
      </c>
      <c r="H15" s="63" t="s">
        <v>19</v>
      </c>
      <c r="I15" s="70">
        <f>SUM(I16:I17)</f>
        <v>0</v>
      </c>
      <c r="J15" s="64"/>
      <c r="K15" s="81" t="s">
        <v>53</v>
      </c>
    </row>
    <row r="16" spans="3:12" ht="38.25" customHeight="1">
      <c r="C16" s="5" t="s">
        <v>20</v>
      </c>
      <c r="D16" s="56"/>
      <c r="E16" s="57"/>
      <c r="F16" s="26"/>
      <c r="G16" s="24" t="s">
        <v>13</v>
      </c>
      <c r="H16" s="28">
        <v>100000</v>
      </c>
      <c r="I16" s="27">
        <f>MIN(ROUNDDOWN(F16*2/3,-3),H16)</f>
        <v>0</v>
      </c>
      <c r="J16" s="76"/>
      <c r="K16" s="76" t="s">
        <v>52</v>
      </c>
    </row>
    <row r="17" spans="3:15" ht="38.25" customHeight="1">
      <c r="C17" s="5" t="s">
        <v>20</v>
      </c>
      <c r="D17" s="56"/>
      <c r="E17" s="57"/>
      <c r="F17" s="26"/>
      <c r="G17" s="24" t="s">
        <v>13</v>
      </c>
      <c r="H17" s="28">
        <v>100000</v>
      </c>
      <c r="I17" s="27">
        <f>MIN(ROUNDDOWN(F17*2/3,-3),H17)</f>
        <v>0</v>
      </c>
      <c r="J17" s="76"/>
      <c r="K17" s="76" t="s">
        <v>52</v>
      </c>
    </row>
    <row r="18" spans="3:15" ht="38.25" customHeight="1">
      <c r="C18" s="91" t="s">
        <v>46</v>
      </c>
      <c r="D18" s="92"/>
      <c r="E18" s="60"/>
      <c r="F18" s="61" t="s">
        <v>18</v>
      </c>
      <c r="G18" s="62" t="s">
        <v>19</v>
      </c>
      <c r="H18" s="63" t="s">
        <v>19</v>
      </c>
      <c r="I18" s="70">
        <f>SUM(I19)</f>
        <v>0</v>
      </c>
      <c r="J18" s="64"/>
      <c r="K18" s="81" t="s">
        <v>54</v>
      </c>
    </row>
    <row r="19" spans="3:15" ht="38.25" customHeight="1">
      <c r="C19" s="20" t="s">
        <v>17</v>
      </c>
      <c r="D19" s="99"/>
      <c r="E19" s="57"/>
      <c r="F19" s="26"/>
      <c r="G19" s="24" t="s">
        <v>14</v>
      </c>
      <c r="H19" s="28">
        <v>500000</v>
      </c>
      <c r="I19" s="27">
        <f>MIN(ROUNDDOWN(F19,-3),H19)</f>
        <v>0</v>
      </c>
      <c r="J19" s="76"/>
      <c r="K19" s="76" t="s">
        <v>55</v>
      </c>
    </row>
    <row r="20" spans="3:15" ht="38.25" customHeight="1">
      <c r="C20" s="91" t="s">
        <v>47</v>
      </c>
      <c r="D20" s="92"/>
      <c r="E20" s="60"/>
      <c r="F20" s="61" t="s">
        <v>18</v>
      </c>
      <c r="G20" s="62" t="s">
        <v>19</v>
      </c>
      <c r="H20" s="63" t="s">
        <v>19</v>
      </c>
      <c r="I20" s="71">
        <f>SUM(I21)</f>
        <v>0</v>
      </c>
      <c r="J20" s="65"/>
      <c r="K20" s="82" t="s">
        <v>53</v>
      </c>
    </row>
    <row r="21" spans="3:15" ht="38.25" customHeight="1">
      <c r="C21" s="32" t="s">
        <v>16</v>
      </c>
      <c r="D21" s="54"/>
      <c r="E21" s="58"/>
      <c r="F21" s="47"/>
      <c r="G21" s="25" t="s">
        <v>13</v>
      </c>
      <c r="H21" s="29">
        <v>100000</v>
      </c>
      <c r="I21" s="33">
        <f>MIN(ROUNDDOWN(F21*2/3,-3),H21)</f>
        <v>0</v>
      </c>
      <c r="J21" s="77"/>
      <c r="K21" s="77" t="s">
        <v>56</v>
      </c>
    </row>
    <row r="22" spans="3:15" ht="16.5" customHeight="1">
      <c r="C22" s="50"/>
      <c r="D22" s="21"/>
      <c r="E22" s="21"/>
      <c r="F22" s="51"/>
      <c r="G22" s="52"/>
      <c r="H22" s="53"/>
      <c r="I22" s="53"/>
      <c r="J22" s="53"/>
      <c r="K22" s="53"/>
    </row>
    <row r="23" spans="3:15" ht="38.25" customHeight="1">
      <c r="C23" s="87" t="s">
        <v>6</v>
      </c>
      <c r="D23" s="88"/>
      <c r="E23" s="14" t="s">
        <v>31</v>
      </c>
      <c r="F23" s="5" t="s">
        <v>4</v>
      </c>
      <c r="G23" s="5" t="s">
        <v>11</v>
      </c>
      <c r="H23" s="12" t="s">
        <v>7</v>
      </c>
      <c r="I23" s="48" t="s">
        <v>29</v>
      </c>
      <c r="J23" s="14"/>
      <c r="K23" s="14"/>
    </row>
    <row r="24" spans="3:15" ht="21" customHeight="1">
      <c r="C24" s="89"/>
      <c r="D24" s="90"/>
      <c r="E24" s="15"/>
      <c r="F24" s="6" t="s">
        <v>1</v>
      </c>
      <c r="G24" s="6" t="s">
        <v>2</v>
      </c>
      <c r="H24" s="13" t="s">
        <v>3</v>
      </c>
      <c r="I24" s="17" t="s">
        <v>5</v>
      </c>
      <c r="J24" s="15"/>
      <c r="K24" s="15"/>
    </row>
    <row r="25" spans="3:15" ht="38.25" customHeight="1">
      <c r="C25" s="91" t="s">
        <v>48</v>
      </c>
      <c r="D25" s="92"/>
      <c r="E25" s="60"/>
      <c r="F25" s="66" t="s">
        <v>32</v>
      </c>
      <c r="G25" s="67" t="s">
        <v>32</v>
      </c>
      <c r="H25" s="68" t="s">
        <v>32</v>
      </c>
      <c r="I25" s="72">
        <f>SUM(I26:I27)</f>
        <v>0</v>
      </c>
      <c r="J25" s="69"/>
      <c r="K25" s="82" t="s">
        <v>57</v>
      </c>
    </row>
    <row r="26" spans="3:15" ht="57.75" customHeight="1">
      <c r="C26" s="43" t="s">
        <v>41</v>
      </c>
      <c r="D26" s="74"/>
      <c r="E26" s="49"/>
      <c r="F26" s="41"/>
      <c r="G26" s="36" t="s">
        <v>23</v>
      </c>
      <c r="H26" s="37">
        <f>E26*75000</f>
        <v>0</v>
      </c>
      <c r="I26" s="38">
        <f>MIN(ROUNDDOWN(F26*3/4,-3),H26)</f>
        <v>0</v>
      </c>
      <c r="J26" s="75" t="s">
        <v>40</v>
      </c>
      <c r="K26" s="83"/>
      <c r="M26" s="44"/>
      <c r="N26" s="40"/>
      <c r="O26" s="40"/>
    </row>
    <row r="27" spans="3:15" ht="38.25" customHeight="1" thickBot="1">
      <c r="C27" s="34" t="s">
        <v>18</v>
      </c>
      <c r="D27" s="21" t="s">
        <v>18</v>
      </c>
      <c r="E27" s="59"/>
      <c r="F27" s="42"/>
      <c r="G27" s="30" t="s">
        <v>22</v>
      </c>
      <c r="H27" s="35">
        <v>300000</v>
      </c>
      <c r="I27" s="31">
        <f>MIN(ROUNDDOWN(F27*3/4,-3),H27)</f>
        <v>0</v>
      </c>
      <c r="J27" s="39" t="s">
        <v>21</v>
      </c>
      <c r="K27" s="85"/>
    </row>
    <row r="28" spans="3:15" ht="44.25" customHeight="1" thickTop="1" thickBot="1">
      <c r="C28" s="96" t="s">
        <v>24</v>
      </c>
      <c r="D28" s="97"/>
      <c r="E28" s="97"/>
      <c r="F28" s="97"/>
      <c r="G28" s="97"/>
      <c r="H28" s="98"/>
      <c r="I28" s="73">
        <f>I11+I15+I18+I20+I25</f>
        <v>0</v>
      </c>
      <c r="J28" s="84" t="str">
        <f>IF(SUM(J11:J21)=0," ",SUM(J11:J21))</f>
        <v xml:space="preserve"> </v>
      </c>
      <c r="K28" s="53"/>
    </row>
    <row r="29" spans="3:15" ht="18" customHeight="1">
      <c r="C29" s="4" t="s">
        <v>42</v>
      </c>
      <c r="D29" s="4"/>
      <c r="E29" s="4"/>
      <c r="F29" s="4"/>
      <c r="H29" s="4"/>
      <c r="I29" s="4"/>
      <c r="J29" s="4"/>
      <c r="K29" s="4"/>
    </row>
    <row r="30" spans="3:15" ht="18" customHeight="1">
      <c r="C30" s="1" t="s">
        <v>43</v>
      </c>
    </row>
    <row r="31" spans="3:15" ht="30" customHeight="1">
      <c r="C31" s="9"/>
      <c r="D31" s="9"/>
      <c r="E31" s="9"/>
      <c r="F31" s="9"/>
      <c r="H31" s="3"/>
      <c r="I31" s="9"/>
      <c r="J31" s="9"/>
      <c r="K31" s="9"/>
    </row>
    <row r="32" spans="3:15">
      <c r="D32" s="1" t="s">
        <v>28</v>
      </c>
      <c r="E32" s="45">
        <v>200000</v>
      </c>
    </row>
    <row r="33" spans="4:5">
      <c r="D33" s="1" t="s">
        <v>50</v>
      </c>
      <c r="E33" s="45">
        <v>100000</v>
      </c>
    </row>
  </sheetData>
  <mergeCells count="9">
    <mergeCell ref="C9:D10"/>
    <mergeCell ref="C25:D25"/>
    <mergeCell ref="C23:D24"/>
    <mergeCell ref="I6:K6"/>
    <mergeCell ref="C28:H28"/>
    <mergeCell ref="C11:D11"/>
    <mergeCell ref="C15:D15"/>
    <mergeCell ref="C20:D20"/>
    <mergeCell ref="C18:D18"/>
  </mergeCells>
  <phoneticPr fontId="19"/>
  <dataValidations count="2">
    <dataValidation type="list" allowBlank="1" showInputMessage="1" showErrorMessage="1" sqref="E12:E14" xr:uid="{00000000-0002-0000-0000-000000000000}">
      <formula1>"無期雇用,有期雇用"</formula1>
    </dataValidation>
    <dataValidation type="list" allowBlank="1" showInputMessage="1" showErrorMessage="1" sqref="D19" xr:uid="{83A83EC9-D681-43FD-8A9E-A0F8B485FD04}">
      <formula1>"介護職員初任者研修,介護福祉士実務者研修,介護職員初任者研修+介護福祉士実務者研修"</formula1>
    </dataValidation>
  </dataValidations>
  <printOptions horizontalCentered="1" verticalCentered="1"/>
  <pageMargins left="0.19685039370078741" right="0.19685039370078741" top="0.62992125984251968" bottom="0.31496062992125984" header="0.35433070866141736" footer="0.19685039370078741"/>
  <pageSetup paperSize="9" scale="59" orientation="landscape" r:id="rId1"/>
  <headerFooter alignWithMargins="0">
    <oddHeader xml:space="preserve">&amp;R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3:O31"/>
  <sheetViews>
    <sheetView view="pageBreakPreview" topLeftCell="A9" zoomScale="55" zoomScaleNormal="75" zoomScaleSheetLayoutView="55" workbookViewId="0">
      <selection activeCell="D19" sqref="D19"/>
    </sheetView>
  </sheetViews>
  <sheetFormatPr defaultColWidth="8" defaultRowHeight="14"/>
  <cols>
    <col min="1" max="2" width="1.6328125" style="1" customWidth="1"/>
    <col min="3" max="3" width="13.7265625" style="1" customWidth="1"/>
    <col min="4" max="5" width="24.6328125" style="1" customWidth="1"/>
    <col min="6" max="6" width="20.453125" style="1" customWidth="1"/>
    <col min="7" max="7" width="14.453125" style="21" customWidth="1"/>
    <col min="8" max="8" width="17" style="1" customWidth="1"/>
    <col min="9" max="9" width="24.6328125" style="1" customWidth="1"/>
    <col min="10" max="11" width="25.6328125" style="1" customWidth="1"/>
    <col min="12" max="12" width="1.6328125" style="1" customWidth="1"/>
    <col min="13" max="13" width="24" style="1" customWidth="1"/>
    <col min="14" max="16384" width="8" style="1"/>
  </cols>
  <sheetData>
    <row r="3" spans="3:12" ht="27.75" customHeight="1">
      <c r="C3" s="79" t="s">
        <v>0</v>
      </c>
      <c r="D3" s="19"/>
      <c r="E3" s="19"/>
    </row>
    <row r="4" spans="3:12" ht="45" customHeight="1">
      <c r="C4" s="78" t="s">
        <v>10</v>
      </c>
      <c r="D4" s="10"/>
      <c r="E4" s="10"/>
      <c r="F4" s="10"/>
      <c r="G4" s="9"/>
      <c r="H4" s="10"/>
      <c r="I4" s="10"/>
      <c r="J4" s="10"/>
      <c r="K4" s="10"/>
      <c r="L4" s="7"/>
    </row>
    <row r="5" spans="3:12" ht="11.25" customHeight="1">
      <c r="C5" s="8"/>
      <c r="D5" s="8"/>
      <c r="E5" s="8"/>
      <c r="F5" s="8"/>
      <c r="G5" s="8"/>
      <c r="H5" s="8"/>
      <c r="I5" s="8"/>
      <c r="J5" s="8"/>
      <c r="K5" s="8"/>
      <c r="L5" s="8"/>
    </row>
    <row r="6" spans="3:12" ht="24" customHeight="1">
      <c r="C6" s="9"/>
      <c r="D6" s="9"/>
      <c r="E6" s="9"/>
      <c r="F6" s="9"/>
      <c r="H6" s="80" t="s">
        <v>25</v>
      </c>
      <c r="I6" s="93" t="s">
        <v>36</v>
      </c>
      <c r="J6" s="94"/>
      <c r="K6" s="95"/>
    </row>
    <row r="7" spans="3:12" ht="11.25" customHeight="1">
      <c r="C7" s="9"/>
      <c r="D7" s="9"/>
      <c r="E7" s="9"/>
      <c r="F7" s="9"/>
      <c r="H7" s="3"/>
      <c r="I7" s="9"/>
      <c r="J7" s="9"/>
      <c r="K7" s="9"/>
    </row>
    <row r="8" spans="3:12" ht="24" customHeight="1" thickBot="1">
      <c r="C8" s="18" t="s">
        <v>8</v>
      </c>
      <c r="D8" s="18"/>
      <c r="E8" s="18"/>
      <c r="F8" s="2"/>
      <c r="G8" s="22"/>
      <c r="H8" s="11"/>
      <c r="I8" s="3"/>
      <c r="J8" s="3"/>
      <c r="K8" s="3" t="s">
        <v>9</v>
      </c>
    </row>
    <row r="9" spans="3:12" ht="38.25" customHeight="1">
      <c r="C9" s="87" t="s">
        <v>6</v>
      </c>
      <c r="D9" s="88"/>
      <c r="E9" s="14" t="s">
        <v>26</v>
      </c>
      <c r="F9" s="5" t="s">
        <v>4</v>
      </c>
      <c r="G9" s="5" t="s">
        <v>11</v>
      </c>
      <c r="H9" s="12" t="s">
        <v>7</v>
      </c>
      <c r="I9" s="16" t="s">
        <v>29</v>
      </c>
      <c r="J9" s="14" t="s">
        <v>30</v>
      </c>
      <c r="K9" s="14"/>
    </row>
    <row r="10" spans="3:12" ht="21" customHeight="1">
      <c r="C10" s="89"/>
      <c r="D10" s="90"/>
      <c r="E10" s="15"/>
      <c r="F10" s="6" t="s">
        <v>1</v>
      </c>
      <c r="G10" s="6" t="s">
        <v>2</v>
      </c>
      <c r="H10" s="13" t="s">
        <v>3</v>
      </c>
      <c r="I10" s="17" t="s">
        <v>5</v>
      </c>
      <c r="J10" s="15"/>
      <c r="K10" s="15"/>
    </row>
    <row r="11" spans="3:12" ht="38.25" customHeight="1">
      <c r="C11" s="91" t="s">
        <v>44</v>
      </c>
      <c r="D11" s="92"/>
      <c r="E11" s="60"/>
      <c r="F11" s="61" t="s">
        <v>18</v>
      </c>
      <c r="G11" s="62" t="s">
        <v>18</v>
      </c>
      <c r="H11" s="63" t="s">
        <v>18</v>
      </c>
      <c r="I11" s="70">
        <f>SUM(I12:I14)</f>
        <v>351000</v>
      </c>
      <c r="J11" s="64"/>
      <c r="K11" s="81" t="s">
        <v>51</v>
      </c>
    </row>
    <row r="12" spans="3:12" ht="38.25" customHeight="1">
      <c r="C12" s="5" t="s">
        <v>15</v>
      </c>
      <c r="D12" s="56" t="s">
        <v>33</v>
      </c>
      <c r="E12" s="55" t="s">
        <v>27</v>
      </c>
      <c r="F12" s="26">
        <v>151100</v>
      </c>
      <c r="G12" s="23" t="s">
        <v>12</v>
      </c>
      <c r="H12" s="46">
        <f>VLOOKUP(E12,'別紙１（所要額・精算調書）'!$D$32:$E$33,2)</f>
        <v>200000</v>
      </c>
      <c r="I12" s="27">
        <f>MIN(ROUNDDOWN(F12,-3),H12)</f>
        <v>151000</v>
      </c>
      <c r="J12" s="76"/>
      <c r="K12" s="76" t="s">
        <v>52</v>
      </c>
    </row>
    <row r="13" spans="3:12" ht="38.25" customHeight="1">
      <c r="C13" s="5" t="s">
        <v>15</v>
      </c>
      <c r="D13" s="56" t="s">
        <v>34</v>
      </c>
      <c r="E13" s="55" t="s">
        <v>49</v>
      </c>
      <c r="F13" s="26">
        <v>253000</v>
      </c>
      <c r="G13" s="23" t="s">
        <v>12</v>
      </c>
      <c r="H13" s="46">
        <f>VLOOKUP(E13,'別紙１（所要額・精算調書）'!$D$32:$E$33,2)</f>
        <v>100000</v>
      </c>
      <c r="I13" s="27">
        <f>MIN(ROUNDDOWN(F13,-3),H13)</f>
        <v>100000</v>
      </c>
      <c r="J13" s="76"/>
      <c r="K13" s="76" t="s">
        <v>52</v>
      </c>
    </row>
    <row r="14" spans="3:12" ht="38.25" customHeight="1">
      <c r="C14" s="5" t="s">
        <v>15</v>
      </c>
      <c r="D14" s="56" t="s">
        <v>35</v>
      </c>
      <c r="E14" s="55" t="s">
        <v>49</v>
      </c>
      <c r="F14" s="26">
        <v>120000</v>
      </c>
      <c r="G14" s="23" t="s">
        <v>12</v>
      </c>
      <c r="H14" s="46">
        <f>VLOOKUP(E14,'別紙１（所要額・精算調書）'!$D$32:$E$33,2)</f>
        <v>100000</v>
      </c>
      <c r="I14" s="27">
        <f>MIN(ROUNDDOWN(F14,-3),H14)</f>
        <v>100000</v>
      </c>
      <c r="J14" s="76"/>
      <c r="K14" s="76" t="s">
        <v>52</v>
      </c>
    </row>
    <row r="15" spans="3:12" ht="38.25" customHeight="1">
      <c r="C15" s="91" t="s">
        <v>45</v>
      </c>
      <c r="D15" s="92"/>
      <c r="E15" s="60"/>
      <c r="F15" s="61" t="s">
        <v>18</v>
      </c>
      <c r="G15" s="62" t="s">
        <v>18</v>
      </c>
      <c r="H15" s="63" t="s">
        <v>18</v>
      </c>
      <c r="I15" s="70">
        <f>SUM(I16:I17)</f>
        <v>112000</v>
      </c>
      <c r="J15" s="64"/>
      <c r="K15" s="81" t="s">
        <v>53</v>
      </c>
    </row>
    <row r="16" spans="3:12" ht="38.25" customHeight="1">
      <c r="C16" s="5" t="s">
        <v>20</v>
      </c>
      <c r="D16" s="56" t="s">
        <v>37</v>
      </c>
      <c r="E16" s="57"/>
      <c r="F16" s="26">
        <v>104320</v>
      </c>
      <c r="G16" s="24" t="s">
        <v>13</v>
      </c>
      <c r="H16" s="28">
        <v>100000</v>
      </c>
      <c r="I16" s="27">
        <f>MIN(ROUNDDOWN(F16*2/3,-3),H16)</f>
        <v>69000</v>
      </c>
      <c r="J16" s="76"/>
      <c r="K16" s="76" t="s">
        <v>52</v>
      </c>
    </row>
    <row r="17" spans="3:15" ht="38.25" customHeight="1">
      <c r="C17" s="5" t="s">
        <v>20</v>
      </c>
      <c r="D17" s="56" t="s">
        <v>38</v>
      </c>
      <c r="E17" s="57"/>
      <c r="F17" s="26">
        <v>65000</v>
      </c>
      <c r="G17" s="24" t="s">
        <v>13</v>
      </c>
      <c r="H17" s="28">
        <v>100000</v>
      </c>
      <c r="I17" s="27">
        <f>MIN(ROUNDDOWN(F17*2/3,-3),H17)</f>
        <v>43000</v>
      </c>
      <c r="J17" s="76"/>
      <c r="K17" s="76" t="s">
        <v>52</v>
      </c>
    </row>
    <row r="18" spans="3:15" ht="38.25" customHeight="1">
      <c r="C18" s="91" t="s">
        <v>46</v>
      </c>
      <c r="D18" s="92"/>
      <c r="E18" s="60"/>
      <c r="F18" s="61" t="s">
        <v>18</v>
      </c>
      <c r="G18" s="62" t="s">
        <v>18</v>
      </c>
      <c r="H18" s="63" t="s">
        <v>18</v>
      </c>
      <c r="I18" s="70">
        <f>SUM(I19)</f>
        <v>500000</v>
      </c>
      <c r="J18" s="64"/>
      <c r="K18" s="81" t="s">
        <v>54</v>
      </c>
    </row>
    <row r="19" spans="3:15" ht="38.25" customHeight="1">
      <c r="C19" s="20" t="s">
        <v>17</v>
      </c>
      <c r="D19" s="99"/>
      <c r="E19" s="57"/>
      <c r="F19" s="26">
        <v>600000</v>
      </c>
      <c r="G19" s="24" t="s">
        <v>14</v>
      </c>
      <c r="H19" s="28">
        <v>500000</v>
      </c>
      <c r="I19" s="27">
        <f>MIN(ROUNDDOWN(F19,-3),H19)</f>
        <v>500000</v>
      </c>
      <c r="J19" s="76"/>
      <c r="K19" s="76" t="s">
        <v>55</v>
      </c>
    </row>
    <row r="20" spans="3:15" ht="38.25" customHeight="1">
      <c r="C20" s="91" t="s">
        <v>47</v>
      </c>
      <c r="D20" s="92"/>
      <c r="E20" s="60"/>
      <c r="F20" s="61" t="s">
        <v>18</v>
      </c>
      <c r="G20" s="62" t="s">
        <v>18</v>
      </c>
      <c r="H20" s="63" t="s">
        <v>18</v>
      </c>
      <c r="I20" s="71">
        <f>SUM(I21)</f>
        <v>50000</v>
      </c>
      <c r="J20" s="65"/>
      <c r="K20" s="82" t="s">
        <v>53</v>
      </c>
    </row>
    <row r="21" spans="3:15" ht="38.25" customHeight="1">
      <c r="C21" s="32" t="s">
        <v>16</v>
      </c>
      <c r="D21" s="54" t="s">
        <v>39</v>
      </c>
      <c r="E21" s="58"/>
      <c r="F21" s="47">
        <v>75200</v>
      </c>
      <c r="G21" s="25" t="s">
        <v>13</v>
      </c>
      <c r="H21" s="29">
        <v>100000</v>
      </c>
      <c r="I21" s="33">
        <f>MIN(ROUNDDOWN(F21*2/3,-3),H21)</f>
        <v>50000</v>
      </c>
      <c r="J21" s="77"/>
      <c r="K21" s="77" t="s">
        <v>56</v>
      </c>
    </row>
    <row r="22" spans="3:15" ht="16.5" customHeight="1">
      <c r="C22" s="50"/>
      <c r="D22" s="21"/>
      <c r="E22" s="21"/>
      <c r="F22" s="51"/>
      <c r="G22" s="52"/>
      <c r="H22" s="53"/>
      <c r="I22" s="53"/>
      <c r="J22" s="53"/>
      <c r="K22" s="53"/>
    </row>
    <row r="23" spans="3:15" ht="38.25" customHeight="1">
      <c r="C23" s="87" t="s">
        <v>6</v>
      </c>
      <c r="D23" s="88"/>
      <c r="E23" s="14" t="s">
        <v>31</v>
      </c>
      <c r="F23" s="5" t="s">
        <v>4</v>
      </c>
      <c r="G23" s="5" t="s">
        <v>11</v>
      </c>
      <c r="H23" s="12" t="s">
        <v>7</v>
      </c>
      <c r="I23" s="48" t="s">
        <v>29</v>
      </c>
      <c r="J23" s="14"/>
      <c r="K23" s="14"/>
      <c r="M23" s="40"/>
    </row>
    <row r="24" spans="3:15" ht="21" customHeight="1">
      <c r="C24" s="89"/>
      <c r="D24" s="90"/>
      <c r="E24" s="15"/>
      <c r="F24" s="6" t="s">
        <v>1</v>
      </c>
      <c r="G24" s="6" t="s">
        <v>2</v>
      </c>
      <c r="H24" s="13" t="s">
        <v>3</v>
      </c>
      <c r="I24" s="17" t="s">
        <v>5</v>
      </c>
      <c r="J24" s="15"/>
      <c r="K24" s="15"/>
    </row>
    <row r="25" spans="3:15" ht="38.25" customHeight="1">
      <c r="C25" s="91" t="s">
        <v>48</v>
      </c>
      <c r="D25" s="92"/>
      <c r="E25" s="60"/>
      <c r="F25" s="66" t="s">
        <v>32</v>
      </c>
      <c r="G25" s="67" t="s">
        <v>32</v>
      </c>
      <c r="H25" s="68" t="s">
        <v>32</v>
      </c>
      <c r="I25" s="72">
        <f>SUM(I26:I27)</f>
        <v>120000</v>
      </c>
      <c r="J25" s="69"/>
      <c r="K25" s="82" t="s">
        <v>57</v>
      </c>
    </row>
    <row r="26" spans="3:15" ht="57.75" customHeight="1">
      <c r="C26" s="43" t="s">
        <v>41</v>
      </c>
      <c r="D26" s="74" t="s">
        <v>58</v>
      </c>
      <c r="E26" s="49">
        <v>2</v>
      </c>
      <c r="F26" s="41">
        <v>160000</v>
      </c>
      <c r="G26" s="36" t="s">
        <v>23</v>
      </c>
      <c r="H26" s="37">
        <f>E26*75000</f>
        <v>150000</v>
      </c>
      <c r="I26" s="38">
        <f>MIN(ROUNDDOWN(F26*3/4,-3),H26)</f>
        <v>120000</v>
      </c>
      <c r="J26" s="75" t="s">
        <v>40</v>
      </c>
      <c r="K26" s="86" t="s">
        <v>59</v>
      </c>
      <c r="O26" s="40"/>
    </row>
    <row r="27" spans="3:15" ht="38.25" customHeight="1" thickBot="1">
      <c r="C27" s="34" t="s">
        <v>18</v>
      </c>
      <c r="D27" s="21" t="s">
        <v>18</v>
      </c>
      <c r="E27" s="59"/>
      <c r="F27" s="42"/>
      <c r="G27" s="30" t="s">
        <v>22</v>
      </c>
      <c r="H27" s="35">
        <v>300000</v>
      </c>
      <c r="I27" s="31">
        <f>MIN(ROUNDDOWN(F27*3/4,-3),H27)</f>
        <v>0</v>
      </c>
      <c r="J27" s="39" t="s">
        <v>21</v>
      </c>
      <c r="K27" s="85"/>
    </row>
    <row r="28" spans="3:15" ht="44.25" customHeight="1" thickTop="1" thickBot="1">
      <c r="C28" s="96" t="s">
        <v>24</v>
      </c>
      <c r="D28" s="97"/>
      <c r="E28" s="97"/>
      <c r="F28" s="97"/>
      <c r="G28" s="97"/>
      <c r="H28" s="98"/>
      <c r="I28" s="73">
        <f>I11+I15+I18+I20+I25</f>
        <v>1133000</v>
      </c>
      <c r="J28" s="84" t="str">
        <f>IF(SUM(J11:J21)=0," ",SUM(J11:J21))</f>
        <v xml:space="preserve"> </v>
      </c>
      <c r="K28" s="53"/>
    </row>
    <row r="29" spans="3:15" ht="18" customHeight="1">
      <c r="C29" s="4" t="s">
        <v>42</v>
      </c>
      <c r="D29" s="4"/>
      <c r="E29" s="4"/>
      <c r="F29" s="4"/>
      <c r="H29" s="4"/>
      <c r="I29" s="4"/>
      <c r="J29" s="4"/>
      <c r="K29" s="4"/>
    </row>
    <row r="30" spans="3:15" ht="18" customHeight="1">
      <c r="C30" s="1" t="s">
        <v>43</v>
      </c>
    </row>
    <row r="31" spans="3:15" ht="30" customHeight="1">
      <c r="C31" s="9"/>
      <c r="D31" s="9"/>
      <c r="E31" s="9"/>
      <c r="F31" s="9"/>
      <c r="H31" s="3"/>
      <c r="I31" s="9"/>
      <c r="J31" s="9"/>
      <c r="K31" s="9"/>
    </row>
  </sheetData>
  <mergeCells count="9">
    <mergeCell ref="I6:K6"/>
    <mergeCell ref="C23:D24"/>
    <mergeCell ref="C25:D25"/>
    <mergeCell ref="C28:H28"/>
    <mergeCell ref="C9:D10"/>
    <mergeCell ref="C11:D11"/>
    <mergeCell ref="C15:D15"/>
    <mergeCell ref="C18:D18"/>
    <mergeCell ref="C20:D20"/>
  </mergeCells>
  <phoneticPr fontId="19"/>
  <dataValidations count="2">
    <dataValidation type="list" allowBlank="1" showInputMessage="1" showErrorMessage="1" sqref="E12:E14" xr:uid="{C18A5EE2-365C-41C3-9355-CF4CF20B6853}">
      <formula1>"無期雇用,有期雇用"</formula1>
    </dataValidation>
    <dataValidation type="list" allowBlank="1" showInputMessage="1" showErrorMessage="1" sqref="D19" xr:uid="{87C9D006-89D7-4E48-90C0-6A2D7B6288E1}">
      <formula1>"介護職員初任者研修,介護福祉士実務者研修,介護職員初任者研修+介護福祉士実務者研修"</formula1>
    </dataValidation>
  </dataValidations>
  <printOptions horizontalCentered="1" verticalCentered="1"/>
  <pageMargins left="0.19685039370078741" right="0.19685039370078741" top="0.62992125984251968" bottom="0.31496062992125984" header="0.35433070866141736" footer="0.19685039370078741"/>
  <pageSetup paperSize="9" scale="59" orientation="landscape" r:id="rId1"/>
  <headerFooter alignWithMargins="0"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別紙１（所要額・精算調書）</vt:lpstr>
      <vt:lpstr>記入例</vt:lpstr>
      <vt:lpstr>記入例!Print_Area</vt:lpstr>
      <vt:lpstr>'別紙１（所要額・精算調書）'!Print_Area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01350052</dc:creator>
  <cp:lastModifiedBy>0007447</cp:lastModifiedBy>
  <cp:lastPrinted>2024-10-17T02:26:40Z</cp:lastPrinted>
  <dcterms:created xsi:type="dcterms:W3CDTF">2011-04-26T08:34:49Z</dcterms:created>
  <dcterms:modified xsi:type="dcterms:W3CDTF">2024-11-19T00:16:59Z</dcterms:modified>
</cp:coreProperties>
</file>