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商工労働部\労働政策課\3.能力開発班\03 離職者等再就職訓練事業\R6\07 追加コース\01 公募要領\"/>
    </mc:Choice>
  </mc:AlternateContent>
  <xr:revisionPtr revIDLastSave="0" documentId="8_{AA9FD4BE-C8EB-44BE-A7FA-A8AA2E67F7DE}" xr6:coauthVersionLast="47" xr6:coauthVersionMax="47" xr10:uidLastSave="{00000000-0000-0000-0000-000000000000}"/>
  <bookViews>
    <workbookView xWindow="-110" yWindow="-110" windowWidth="19420" windowHeight="10300" tabRatio="691" activeTab="3" xr2:uid="{00000000-000D-0000-FFFF-FFFF00000000}"/>
  </bookViews>
  <sheets>
    <sheet name="記入例" sheetId="41" r:id="rId1"/>
    <sheet name="知識コース（その他）" sheetId="27" r:id="rId2"/>
    <sheet name="知識コース（介護）" sheetId="37" r:id="rId3"/>
    <sheet name="知識コース（デジタル）" sheetId="36" r:id="rId4"/>
  </sheets>
  <definedNames>
    <definedName name="_xlnm.Print_Area" localSheetId="0">記入例!$A$1:$AJ$44</definedName>
    <definedName name="_xlnm.Print_Area" localSheetId="1">'知識コース（その他）'!$A$1:$Q$44</definedName>
    <definedName name="_xlnm.Print_Area" localSheetId="3">'知識コース（デジタル）'!$A$1:$Q$55</definedName>
    <definedName name="_xlnm.Print_Area" localSheetId="2">'知識コース（介護）'!$A$1:$Q$55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6" l="1"/>
  <c r="P30" i="36" s="1"/>
  <c r="P27" i="36"/>
  <c r="P26" i="36"/>
  <c r="P25" i="36"/>
  <c r="P24" i="36"/>
  <c r="P23" i="36"/>
  <c r="P22" i="36"/>
  <c r="P21" i="36"/>
  <c r="P20" i="36"/>
  <c r="P19" i="36"/>
  <c r="P28" i="37"/>
  <c r="P30" i="37" s="1"/>
  <c r="P27" i="37"/>
  <c r="P26" i="37"/>
  <c r="P25" i="37"/>
  <c r="P24" i="37"/>
  <c r="P23" i="37"/>
  <c r="P22" i="37"/>
  <c r="P21" i="37"/>
  <c r="P20" i="37"/>
  <c r="P19" i="37"/>
  <c r="P30" i="27"/>
  <c r="L39" i="27"/>
  <c r="R39" i="27" s="1"/>
  <c r="L39" i="37"/>
  <c r="R39" i="37" s="1"/>
  <c r="L39" i="36"/>
  <c r="R39" i="36" s="1"/>
  <c r="L51" i="36"/>
  <c r="M39" i="41"/>
  <c r="T39" i="41" s="1"/>
  <c r="P31" i="36" l="1"/>
  <c r="P32" i="36" s="1"/>
  <c r="P31" i="37"/>
  <c r="P32" i="37" s="1"/>
  <c r="K37" i="41" l="1"/>
  <c r="H39" i="41" s="1"/>
  <c r="Q39" i="41" s="1"/>
  <c r="Q27" i="41"/>
  <c r="Q26" i="41"/>
  <c r="Q25" i="41"/>
  <c r="Q24" i="41"/>
  <c r="Q23" i="41"/>
  <c r="Q22" i="41"/>
  <c r="Q21" i="41"/>
  <c r="Q20" i="41"/>
  <c r="Q19" i="41"/>
  <c r="Q28" i="41" l="1"/>
  <c r="Q40" i="41"/>
  <c r="Q41" i="41" s="1"/>
  <c r="G35" i="41"/>
  <c r="T29" i="41" l="1"/>
  <c r="Q30" i="41"/>
  <c r="G15" i="41" s="1"/>
  <c r="J49" i="37"/>
  <c r="G51" i="37" s="1"/>
  <c r="J37" i="37"/>
  <c r="G39" i="37" s="1"/>
  <c r="P39" i="37" s="1"/>
  <c r="P51" i="37" l="1"/>
  <c r="F47" i="37" s="1"/>
  <c r="T30" i="41"/>
  <c r="R29" i="37"/>
  <c r="Q31" i="41"/>
  <c r="Q32" i="41" s="1"/>
  <c r="Q42" i="41" s="1"/>
  <c r="F35" i="37"/>
  <c r="P40" i="37"/>
  <c r="P41" i="37" s="1"/>
  <c r="J49" i="36"/>
  <c r="G51" i="36" s="1"/>
  <c r="P51" i="36" s="1"/>
  <c r="F47" i="36" s="1"/>
  <c r="J37" i="36"/>
  <c r="G39" i="36" s="1"/>
  <c r="P39" i="36" s="1"/>
  <c r="P52" i="37" l="1"/>
  <c r="P53" i="37" s="1"/>
  <c r="P52" i="36"/>
  <c r="P53" i="36" s="1"/>
  <c r="P40" i="36"/>
  <c r="P41" i="36" s="1"/>
  <c r="F35" i="36"/>
  <c r="R29" i="36"/>
  <c r="P19" i="27"/>
  <c r="P27" i="27"/>
  <c r="P26" i="27"/>
  <c r="P25" i="27"/>
  <c r="P24" i="27"/>
  <c r="P23" i="27"/>
  <c r="P22" i="27"/>
  <c r="P21" i="27"/>
  <c r="P20" i="27"/>
  <c r="J37" i="27"/>
  <c r="G39" i="27" s="1"/>
  <c r="P39" i="27" s="1"/>
  <c r="R30" i="37" l="1"/>
  <c r="F15" i="37"/>
  <c r="P28" i="27"/>
  <c r="R29" i="27" s="1"/>
  <c r="R30" i="36" l="1"/>
  <c r="F15" i="36"/>
  <c r="P42" i="37"/>
  <c r="P54" i="37" s="1"/>
  <c r="F35" i="27"/>
  <c r="P40" i="27"/>
  <c r="P41" i="27" s="1"/>
  <c r="P42" i="36" l="1"/>
  <c r="P54" i="36" s="1"/>
  <c r="R30" i="27" l="1"/>
  <c r="F15" i="27"/>
  <c r="P31" i="27"/>
  <c r="P32" i="27" s="1"/>
  <c r="P4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沖縄県</author>
  </authors>
  <commentList>
    <comment ref="N8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代表者印を省略する場合は、担当者名、電話番号、mailアドレスを記載してください。</t>
        </r>
      </text>
    </comment>
    <comment ref="D19" authorId="1" shapeId="0" xr:uid="{00000000-0006-0000-0000-000002000000}">
      <text>
        <r>
          <rPr>
            <b/>
            <sz val="9"/>
            <color indexed="10"/>
            <rFont val="MS P ゴシック"/>
            <family val="3"/>
            <charset val="128"/>
          </rPr>
          <t>科目及び内容は適宜修正してください。</t>
        </r>
      </text>
    </comment>
    <comment ref="L19" authorId="1" shapeId="0" xr:uid="{00000000-0006-0000-0000-000003000000}">
      <text>
        <r>
          <rPr>
            <b/>
            <sz val="9"/>
            <color indexed="10"/>
            <rFont val="MS P ゴシック"/>
            <family val="3"/>
            <charset val="128"/>
          </rPr>
          <t>訓練時間、日数、期間を超えないこと。</t>
        </r>
      </text>
    </comment>
    <comment ref="Q29" authorId="1" shapeId="0" xr:uid="{00000000-0006-0000-0000-000004000000}">
      <text>
        <r>
          <rPr>
            <b/>
            <sz val="9"/>
            <color indexed="10"/>
            <rFont val="MS P ゴシック"/>
            <family val="3"/>
            <charset val="128"/>
          </rPr>
          <t>端数調整が必要なときは事務経費（Ｂ）を10％以内に減じて調整することは可能です。</t>
        </r>
      </text>
    </comment>
    <comment ref="Q30" authorId="1" shapeId="0" xr:uid="{00000000-0006-0000-0000-000005000000}">
      <text>
        <r>
          <rPr>
            <b/>
            <sz val="9"/>
            <color indexed="10"/>
            <rFont val="MS P ゴシック"/>
            <family val="3"/>
            <charset val="128"/>
          </rPr>
          <t>小計(Ｃ)/定員×訓練月数＝単価
※単価に端数がないように調整してください。</t>
        </r>
      </text>
    </comment>
    <comment ref="M39" authorId="1" shapeId="0" xr:uid="{00000000-0006-0000-0000-000006000000}">
      <text>
        <r>
          <rPr>
            <b/>
            <sz val="9"/>
            <color indexed="10"/>
            <rFont val="MS P ゴシック"/>
            <family val="3"/>
            <charset val="128"/>
          </rPr>
          <t>対象月数は訓練月数とし、上限は６月となります。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沖縄県</author>
  </authors>
  <commentList>
    <comment ref="M8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代表者印を省略する場合は、担当者名、電話番号、mailアドレスを記載してください。</t>
        </r>
      </text>
    </comment>
    <comment ref="P29" authorId="1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端数調整が必要なときは事務経費（Ｂ）を10％以内に減じて調整することは可能です。</t>
        </r>
      </text>
    </comment>
    <comment ref="P30" authorId="1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小計(Ｃ)/定員×訓練月数＝単価
※単価に端数がないように調整してください。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沖縄県</author>
  </authors>
  <commentList>
    <comment ref="M8" authorId="0" shapeId="0" xr:uid="{00000000-0006-0000-03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代表者印を省略する場合は、担当者名、電話番号、mailアドレスを記載してください。</t>
        </r>
      </text>
    </comment>
    <comment ref="P29" authorId="1" shapeId="0" xr:uid="{C840B39D-BFCE-4FD3-AD44-683586A39731}">
      <text>
        <r>
          <rPr>
            <b/>
            <sz val="9"/>
            <color indexed="10"/>
            <rFont val="MS P ゴシック"/>
            <family val="3"/>
            <charset val="128"/>
          </rPr>
          <t>端数調整が必要なときは事務経費（Ｂ）を10％以内に減じて調整することは可能です。</t>
        </r>
      </text>
    </comment>
    <comment ref="P30" authorId="1" shapeId="0" xr:uid="{2A3C0C3C-7979-42D6-BF47-67DA24166344}">
      <text>
        <r>
          <rPr>
            <b/>
            <sz val="9"/>
            <color indexed="10"/>
            <rFont val="MS P ゴシック"/>
            <family val="3"/>
            <charset val="128"/>
          </rPr>
          <t>小計(Ｃ)/定員×訓練月数＝単価
※単価に端数がないように調整してください。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沖縄県</author>
  </authors>
  <commentList>
    <comment ref="M8" authorId="0" shapeId="0" xr:uid="{00000000-0006-0000-0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代表者印を省略する場合は、担当者名、電話番号、mailアドレスを記載してください。</t>
        </r>
      </text>
    </comment>
    <comment ref="P29" authorId="1" shapeId="0" xr:uid="{E41EF60C-EE8F-430E-A1DB-19FACEDE4C02}">
      <text>
        <r>
          <rPr>
            <b/>
            <sz val="9"/>
            <color indexed="10"/>
            <rFont val="MS P ゴシック"/>
            <family val="3"/>
            <charset val="128"/>
          </rPr>
          <t>端数調整が必要なときは事務経費（Ｂ）を10％以内に減じて調整することは可能です。</t>
        </r>
      </text>
    </comment>
    <comment ref="P30" authorId="1" shapeId="0" xr:uid="{053338CC-D6B0-41A9-AE45-6CA46239B918}">
      <text>
        <r>
          <rPr>
            <b/>
            <sz val="9"/>
            <color indexed="10"/>
            <rFont val="MS P ゴシック"/>
            <family val="3"/>
            <charset val="128"/>
          </rPr>
          <t>小計(Ｃ)/定員×訓練月数＝単価
※単価に端数がないように調整してください。</t>
        </r>
      </text>
    </comment>
  </commentList>
</comments>
</file>

<file path=xl/sharedStrings.xml><?xml version="1.0" encoding="utf-8"?>
<sst xmlns="http://schemas.openxmlformats.org/spreadsheetml/2006/main" count="467" uniqueCount="114">
  <si>
    <t>下記の通りお見積り致します。</t>
    <rPh sb="0" eb="2">
      <t>カキ</t>
    </rPh>
    <rPh sb="3" eb="4">
      <t>トオ</t>
    </rPh>
    <rPh sb="6" eb="8">
      <t>ミツモ</t>
    </rPh>
    <rPh sb="9" eb="10">
      <t>イタ</t>
    </rPh>
    <phoneticPr fontId="3"/>
  </si>
  <si>
    <t>科　　目</t>
    <rPh sb="0" eb="1">
      <t>カ</t>
    </rPh>
    <rPh sb="3" eb="4">
      <t>メ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</si>
  <si>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</si>
  <si>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人件費</t>
    <rPh sb="0" eb="3">
      <t>ジンケンヒ</t>
    </rPh>
    <phoneticPr fontId="3"/>
  </si>
  <si>
    <t>事務員</t>
    <rPh sb="0" eb="3">
      <t>ジムイン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</si>
  <si>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</si>
  <si>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（水道光熱費を含む）</t>
    <rPh sb="1" eb="3">
      <t>スイドウ</t>
    </rPh>
    <rPh sb="3" eb="6">
      <t>コウネツヒ</t>
    </rPh>
    <rPh sb="7" eb="8">
      <t>フク</t>
    </rPh>
    <phoneticPr fontId="3"/>
  </si>
  <si>
    <t>事務費</t>
    <rPh sb="0" eb="3">
      <t>ジムヒ</t>
    </rPh>
    <phoneticPr fontId="3"/>
  </si>
  <si>
    <t>事務経費（Ｂ）</t>
    <rPh sb="0" eb="2">
      <t>ジム</t>
    </rPh>
    <rPh sb="2" eb="4">
      <t>ケイヒ</t>
    </rPh>
    <phoneticPr fontId="3"/>
  </si>
  <si>
    <t>（Ａ）×10％</t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</si>
  <si>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</si>
  <si>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〔合計（税抜き）÷定員÷訓練月数＝単価（税抜き）〕</t>
    <rPh sb="1" eb="3">
      <t>ゴウケイ</t>
    </rPh>
    <rPh sb="4" eb="5">
      <t>ゼイ</t>
    </rPh>
    <rPh sb="5" eb="6">
      <t>ヌ</t>
    </rPh>
    <rPh sb="9" eb="11">
      <t>テイイン</t>
    </rPh>
    <rPh sb="12" eb="14">
      <t>クンレン</t>
    </rPh>
    <rPh sb="14" eb="15">
      <t>ツキ</t>
    </rPh>
    <rPh sb="15" eb="16">
      <t>スウ</t>
    </rPh>
    <rPh sb="17" eb="19">
      <t>タンカ</t>
    </rPh>
    <rPh sb="20" eb="21">
      <t>ゼイ</t>
    </rPh>
    <rPh sb="21" eb="22">
      <t>ヌ</t>
    </rPh>
    <phoneticPr fontId="3"/>
  </si>
  <si>
    <t>内　　　容</t>
    <rPh sb="0" eb="1">
      <t>ウチ</t>
    </rPh>
    <rPh sb="4" eb="5">
      <t>カタチ</t>
    </rPh>
    <phoneticPr fontId="3"/>
  </si>
  <si>
    <t>専任講師</t>
    <rPh sb="0" eb="2">
      <t>センニン</t>
    </rPh>
    <rPh sb="2" eb="4">
      <t>コウシ</t>
    </rPh>
    <phoneticPr fontId="3"/>
  </si>
  <si>
    <t>時給</t>
    <rPh sb="0" eb="2">
      <t>ジキュウ</t>
    </rPh>
    <phoneticPr fontId="3"/>
  </si>
  <si>
    <t>×</t>
    <phoneticPr fontId="3"/>
  </si>
  <si>
    <t>時間</t>
    <rPh sb="0" eb="2">
      <t>ジカン</t>
    </rPh>
    <phoneticPr fontId="3"/>
  </si>
  <si>
    <t>補助講師</t>
    <rPh sb="0" eb="2">
      <t>ホジョ</t>
    </rPh>
    <rPh sb="2" eb="4">
      <t>コウシ</t>
    </rPh>
    <phoneticPr fontId="3"/>
  </si>
  <si>
    <t>機材等借料</t>
    <rPh sb="0" eb="2">
      <t>キザイ</t>
    </rPh>
    <rPh sb="2" eb="3">
      <t>トウ</t>
    </rPh>
    <rPh sb="3" eb="5">
      <t>シャクリョウ</t>
    </rPh>
    <phoneticPr fontId="3"/>
  </si>
  <si>
    <t>機器使用料（PC）</t>
    <rPh sb="0" eb="2">
      <t>キキ</t>
    </rPh>
    <rPh sb="2" eb="4">
      <t>シヨウ</t>
    </rPh>
    <rPh sb="4" eb="5">
      <t>リョウ</t>
    </rPh>
    <phoneticPr fontId="3"/>
  </si>
  <si>
    <t>1台</t>
    <rPh sb="1" eb="2">
      <t>ダイ</t>
    </rPh>
    <phoneticPr fontId="3"/>
  </si>
  <si>
    <t>日</t>
    <rPh sb="0" eb="1">
      <t>ニチ</t>
    </rPh>
    <phoneticPr fontId="3"/>
  </si>
  <si>
    <t>台</t>
    <rPh sb="0" eb="1">
      <t>ダイ</t>
    </rPh>
    <phoneticPr fontId="3"/>
  </si>
  <si>
    <t>機器使用料（ﾌﾟﾛｼﾞｪｸﾀｰ）</t>
    <rPh sb="0" eb="2">
      <t>キキ</t>
    </rPh>
    <rPh sb="2" eb="4">
      <t>シヨウ</t>
    </rPh>
    <rPh sb="4" eb="5">
      <t>リョウ</t>
    </rPh>
    <phoneticPr fontId="3"/>
  </si>
  <si>
    <t>ｿﾌﾄ使用料</t>
    <rPh sb="3" eb="5">
      <t>シヨウ</t>
    </rPh>
    <rPh sb="5" eb="6">
      <t>リョウ</t>
    </rPh>
    <phoneticPr fontId="3"/>
  </si>
  <si>
    <t>交通費</t>
    <rPh sb="0" eb="3">
      <t>コウツウヒ</t>
    </rPh>
    <phoneticPr fontId="3"/>
  </si>
  <si>
    <t>1日</t>
    <rPh sb="1" eb="2">
      <t>ニチ</t>
    </rPh>
    <phoneticPr fontId="3"/>
  </si>
  <si>
    <t>名</t>
    <rPh sb="0" eb="1">
      <t>メイ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</si>
  <si>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</si>
  <si>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諸経費計（Ａ）</t>
    <rPh sb="0" eb="3">
      <t>ショケイヒ</t>
    </rPh>
    <rPh sb="3" eb="4">
      <t>ケイ</t>
    </rPh>
    <phoneticPr fontId="3"/>
  </si>
  <si>
    <t>小　　計　（Ｃ）</t>
    <rPh sb="0" eb="1">
      <t>ショウ</t>
    </rPh>
    <rPh sb="3" eb="4">
      <t>ケイ</t>
    </rPh>
    <phoneticPr fontId="3"/>
  </si>
  <si>
    <t>（Ａ）＋（Ｂ）</t>
    <phoneticPr fontId="3"/>
  </si>
  <si>
    <t>消費税　 （Ｄ）</t>
    <rPh sb="0" eb="3">
      <t>ショウヒゼイ</t>
    </rPh>
    <phoneticPr fontId="3"/>
  </si>
  <si>
    <t>×</t>
    <phoneticPr fontId="3"/>
  </si>
  <si>
    <t>×</t>
    <phoneticPr fontId="3"/>
  </si>
  <si>
    <t>×</t>
    <phoneticPr fontId="3"/>
  </si>
  <si>
    <t>（Ｃ）＋（Ｄ）</t>
    <phoneticPr fontId="3"/>
  </si>
  <si>
    <t>(定員</t>
    <rPh sb="1" eb="3">
      <t>テイイン</t>
    </rPh>
    <phoneticPr fontId="3"/>
  </si>
  <si>
    <t>訓練月数</t>
    <rPh sb="0" eb="2">
      <t>クンレン</t>
    </rPh>
    <rPh sb="2" eb="4">
      <t>ツキスウ</t>
    </rPh>
    <phoneticPr fontId="3"/>
  </si>
  <si>
    <t>訓練実施委託費単価（人/月）</t>
    <rPh sb="0" eb="2">
      <t>クンレン</t>
    </rPh>
    <rPh sb="2" eb="4">
      <t>ジッシ</t>
    </rPh>
    <rPh sb="4" eb="7">
      <t>イタクヒ</t>
    </rPh>
    <rPh sb="7" eb="9">
      <t>タンカ</t>
    </rPh>
    <rPh sb="10" eb="11">
      <t>ニン</t>
    </rPh>
    <rPh sb="12" eb="13">
      <t>ツキ</t>
    </rPh>
    <phoneticPr fontId="3"/>
  </si>
  <si>
    <t>諸経費</t>
    <rPh sb="0" eb="3">
      <t>ショケイヒ</t>
    </rPh>
    <phoneticPr fontId="3"/>
  </si>
  <si>
    <t>名、</t>
    <rPh sb="0" eb="1">
      <t>メイ</t>
    </rPh>
    <phoneticPr fontId="3"/>
  </si>
  <si>
    <t>〒</t>
    <phoneticPr fontId="3"/>
  </si>
  <si>
    <t>①</t>
    <phoneticPr fontId="3"/>
  </si>
  <si>
    <t>②</t>
    <phoneticPr fontId="3"/>
  </si>
  <si>
    <t>就職支援経費</t>
    <rPh sb="0" eb="2">
      <t>シュウショク</t>
    </rPh>
    <rPh sb="2" eb="4">
      <t>シエン</t>
    </rPh>
    <rPh sb="4" eb="6">
      <t>ケイヒ</t>
    </rPh>
    <phoneticPr fontId="3"/>
  </si>
  <si>
    <t>就職支援経費単価（人/月）</t>
    <rPh sb="0" eb="2">
      <t>シュウショク</t>
    </rPh>
    <rPh sb="2" eb="4">
      <t>シエン</t>
    </rPh>
    <rPh sb="4" eb="6">
      <t>ケイヒ</t>
    </rPh>
    <rPh sb="6" eb="8">
      <t>タンカ</t>
    </rPh>
    <rPh sb="9" eb="10">
      <t>ニン</t>
    </rPh>
    <rPh sb="11" eb="12">
      <t>ツキ</t>
    </rPh>
    <phoneticPr fontId="3"/>
  </si>
  <si>
    <t>訓練実施経費</t>
    <rPh sb="0" eb="2">
      <t>クンレン</t>
    </rPh>
    <rPh sb="2" eb="4">
      <t>ジッシ</t>
    </rPh>
    <rPh sb="4" eb="6">
      <t>ケイヒ</t>
    </rPh>
    <phoneticPr fontId="3"/>
  </si>
  <si>
    <t>※</t>
    <phoneticPr fontId="3"/>
  </si>
  <si>
    <t>科名：</t>
    <rPh sb="0" eb="2">
      <t>カメイ</t>
    </rPh>
    <phoneticPr fontId="3"/>
  </si>
  <si>
    <t>〔合計（税抜き）÷定員÷対象月数＝単価（税抜き）〕</t>
    <rPh sb="1" eb="3">
      <t>ゴウケイ</t>
    </rPh>
    <rPh sb="4" eb="5">
      <t>ゼイ</t>
    </rPh>
    <rPh sb="5" eb="6">
      <t>ヌ</t>
    </rPh>
    <rPh sb="9" eb="11">
      <t>テイイン</t>
    </rPh>
    <rPh sb="12" eb="14">
      <t>タイショウ</t>
    </rPh>
    <rPh sb="14" eb="15">
      <t>ツキ</t>
    </rPh>
    <rPh sb="15" eb="16">
      <t>スウ</t>
    </rPh>
    <rPh sb="17" eb="19">
      <t>タンカ</t>
    </rPh>
    <rPh sb="20" eb="21">
      <t>ゼイ</t>
    </rPh>
    <rPh sb="21" eb="22">
      <t>ヌ</t>
    </rPh>
    <phoneticPr fontId="3"/>
  </si>
  <si>
    <t>消費税（Ｂ）</t>
    <rPh sb="0" eb="3">
      <t>ショウヒゼイ</t>
    </rPh>
    <phoneticPr fontId="3"/>
  </si>
  <si>
    <t>就職支援経費（Ａ）</t>
    <rPh sb="0" eb="2">
      <t>シュウショク</t>
    </rPh>
    <rPh sb="2" eb="4">
      <t>シエン</t>
    </rPh>
    <rPh sb="4" eb="6">
      <t>ケイヒ</t>
    </rPh>
    <phoneticPr fontId="3"/>
  </si>
  <si>
    <t>（Ａ）＋（Ｂ）</t>
  </si>
  <si>
    <t>人×</t>
    <rPh sb="0" eb="1">
      <t>ニン</t>
    </rPh>
    <phoneticPr fontId="3"/>
  </si>
  <si>
    <t>月開講）</t>
  </si>
  <si>
    <t>見積年月日　：</t>
  </si>
  <si>
    <t>①合計　＋　②合計</t>
    <rPh sb="1" eb="3">
      <t>ゴウケイ</t>
    </rPh>
    <rPh sb="7" eb="9">
      <t>ゴウケイ</t>
    </rPh>
    <phoneticPr fontId="3"/>
  </si>
  <si>
    <t>①合　　　計</t>
    <rPh sb="1" eb="2">
      <t>ゴウ</t>
    </rPh>
    <rPh sb="5" eb="6">
      <t>ケイ</t>
    </rPh>
    <phoneticPr fontId="3"/>
  </si>
  <si>
    <t>②合　　　　計</t>
    <rPh sb="1" eb="2">
      <t>ア</t>
    </rPh>
    <rPh sb="6" eb="7">
      <t>ケイ</t>
    </rPh>
    <phoneticPr fontId="3"/>
  </si>
  <si>
    <t>か月</t>
    <rPh sb="1" eb="2">
      <t>ゲツ</t>
    </rPh>
    <phoneticPr fontId="3"/>
  </si>
  <si>
    <t>か月）</t>
    <rPh sb="1" eb="2">
      <t>ゲツ</t>
    </rPh>
    <phoneticPr fontId="3"/>
  </si>
  <si>
    <t>就職支援経費単価については就職支援経費就職率が80%以上として見積った額である。</t>
    <rPh sb="0" eb="2">
      <t>シュウショク</t>
    </rPh>
    <rPh sb="2" eb="4">
      <t>シエン</t>
    </rPh>
    <rPh sb="4" eb="6">
      <t>ケイヒ</t>
    </rPh>
    <rPh sb="6" eb="8">
      <t>タンカ</t>
    </rPh>
    <rPh sb="13" eb="15">
      <t>シュウショク</t>
    </rPh>
    <rPh sb="15" eb="17">
      <t>シエン</t>
    </rPh>
    <rPh sb="17" eb="19">
      <t>ケイヒ</t>
    </rPh>
    <rPh sb="19" eb="21">
      <t>シュウショク</t>
    </rPh>
    <rPh sb="21" eb="22">
      <t>リツ</t>
    </rPh>
    <rPh sb="26" eb="28">
      <t>イジョウ</t>
    </rPh>
    <rPh sb="31" eb="33">
      <t>ミツ</t>
    </rPh>
    <rPh sb="35" eb="36">
      <t>ガク</t>
    </rPh>
    <phoneticPr fontId="3"/>
  </si>
  <si>
    <t>（一般）（</t>
    <phoneticPr fontId="3"/>
  </si>
  <si>
    <t>内訳</t>
    <rPh sb="0" eb="2">
      <t>ウチワケ</t>
    </rPh>
    <phoneticPr fontId="3"/>
  </si>
  <si>
    <t>名　　称</t>
    <rPh sb="0" eb="1">
      <t>メイ</t>
    </rPh>
    <rPh sb="3" eb="4">
      <t>ショウ</t>
    </rPh>
    <phoneticPr fontId="3"/>
  </si>
  <si>
    <t>内　　　容</t>
    <rPh sb="0" eb="1">
      <t>ウチ</t>
    </rPh>
    <rPh sb="4" eb="5">
      <t>ヨウ</t>
    </rPh>
    <phoneticPr fontId="3"/>
  </si>
  <si>
    <t>科</t>
    <phoneticPr fontId="3"/>
  </si>
  <si>
    <t>（Ｃ）×10％</t>
    <phoneticPr fontId="3"/>
  </si>
  <si>
    <t>③</t>
    <phoneticPr fontId="3"/>
  </si>
  <si>
    <t>③合　　　　計</t>
    <rPh sb="1" eb="2">
      <t>ア</t>
    </rPh>
    <rPh sb="6" eb="7">
      <t>ケイ</t>
    </rPh>
    <phoneticPr fontId="3"/>
  </si>
  <si>
    <t>①合計　＋　②合計　＋　③合計</t>
    <rPh sb="1" eb="3">
      <t>ゴウケイ</t>
    </rPh>
    <rPh sb="7" eb="9">
      <t>ゴウケイ</t>
    </rPh>
    <phoneticPr fontId="3"/>
  </si>
  <si>
    <t>デジタル訓練促進費</t>
    <phoneticPr fontId="3"/>
  </si>
  <si>
    <t>デジタル訓練促進費（人/月）</t>
    <rPh sb="4" eb="6">
      <t>クンレン</t>
    </rPh>
    <rPh sb="6" eb="8">
      <t>ソクシン</t>
    </rPh>
    <rPh sb="8" eb="9">
      <t>ヒ</t>
    </rPh>
    <rPh sb="10" eb="11">
      <t>ニン</t>
    </rPh>
    <rPh sb="12" eb="13">
      <t>ツキ</t>
    </rPh>
    <phoneticPr fontId="3"/>
  </si>
  <si>
    <t>デジタル訓練促進費（Ａ）</t>
    <rPh sb="4" eb="6">
      <t>クンレン</t>
    </rPh>
    <rPh sb="6" eb="8">
      <t>ソクシン</t>
    </rPh>
    <rPh sb="8" eb="9">
      <t>ヒ</t>
    </rPh>
    <phoneticPr fontId="3"/>
  </si>
  <si>
    <t>デジタル訓練促進費就職率70％以上及び資格取得率35％以上として見積もった額である。</t>
    <rPh sb="17" eb="18">
      <t>オヨ</t>
    </rPh>
    <rPh sb="19" eb="21">
      <t>シカク</t>
    </rPh>
    <rPh sb="21" eb="24">
      <t>シュトクリツ</t>
    </rPh>
    <rPh sb="27" eb="29">
      <t>イジョウ</t>
    </rPh>
    <rPh sb="32" eb="34">
      <t>ミツ</t>
    </rPh>
    <rPh sb="37" eb="38">
      <t>ガク</t>
    </rPh>
    <phoneticPr fontId="3"/>
  </si>
  <si>
    <t>－</t>
    <phoneticPr fontId="3"/>
  </si>
  <si>
    <t>住所</t>
    <rPh sb="0" eb="2">
      <t>ジュウショ</t>
    </rPh>
    <phoneticPr fontId="3"/>
  </si>
  <si>
    <t>学校名</t>
    <rPh sb="0" eb="3">
      <t>ガッコウメイ</t>
    </rPh>
    <phoneticPr fontId="3"/>
  </si>
  <si>
    <t>代表者名</t>
    <rPh sb="0" eb="3">
      <t>ダイヒョウシャ</t>
    </rPh>
    <rPh sb="3" eb="4">
      <t>メイ</t>
    </rPh>
    <phoneticPr fontId="3"/>
  </si>
  <si>
    <t>〔合計（税抜き）÷定員＝単価（税抜き）〕</t>
    <rPh sb="1" eb="3">
      <t>ゴウケイ</t>
    </rPh>
    <rPh sb="4" eb="5">
      <t>ゼイ</t>
    </rPh>
    <rPh sb="5" eb="6">
      <t>ヌ</t>
    </rPh>
    <rPh sb="9" eb="11">
      <t>テイイン</t>
    </rPh>
    <rPh sb="12" eb="14">
      <t>タンカ</t>
    </rPh>
    <rPh sb="15" eb="16">
      <t>ゼイ</t>
    </rPh>
    <rPh sb="16" eb="17">
      <t>ヌ</t>
    </rPh>
    <phoneticPr fontId="3"/>
  </si>
  <si>
    <t>名）</t>
    <rPh sb="0" eb="1">
      <t>メイ</t>
    </rPh>
    <phoneticPr fontId="3"/>
  </si>
  <si>
    <t>人</t>
    <rPh sb="0" eb="1">
      <t>ニン</t>
    </rPh>
    <phoneticPr fontId="3"/>
  </si>
  <si>
    <t>対象月数</t>
    <rPh sb="0" eb="2">
      <t>タイショウ</t>
    </rPh>
    <rPh sb="2" eb="4">
      <t>ツキスウ</t>
    </rPh>
    <phoneticPr fontId="3"/>
  </si>
  <si>
    <t>か月</t>
  </si>
  <si>
    <t>対象月数</t>
    <rPh sb="0" eb="2">
      <t>タイショウ</t>
    </rPh>
    <rPh sb="2" eb="4">
      <t>ツキスウ</t>
    </rPh>
    <phoneticPr fontId="3"/>
  </si>
  <si>
    <r>
      <t>（Ａ）×10％</t>
    </r>
    <r>
      <rPr>
        <sz val="11"/>
        <color rgb="FFFF0000"/>
        <rFont val="ＭＳ Ｐ明朝"/>
        <family val="1"/>
        <charset val="128"/>
      </rPr>
      <t>以内</t>
    </r>
    <rPh sb="7" eb="9">
      <t>イナイ</t>
    </rPh>
    <phoneticPr fontId="3"/>
  </si>
  <si>
    <t>単価上限⇒</t>
    <rPh sb="0" eb="2">
      <t>タンカ</t>
    </rPh>
    <rPh sb="2" eb="4">
      <t>ジョウゲン</t>
    </rPh>
    <phoneticPr fontId="3"/>
  </si>
  <si>
    <t>一般コース訓練実施経費</t>
    <rPh sb="0" eb="2">
      <t>イッパン</t>
    </rPh>
    <rPh sb="5" eb="7">
      <t>クンレン</t>
    </rPh>
    <rPh sb="7" eb="9">
      <t>ジッシ</t>
    </rPh>
    <rPh sb="9" eb="11">
      <t>ケイヒ</t>
    </rPh>
    <phoneticPr fontId="3"/>
  </si>
  <si>
    <t>職場見学等推進費</t>
    <rPh sb="0" eb="2">
      <t>ショクバ</t>
    </rPh>
    <rPh sb="2" eb="4">
      <t>ケンガク</t>
    </rPh>
    <rPh sb="4" eb="5">
      <t>トウ</t>
    </rPh>
    <rPh sb="5" eb="7">
      <t>スイシン</t>
    </rPh>
    <rPh sb="7" eb="8">
      <t>ヒ</t>
    </rPh>
    <phoneticPr fontId="3"/>
  </si>
  <si>
    <t>職場見学等推進費（Ａ）</t>
    <rPh sb="0" eb="2">
      <t>ショクバ</t>
    </rPh>
    <rPh sb="2" eb="4">
      <t>ケンガク</t>
    </rPh>
    <rPh sb="4" eb="5">
      <t>トウ</t>
    </rPh>
    <rPh sb="5" eb="7">
      <t>スイシン</t>
    </rPh>
    <rPh sb="7" eb="8">
      <t>ヒ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</si>
  <si>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</si>
  <si>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－</t>
    <phoneticPr fontId="3"/>
  </si>
  <si>
    <t>○○○</t>
    <phoneticPr fontId="3"/>
  </si>
  <si>
    <t>○○○○</t>
    <phoneticPr fontId="3"/>
  </si>
  <si>
    <t>ＬＡＮ設備使用料</t>
    <rPh sb="3" eb="5">
      <t>セツビ</t>
    </rPh>
    <rPh sb="5" eb="8">
      <t>シヨウリョウ</t>
    </rPh>
    <phoneticPr fontId="3"/>
  </si>
  <si>
    <t>担当者：</t>
    <rPh sb="0" eb="3">
      <t>タントウシャ</t>
    </rPh>
    <phoneticPr fontId="13"/>
  </si>
  <si>
    <t>○○　○○</t>
    <phoneticPr fontId="3"/>
  </si>
  <si>
    <t>○○@○○</t>
    <phoneticPr fontId="3"/>
  </si>
  <si>
    <t>円×</t>
    <phoneticPr fontId="3"/>
  </si>
  <si>
    <t>円×</t>
    <phoneticPr fontId="3"/>
  </si>
  <si>
    <t>ＴＥＬ：</t>
    <phoneticPr fontId="3"/>
  </si>
  <si>
    <t>E-Mail：</t>
    <phoneticPr fontId="3"/>
  </si>
  <si>
    <t>○○科</t>
    <rPh sb="2" eb="3">
      <t>カ</t>
    </rPh>
    <phoneticPr fontId="3"/>
  </si>
  <si>
    <t>○</t>
    <phoneticPr fontId="3"/>
  </si>
  <si>
    <t>○</t>
    <phoneticPr fontId="3"/>
  </si>
  <si>
    <t>対象月数は訓練月数を上限とする。ただし、6月を超える訓練であっても終了月を含む直前6月のみとする。</t>
    <rPh sb="0" eb="2">
      <t>タイショウ</t>
    </rPh>
    <rPh sb="2" eb="4">
      <t>ツキスウ</t>
    </rPh>
    <rPh sb="5" eb="7">
      <t>クンレン</t>
    </rPh>
    <rPh sb="7" eb="9">
      <t>ツキスウ</t>
    </rPh>
    <rPh sb="10" eb="12">
      <t>ジョウゲン</t>
    </rPh>
    <rPh sb="21" eb="22">
      <t>ツキ</t>
    </rPh>
    <rPh sb="23" eb="24">
      <t>コ</t>
    </rPh>
    <rPh sb="26" eb="28">
      <t>クンレン</t>
    </rPh>
    <rPh sb="33" eb="35">
      <t>シュウリョウ</t>
    </rPh>
    <rPh sb="35" eb="36">
      <t>ツキ</t>
    </rPh>
    <rPh sb="37" eb="38">
      <t>フク</t>
    </rPh>
    <rPh sb="39" eb="41">
      <t>チョクゼン</t>
    </rPh>
    <rPh sb="42" eb="43">
      <t>ツキ</t>
    </rPh>
    <phoneticPr fontId="3"/>
  </si>
  <si>
    <t>参　考　見　積　書</t>
    <rPh sb="0" eb="1">
      <t>サン</t>
    </rPh>
    <rPh sb="2" eb="3">
      <t>コウ</t>
    </rPh>
    <rPh sb="4" eb="5">
      <t>ケン</t>
    </rPh>
    <rPh sb="6" eb="7">
      <t>セキ</t>
    </rPh>
    <rPh sb="8" eb="9">
      <t>ショ</t>
    </rPh>
    <phoneticPr fontId="3"/>
  </si>
  <si>
    <t>　沖縄県商工労働部労働政策課長　殿</t>
    <rPh sb="1" eb="4">
      <t>オキナワケン</t>
    </rPh>
    <rPh sb="4" eb="6">
      <t>ショウコウ</t>
    </rPh>
    <rPh sb="6" eb="8">
      <t>ロウドウ</t>
    </rPh>
    <rPh sb="8" eb="9">
      <t>ブ</t>
    </rPh>
    <rPh sb="9" eb="11">
      <t>ロウドウ</t>
    </rPh>
    <rPh sb="11" eb="13">
      <t>セイサク</t>
    </rPh>
    <rPh sb="13" eb="15">
      <t>カチョウ</t>
    </rPh>
    <rPh sb="16" eb="17">
      <t>ドノ</t>
    </rPh>
    <phoneticPr fontId="3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</si>
  <si>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3"/>
  </si>
  <si>
    <t>知識等習得コース（その他）訓練実施経費</t>
    <rPh sb="0" eb="2">
      <t>チシキ</t>
    </rPh>
    <rPh sb="2" eb="3">
      <t>トウ</t>
    </rPh>
    <rPh sb="3" eb="5">
      <t>シュウトク</t>
    </rPh>
    <rPh sb="11" eb="12">
      <t>タ</t>
    </rPh>
    <rPh sb="13" eb="15">
      <t>クンレン</t>
    </rPh>
    <rPh sb="15" eb="17">
      <t>ジッシ</t>
    </rPh>
    <rPh sb="17" eb="19">
      <t>ケイヒ</t>
    </rPh>
    <phoneticPr fontId="3"/>
  </si>
  <si>
    <t>知識等習得コース（介護）訓練実施経費</t>
    <rPh sb="0" eb="2">
      <t>チシキ</t>
    </rPh>
    <rPh sb="2" eb="3">
      <t>トウ</t>
    </rPh>
    <rPh sb="3" eb="5">
      <t>シュウトク</t>
    </rPh>
    <rPh sb="9" eb="11">
      <t>カイゴ</t>
    </rPh>
    <rPh sb="12" eb="14">
      <t>クンレン</t>
    </rPh>
    <rPh sb="14" eb="16">
      <t>ジッシ</t>
    </rPh>
    <rPh sb="16" eb="18">
      <t>ケイヒ</t>
    </rPh>
    <phoneticPr fontId="3"/>
  </si>
  <si>
    <t>知識等習得コース（デジタル）訓練実施経費</t>
    <rPh sb="14" eb="16">
      <t>クンレン</t>
    </rPh>
    <rPh sb="16" eb="18">
      <t>ジッシ</t>
    </rPh>
    <rPh sb="18" eb="20">
      <t>ケイヒ</t>
    </rPh>
    <phoneticPr fontId="3"/>
  </si>
  <si>
    <t>職場見学等推進費（人）</t>
    <rPh sb="0" eb="2">
      <t>ショクバ</t>
    </rPh>
    <rPh sb="2" eb="4">
      <t>ケンガク</t>
    </rPh>
    <rPh sb="4" eb="5">
      <t>トウ</t>
    </rPh>
    <rPh sb="5" eb="7">
      <t>スイシン</t>
    </rPh>
    <rPh sb="7" eb="8">
      <t>ヒ</t>
    </rPh>
    <rPh sb="9" eb="10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</si>
</sst>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General&quot;名、&quot;"/>
    <numFmt numFmtId="179" formatCode="General&quot;ヵ月)&quot;"/>
    <numFmt numFmtId="180" formatCode="000,000&quot;円&quot;&quot;＝&quot;"/>
    <numFmt numFmtId="181" formatCode="000,000&quot;円&quot;&quot;÷&quot;"/>
    <numFmt numFmtId="182" formatCode="0&quot;日&quot;"/>
    <numFmt numFmtId="183" formatCode="#,##0_ &quot;円&quot;"/>
    <numFmt numFmtId="184" formatCode="[$-411]ggge&quot;年&quot;m&quot;月&quot;d&quot;日&quot;;@"/>
    <numFmt numFmtId="185" formatCode="#,##0.00_ "/>
  </numFmts>
  <fonts count="1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4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10" xfId="7" applyFont="1" applyBorder="1">
      <alignment vertical="center"/>
    </xf>
    <xf numFmtId="178" fontId="9" fillId="0" borderId="0" xfId="7" applyNumberFormat="1" applyFont="1">
      <alignment vertical="center"/>
    </xf>
    <xf numFmtId="0" fontId="9" fillId="0" borderId="0" xfId="7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8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4" fillId="0" borderId="0" xfId="7" applyFont="1" applyAlignment="1">
      <alignment horizontal="right" vertical="center"/>
    </xf>
    <xf numFmtId="0" fontId="10" fillId="0" borderId="0" xfId="7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2" borderId="0" xfId="7" applyFont="1" applyFill="1" applyAlignment="1">
      <alignment horizontal="center" vertical="center"/>
    </xf>
    <xf numFmtId="0" fontId="4" fillId="0" borderId="10" xfId="7" applyFont="1" applyBorder="1">
      <alignment vertical="center"/>
    </xf>
    <xf numFmtId="0" fontId="4" fillId="0" borderId="0" xfId="7" applyFont="1" applyAlignment="1">
      <alignment horizontal="center" vertical="center"/>
    </xf>
    <xf numFmtId="182" fontId="4" fillId="0" borderId="0" xfId="7" applyNumberFormat="1" applyFont="1" applyAlignment="1">
      <alignment horizontal="right" vertical="center"/>
    </xf>
    <xf numFmtId="0" fontId="10" fillId="2" borderId="0" xfId="7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10" xfId="0" applyFont="1" applyFill="1" applyBorder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14" fillId="0" borderId="0" xfId="0" applyNumberFormat="1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9" fillId="0" borderId="2" xfId="7" applyFont="1" applyBorder="1">
      <alignment vertical="center"/>
    </xf>
    <xf numFmtId="0" fontId="9" fillId="0" borderId="11" xfId="7" applyFont="1" applyBorder="1">
      <alignment vertical="center"/>
    </xf>
    <xf numFmtId="0" fontId="9" fillId="0" borderId="3" xfId="7" applyFont="1" applyBorder="1">
      <alignment vertical="center"/>
    </xf>
    <xf numFmtId="0" fontId="9" fillId="0" borderId="12" xfId="7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9" fillId="0" borderId="0" xfId="7" applyFont="1" applyAlignment="1">
      <alignment horizontal="left" vertical="center"/>
    </xf>
    <xf numFmtId="0" fontId="4" fillId="2" borderId="10" xfId="7" applyFont="1" applyFill="1" applyBorder="1" applyAlignment="1">
      <alignment horizontal="left" vertical="center"/>
    </xf>
    <xf numFmtId="0" fontId="4" fillId="2" borderId="11" xfId="7" applyFont="1" applyFill="1" applyBorder="1" applyAlignment="1">
      <alignment horizontal="left" vertical="center"/>
    </xf>
    <xf numFmtId="0" fontId="4" fillId="2" borderId="5" xfId="7" applyFont="1" applyFill="1" applyBorder="1" applyAlignment="1">
      <alignment horizontal="left" vertical="center"/>
    </xf>
    <xf numFmtId="0" fontId="4" fillId="2" borderId="6" xfId="7" applyFont="1" applyFill="1" applyBorder="1" applyAlignment="1">
      <alignment horizontal="left" vertical="center"/>
    </xf>
    <xf numFmtId="0" fontId="4" fillId="2" borderId="0" xfId="7" applyFont="1" applyFill="1" applyAlignment="1">
      <alignment horizontal="left" vertical="center"/>
    </xf>
    <xf numFmtId="0" fontId="4" fillId="2" borderId="12" xfId="7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6" fontId="4" fillId="0" borderId="0" xfId="7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0" xfId="7" applyFont="1" applyFill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0" xfId="7" applyFont="1" applyBorder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4" fillId="0" borderId="0" xfId="7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9" fillId="0" borderId="0" xfId="7" applyFont="1" applyAlignment="1">
      <alignment horizontal="left" vertical="center"/>
    </xf>
    <xf numFmtId="181" fontId="4" fillId="0" borderId="8" xfId="0" applyNumberFormat="1" applyFont="1" applyBorder="1" applyAlignment="1">
      <alignment horizontal="center" vertical="center" textRotation="255"/>
    </xf>
    <xf numFmtId="181" fontId="4" fillId="0" borderId="9" xfId="0" applyNumberFormat="1" applyFont="1" applyBorder="1" applyAlignment="1">
      <alignment horizontal="center" vertical="center" textRotation="255"/>
    </xf>
    <xf numFmtId="181" fontId="4" fillId="0" borderId="7" xfId="0" applyNumberFormat="1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181" fontId="4" fillId="0" borderId="10" xfId="0" applyNumberFormat="1" applyFont="1" applyBorder="1" applyAlignment="1">
      <alignment horizontal="center"/>
    </xf>
    <xf numFmtId="181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38" fontId="4" fillId="0" borderId="2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4" xfId="7" applyFont="1" applyBorder="1" applyAlignment="1">
      <alignment horizontal="left" vertical="center"/>
    </xf>
    <xf numFmtId="0" fontId="4" fillId="0" borderId="5" xfId="7" applyFont="1" applyBorder="1" applyAlignment="1">
      <alignment horizontal="lef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7" applyFont="1" applyBorder="1" applyAlignment="1">
      <alignment horizontal="left" vertical="center"/>
    </xf>
    <xf numFmtId="183" fontId="10" fillId="2" borderId="0" xfId="0" applyNumberFormat="1" applyFont="1" applyFill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176" fontId="4" fillId="3" borderId="5" xfId="7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9" fontId="9" fillId="0" borderId="0" xfId="7" applyNumberFormat="1" applyFont="1" applyAlignment="1">
      <alignment horizontal="left" vertical="center"/>
    </xf>
    <xf numFmtId="183" fontId="10" fillId="2" borderId="10" xfId="0" applyNumberFormat="1" applyFont="1" applyFill="1" applyBorder="1" applyAlignment="1">
      <alignment horizontal="right" vertical="center" shrinkToFit="1"/>
    </xf>
    <xf numFmtId="0" fontId="9" fillId="0" borderId="0" xfId="7" applyFont="1" applyAlignment="1">
      <alignment horizontal="center" vertical="center"/>
    </xf>
    <xf numFmtId="176" fontId="4" fillId="0" borderId="0" xfId="7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38" fontId="13" fillId="0" borderId="1" xfId="1" applyFont="1" applyFill="1" applyBorder="1" applyAlignment="1">
      <alignment horizontal="center" vertical="center"/>
    </xf>
    <xf numFmtId="185" fontId="4" fillId="3" borderId="5" xfId="7" applyNumberFormat="1" applyFont="1" applyFill="1" applyBorder="1" applyAlignment="1">
      <alignment horizontal="center" vertical="center"/>
    </xf>
    <xf numFmtId="185" fontId="4" fillId="3" borderId="5" xfId="9" applyNumberFormat="1" applyFont="1" applyFill="1" applyBorder="1" applyAlignment="1">
      <alignment horizontal="center" vertical="center"/>
    </xf>
    <xf numFmtId="184" fontId="9" fillId="2" borderId="0" xfId="7" applyNumberFormat="1" applyFont="1" applyFill="1" applyAlignment="1">
      <alignment horizontal="left" vertical="center"/>
    </xf>
    <xf numFmtId="0" fontId="4" fillId="2" borderId="0" xfId="7" applyFont="1" applyFill="1" applyAlignment="1">
      <alignment horizontal="right" vertical="center" shrinkToFit="1"/>
    </xf>
    <xf numFmtId="0" fontId="4" fillId="0" borderId="0" xfId="7" applyFont="1" applyAlignment="1">
      <alignment horizontal="right" vertical="center"/>
    </xf>
    <xf numFmtId="0" fontId="4" fillId="2" borderId="4" xfId="7" applyFont="1" applyFill="1" applyBorder="1" applyAlignment="1">
      <alignment horizontal="distributed" vertical="center"/>
    </xf>
    <xf numFmtId="0" fontId="4" fillId="2" borderId="5" xfId="7" applyFont="1" applyFill="1" applyBorder="1" applyAlignment="1">
      <alignment horizontal="distributed" vertical="center"/>
    </xf>
    <xf numFmtId="0" fontId="4" fillId="2" borderId="2" xfId="7" applyFont="1" applyFill="1" applyBorder="1" applyAlignment="1">
      <alignment horizontal="distributed" vertical="center"/>
    </xf>
    <xf numFmtId="0" fontId="4" fillId="2" borderId="10" xfId="7" applyFont="1" applyFill="1" applyBorder="1" applyAlignment="1">
      <alignment horizontal="distributed" vertical="center"/>
    </xf>
    <xf numFmtId="0" fontId="4" fillId="2" borderId="3" xfId="7" applyFont="1" applyFill="1" applyBorder="1" applyAlignment="1">
      <alignment horizontal="distributed" vertical="center"/>
    </xf>
    <xf numFmtId="0" fontId="4" fillId="2" borderId="0" xfId="7" applyFont="1" applyFill="1" applyAlignment="1">
      <alignment horizontal="distributed" vertical="center"/>
    </xf>
    <xf numFmtId="0" fontId="8" fillId="0" borderId="10" xfId="7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2" borderId="0" xfId="7" applyFont="1" applyFill="1" applyAlignment="1">
      <alignment horizontal="center" vertical="center"/>
    </xf>
    <xf numFmtId="0" fontId="4" fillId="2" borderId="0" xfId="7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4" fillId="0" borderId="0" xfId="0" applyFont="1">
      <alignment vertical="center"/>
    </xf>
    <xf numFmtId="181" fontId="11" fillId="0" borderId="10" xfId="0" applyNumberFormat="1" applyFont="1" applyBorder="1" applyAlignment="1">
      <alignment horizontal="center"/>
    </xf>
    <xf numFmtId="181" fontId="11" fillId="0" borderId="11" xfId="0" applyNumberFormat="1" applyFont="1" applyBorder="1" applyAlignment="1">
      <alignment horizontal="center"/>
    </xf>
  </cellXfs>
  <cellStyles count="1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12_見積書(H24様式）" xfId="7" xr:uid="{00000000-0005-0000-0000-000007000000}"/>
    <cellStyle name="標準 13" xfId="8" xr:uid="{00000000-0005-0000-0000-000008000000}"/>
    <cellStyle name="標準 2" xfId="9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" formatCode="#,##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" formatCode="#,##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" formatCode="#,##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104775</xdr:rowOff>
    </xdr:from>
    <xdr:to>
      <xdr:col>17</xdr:col>
      <xdr:colOff>428625</xdr:colOff>
      <xdr:row>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05500" y="104775"/>
          <a:ext cx="1419225" cy="314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en-US" altLang="ja-JP" sz="1800" b="1"/>
        </a:p>
      </xdr:txBody>
    </xdr:sp>
    <xdr:clientData/>
  </xdr:twoCellAnchor>
  <xdr:twoCellAnchor>
    <xdr:from>
      <xdr:col>19</xdr:col>
      <xdr:colOff>85725</xdr:colOff>
      <xdr:row>0</xdr:row>
      <xdr:rowOff>114297</xdr:rowOff>
    </xdr:from>
    <xdr:to>
      <xdr:col>35</xdr:col>
      <xdr:colOff>200025</xdr:colOff>
      <xdr:row>10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50" y="114297"/>
          <a:ext cx="4781550" cy="2162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留意事項</a:t>
          </a:r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Ｒ６年度様式です。毎年最新の様式を使用してください。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黄色のセルのみ入力してください。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訓練実施経費の科目及び単位は編集して構いません。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人件費等の訓練時間数、月数、回数は訓練計画を上回らないようにしてください。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上限額オーバーし、エラーメッセージが出た場合は金額を調整してください。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219075</xdr:colOff>
      <xdr:row>27</xdr:row>
      <xdr:rowOff>200025</xdr:rowOff>
    </xdr:from>
    <xdr:to>
      <xdr:col>28</xdr:col>
      <xdr:colOff>95250</xdr:colOff>
      <xdr:row>39</xdr:row>
      <xdr:rowOff>57150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39325" y="6429375"/>
          <a:ext cx="428625" cy="2524125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247651</xdr:colOff>
      <xdr:row>32</xdr:row>
      <xdr:rowOff>0</xdr:rowOff>
    </xdr:from>
    <xdr:to>
      <xdr:col>35</xdr:col>
      <xdr:colOff>180975</xdr:colOff>
      <xdr:row>35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01351" y="7581900"/>
          <a:ext cx="1866899" cy="685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エラーメッセージがないか確認してください。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101600</xdr:rowOff>
    </xdr:from>
    <xdr:to>
      <xdr:col>16</xdr:col>
      <xdr:colOff>425450</xdr:colOff>
      <xdr:row>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29175" y="101600"/>
          <a:ext cx="1911350" cy="3175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知識等習得コース（その他）</a:t>
          </a:r>
          <a:endParaRPr kumimoji="1" lang="en-US" altLang="ja-JP" sz="1100"/>
        </a:p>
      </xdr:txBody>
    </xdr:sp>
    <xdr:clientData/>
  </xdr:twoCellAnchor>
  <xdr:twoCellAnchor>
    <xdr:from>
      <xdr:col>17</xdr:col>
      <xdr:colOff>85725</xdr:colOff>
      <xdr:row>0</xdr:row>
      <xdr:rowOff>114297</xdr:rowOff>
    </xdr:from>
    <xdr:to>
      <xdr:col>32</xdr:col>
      <xdr:colOff>238126</xdr:colOff>
      <xdr:row>10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24750" y="114297"/>
          <a:ext cx="4543426" cy="1885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留意事項</a:t>
          </a:r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Ｒ６年度様式です。毎年最新の様式を使用してください。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黄色のセルのみ入力してください。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訓練実施経費の科目及び単位は編集して構いません。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人件費等の訓練時間数、月数、回数は訓練計画を上回らないようにしてください。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上限額オーバーし、エラーメッセージが出た場合は金額を調整してください。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104775</xdr:rowOff>
    </xdr:from>
    <xdr:to>
      <xdr:col>16</xdr:col>
      <xdr:colOff>390525</xdr:colOff>
      <xdr:row>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05375" y="104775"/>
          <a:ext cx="1800225" cy="314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知識等習得コース（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17</xdr:col>
      <xdr:colOff>180975</xdr:colOff>
      <xdr:row>0</xdr:row>
      <xdr:rowOff>114300</xdr:rowOff>
    </xdr:from>
    <xdr:to>
      <xdr:col>33</xdr:col>
      <xdr:colOff>57151</xdr:colOff>
      <xdr:row>10</xdr:row>
      <xdr:rowOff>228603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20000" y="114300"/>
          <a:ext cx="4543426" cy="1885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留意事項</a:t>
          </a:r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Ｒ６年度様式です。毎年最新の様式を使用してください。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黄色のセルのみ入力してください。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訓練実施経費の科目及び単位は編集して構いません。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人件費等の訓練時間数、月数、回数は訓練計画を上回らないようにしてください。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上限額オーバーし、エラーメッセージが出た場合は金額を調整してください。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101600</xdr:rowOff>
    </xdr:from>
    <xdr:to>
      <xdr:col>16</xdr:col>
      <xdr:colOff>425450</xdr:colOff>
      <xdr:row>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76775" y="101600"/>
          <a:ext cx="2063750" cy="3175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知識等習得コース（デジタル）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123825</xdr:colOff>
      <xdr:row>0</xdr:row>
      <xdr:rowOff>114300</xdr:rowOff>
    </xdr:from>
    <xdr:to>
      <xdr:col>33</xdr:col>
      <xdr:colOff>1</xdr:colOff>
      <xdr:row>10</xdr:row>
      <xdr:rowOff>228603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562850" y="114300"/>
          <a:ext cx="4543426" cy="1885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留意事項</a:t>
          </a:r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Ｒ６年度様式です。毎年最新の様式を使用してください。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黄色のセルのみ入力してください。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訓練実施経費の科目及び単位は編集して構いません。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人件費等の訓練時間数、月数、回数は訓練計画を上回らないようにしてください。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※ </a:t>
          </a:r>
          <a:r>
            <a:rPr kumimoji="1" lang="ja-JP" altLang="en-US" sz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上限額オーバーし、エラーメッセージが出た場合は金額を調整してください。</a:t>
          </a:r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44"/>
  <sheetViews>
    <sheetView view="pageBreakPreview" zoomScaleNormal="100" zoomScaleSheetLayoutView="100" workbookViewId="0">
      <selection activeCell="D12" sqref="D12:G12"/>
    </sheetView>
  </sheetViews>
  <sheetFormatPr defaultColWidth="9" defaultRowHeight="20.149999999999999" customHeight="1"/>
  <cols>
    <col min="1" max="1" width="2.6328125" style="6" customWidth="1"/>
    <col min="2" max="2" width="6.26953125" style="6" bestFit="1" customWidth="1"/>
    <col min="3" max="3" width="13.90625" style="6" bestFit="1" customWidth="1"/>
    <col min="4" max="7" width="6.36328125" style="6" customWidth="1"/>
    <col min="8" max="9" width="5.26953125" style="6" bestFit="1" customWidth="1"/>
    <col min="10" max="10" width="2.453125" style="6" bestFit="1" customWidth="1"/>
    <col min="11" max="11" width="3.453125" style="6" bestFit="1" customWidth="1"/>
    <col min="12" max="12" width="5.7265625" style="6" customWidth="1"/>
    <col min="13" max="14" width="4.26953125" style="6" customWidth="1"/>
    <col min="15" max="16" width="3.453125" style="6" bestFit="1" customWidth="1"/>
    <col min="17" max="18" width="7.08984375" style="6" customWidth="1"/>
    <col min="19" max="19" width="2.36328125" style="6" customWidth="1"/>
    <col min="20" max="20" width="6.90625" style="6" customWidth="1"/>
    <col min="21" max="43" width="3.6328125" style="6" customWidth="1"/>
    <col min="44" max="16384" width="9" style="6"/>
  </cols>
  <sheetData>
    <row r="1" spans="1:36" s="1" customFormat="1" ht="33" customHeight="1">
      <c r="A1" s="49"/>
      <c r="B1" s="145" t="s">
        <v>107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50"/>
      <c r="T1" s="6"/>
    </row>
    <row r="2" spans="1:36" s="1" customFormat="1" ht="33" customHeight="1">
      <c r="A2" s="51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2"/>
      <c r="T2" s="6"/>
    </row>
    <row r="3" spans="1:36" s="1" customFormat="1" ht="20.149999999999999" customHeight="1">
      <c r="A3" s="51"/>
      <c r="B3" s="82" t="s">
        <v>108</v>
      </c>
      <c r="C3" s="82"/>
      <c r="D3" s="82"/>
      <c r="E3" s="82"/>
      <c r="F3" s="82"/>
      <c r="G3" s="82"/>
      <c r="H3" s="82"/>
      <c r="I3" s="82"/>
      <c r="S3" s="52"/>
    </row>
    <row r="4" spans="1:36" s="1" customFormat="1" ht="13">
      <c r="A4" s="51"/>
      <c r="K4" s="8" t="s">
        <v>42</v>
      </c>
      <c r="L4" s="147" t="s">
        <v>93</v>
      </c>
      <c r="M4" s="147"/>
      <c r="N4" s="35" t="s">
        <v>76</v>
      </c>
      <c r="O4" s="68" t="s">
        <v>94</v>
      </c>
      <c r="P4" s="68"/>
      <c r="Q4" s="68"/>
      <c r="R4" s="8"/>
      <c r="S4" s="52"/>
    </row>
    <row r="5" spans="1:36" s="1" customFormat="1" ht="13.5" customHeight="1">
      <c r="A5" s="51"/>
      <c r="K5" s="148" t="s">
        <v>77</v>
      </c>
      <c r="L5" s="148"/>
      <c r="M5" s="148"/>
      <c r="N5" s="148"/>
      <c r="O5" s="148"/>
      <c r="P5" s="148"/>
      <c r="Q5" s="148"/>
      <c r="R5" s="148"/>
      <c r="S5" s="52"/>
    </row>
    <row r="6" spans="1:36" s="1" customFormat="1" ht="13">
      <c r="A6" s="51"/>
      <c r="K6" s="68" t="s">
        <v>78</v>
      </c>
      <c r="L6" s="68"/>
      <c r="M6" s="68"/>
      <c r="N6" s="68"/>
      <c r="O6" s="68"/>
      <c r="P6" s="68"/>
      <c r="Q6" s="68"/>
      <c r="R6" s="68"/>
      <c r="S6" s="52"/>
    </row>
    <row r="7" spans="1:36" s="1" customFormat="1" ht="13">
      <c r="A7" s="51"/>
      <c r="K7" s="68" t="s">
        <v>79</v>
      </c>
      <c r="L7" s="68"/>
      <c r="M7" s="68"/>
      <c r="N7" s="68"/>
      <c r="O7" s="68"/>
      <c r="P7" s="68"/>
      <c r="Q7" s="68"/>
      <c r="R7" s="68"/>
      <c r="S7" s="52"/>
    </row>
    <row r="8" spans="1:36" s="1" customFormat="1" ht="13.5" customHeight="1">
      <c r="A8" s="51"/>
      <c r="K8" s="141" t="s">
        <v>96</v>
      </c>
      <c r="L8" s="142"/>
      <c r="M8" s="58" t="s">
        <v>97</v>
      </c>
      <c r="N8" s="58"/>
      <c r="O8" s="58"/>
      <c r="P8" s="58"/>
      <c r="Q8" s="58"/>
      <c r="R8" s="59"/>
      <c r="S8" s="52"/>
    </row>
    <row r="9" spans="1:36" s="1" customFormat="1" ht="13.5" customHeight="1">
      <c r="A9" s="51"/>
      <c r="K9" s="143" t="s">
        <v>101</v>
      </c>
      <c r="L9" s="144"/>
      <c r="M9" s="62"/>
      <c r="N9" s="62"/>
      <c r="O9" s="62"/>
      <c r="P9" s="62"/>
      <c r="Q9" s="62"/>
      <c r="R9" s="63"/>
      <c r="S9" s="52"/>
    </row>
    <row r="10" spans="1:36" s="1" customFormat="1" ht="13.5" customHeight="1">
      <c r="A10" s="51"/>
      <c r="K10" s="139" t="s">
        <v>102</v>
      </c>
      <c r="L10" s="140"/>
      <c r="M10" s="60" t="s">
        <v>98</v>
      </c>
      <c r="N10" s="60"/>
      <c r="O10" s="60"/>
      <c r="P10" s="60"/>
      <c r="Q10" s="60"/>
      <c r="R10" s="61"/>
      <c r="S10" s="52"/>
    </row>
    <row r="11" spans="1:36" s="1" customFormat="1" ht="20.149999999999999" customHeight="1">
      <c r="A11" s="51"/>
      <c r="C11" s="89" t="s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52"/>
    </row>
    <row r="12" spans="1:36" s="1" customFormat="1" ht="20.149999999999999" customHeight="1">
      <c r="A12" s="51"/>
      <c r="B12" s="81" t="s">
        <v>56</v>
      </c>
      <c r="C12" s="81"/>
      <c r="D12" s="136">
        <v>45383</v>
      </c>
      <c r="E12" s="136"/>
      <c r="F12" s="136"/>
      <c r="G12" s="136"/>
      <c r="H12" s="36"/>
      <c r="S12" s="52"/>
      <c r="T12" s="6"/>
      <c r="U12" s="89"/>
      <c r="V12" s="89"/>
      <c r="W12" s="89"/>
    </row>
    <row r="13" spans="1:36" s="1" customFormat="1" ht="20.149999999999999" customHeight="1">
      <c r="A13" s="51"/>
      <c r="B13" s="9" t="s">
        <v>49</v>
      </c>
      <c r="C13" s="137" t="s">
        <v>103</v>
      </c>
      <c r="D13" s="137"/>
      <c r="E13" s="138" t="s">
        <v>63</v>
      </c>
      <c r="F13" s="138"/>
      <c r="G13" s="33">
        <v>6</v>
      </c>
      <c r="H13" s="8" t="s">
        <v>55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52"/>
      <c r="T13" s="6"/>
      <c r="U13" s="57"/>
      <c r="V13" s="57"/>
      <c r="W13" s="57"/>
    </row>
    <row r="14" spans="1:36" s="1" customFormat="1" ht="20.149999999999999" customHeight="1">
      <c r="A14" s="51"/>
      <c r="B14" s="4" t="s">
        <v>43</v>
      </c>
      <c r="C14" s="89" t="s">
        <v>47</v>
      </c>
      <c r="D14" s="89"/>
      <c r="E14" s="89"/>
      <c r="F14" s="4"/>
      <c r="S14" s="52"/>
      <c r="T14" s="6"/>
      <c r="U14" s="57"/>
      <c r="V14" s="57"/>
      <c r="W14" s="57"/>
    </row>
    <row r="15" spans="1:36" s="1" customFormat="1" ht="20.149999999999999" customHeight="1">
      <c r="A15" s="51"/>
      <c r="C15" s="107" t="s">
        <v>39</v>
      </c>
      <c r="D15" s="107"/>
      <c r="E15" s="107"/>
      <c r="F15" s="107"/>
      <c r="G15" s="134">
        <f>Q30/K17/O17</f>
        <v>50000</v>
      </c>
      <c r="H15" s="135"/>
      <c r="I15" s="120" t="s">
        <v>10</v>
      </c>
      <c r="J15" s="120"/>
      <c r="K15" s="120"/>
      <c r="L15" s="8"/>
      <c r="S15" s="52"/>
      <c r="T15" s="131" t="s">
        <v>88</v>
      </c>
      <c r="U15" s="131"/>
      <c r="V15" s="131"/>
      <c r="W15" s="131"/>
      <c r="X15" s="131"/>
      <c r="Y15" s="131"/>
      <c r="Z15" s="131"/>
      <c r="AA15" s="128"/>
      <c r="AB15" s="129"/>
      <c r="AC15" s="8"/>
      <c r="AD15" s="8"/>
      <c r="AE15" s="130"/>
      <c r="AF15" s="130"/>
      <c r="AG15" s="130"/>
    </row>
    <row r="16" spans="1:36" ht="20.149999999999999" customHeight="1">
      <c r="A16" s="51"/>
      <c r="B16" s="1"/>
      <c r="C16" s="80" t="s">
        <v>11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2"/>
      <c r="P16" s="2"/>
      <c r="Q16" s="1"/>
      <c r="R16" s="1"/>
      <c r="S16" s="52"/>
      <c r="T16" s="131" t="s">
        <v>87</v>
      </c>
      <c r="U16" s="131"/>
      <c r="V16" s="132"/>
      <c r="W16" s="133">
        <v>50000</v>
      </c>
      <c r="X16" s="133"/>
      <c r="Y16" s="133"/>
      <c r="Z16" s="133"/>
      <c r="AA16" s="8"/>
      <c r="AB16" s="8"/>
      <c r="AC16" s="8"/>
      <c r="AD16" s="8"/>
      <c r="AE16" s="8"/>
      <c r="AF16" s="8"/>
      <c r="AG16" s="1"/>
      <c r="AH16" s="1"/>
      <c r="AI16" s="1"/>
      <c r="AJ16" s="1"/>
    </row>
    <row r="17" spans="1:36" ht="20.149999999999999" customHeight="1">
      <c r="A17" s="51"/>
      <c r="B17" s="1"/>
      <c r="C17" s="1"/>
      <c r="D17" s="1"/>
      <c r="E17" s="1"/>
      <c r="F17" s="1"/>
      <c r="G17" s="1"/>
      <c r="H17" s="1"/>
      <c r="I17" s="81" t="s">
        <v>37</v>
      </c>
      <c r="J17" s="81"/>
      <c r="K17" s="37">
        <v>20</v>
      </c>
      <c r="L17" s="3" t="s">
        <v>41</v>
      </c>
      <c r="M17" s="127" t="s">
        <v>38</v>
      </c>
      <c r="N17" s="127"/>
      <c r="O17" s="37">
        <v>6</v>
      </c>
      <c r="P17" s="125" t="s">
        <v>61</v>
      </c>
      <c r="Q17" s="125"/>
      <c r="R17" s="1"/>
      <c r="S17" s="52"/>
      <c r="U17" s="1"/>
      <c r="V17" s="1"/>
      <c r="W17" s="1"/>
      <c r="X17" s="1"/>
      <c r="Y17" s="1"/>
      <c r="Z17" s="1"/>
      <c r="AA17" s="81"/>
      <c r="AB17" s="81"/>
      <c r="AC17" s="1"/>
      <c r="AD17" s="3"/>
      <c r="AE17" s="127"/>
      <c r="AF17" s="127"/>
      <c r="AG17" s="1"/>
      <c r="AH17" s="125"/>
      <c r="AI17" s="125"/>
      <c r="AJ17" s="1"/>
    </row>
    <row r="18" spans="1:36" ht="20.149999999999999" customHeight="1">
      <c r="A18" s="53"/>
      <c r="B18" s="11"/>
      <c r="C18" s="12" t="s">
        <v>1</v>
      </c>
      <c r="D18" s="93" t="s">
        <v>12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93" t="s">
        <v>2</v>
      </c>
      <c r="R18" s="78"/>
      <c r="S18" s="54"/>
    </row>
    <row r="19" spans="1:36" ht="20.149999999999999" customHeight="1">
      <c r="A19" s="53"/>
      <c r="B19" s="101" t="s">
        <v>40</v>
      </c>
      <c r="C19" s="13" t="s">
        <v>3</v>
      </c>
      <c r="D19" s="110" t="s">
        <v>13</v>
      </c>
      <c r="E19" s="111"/>
      <c r="F19" s="111"/>
      <c r="G19" s="111"/>
      <c r="H19" s="14" t="s">
        <v>14</v>
      </c>
      <c r="I19" s="126">
        <v>2500</v>
      </c>
      <c r="J19" s="126"/>
      <c r="K19" s="14" t="s">
        <v>15</v>
      </c>
      <c r="L19" s="40">
        <v>725</v>
      </c>
      <c r="M19" s="41" t="s">
        <v>16</v>
      </c>
      <c r="N19" s="14"/>
      <c r="O19" s="38"/>
      <c r="P19" s="14"/>
      <c r="Q19" s="104">
        <f>PRODUCT(I19,L19,O19)</f>
        <v>1812500</v>
      </c>
      <c r="R19" s="105"/>
      <c r="S19" s="54"/>
    </row>
    <row r="20" spans="1:36" ht="20.149999999999999" customHeight="1">
      <c r="A20" s="53"/>
      <c r="B20" s="102"/>
      <c r="C20" s="15"/>
      <c r="D20" s="121" t="s">
        <v>17</v>
      </c>
      <c r="E20" s="122"/>
      <c r="F20" s="122"/>
      <c r="G20" s="122"/>
      <c r="H20" s="16" t="s">
        <v>14</v>
      </c>
      <c r="I20" s="115">
        <v>1800</v>
      </c>
      <c r="J20" s="115"/>
      <c r="K20" s="16" t="s">
        <v>15</v>
      </c>
      <c r="L20" s="39">
        <v>725</v>
      </c>
      <c r="M20" s="42" t="s">
        <v>16</v>
      </c>
      <c r="N20" s="16"/>
      <c r="O20" s="38"/>
      <c r="P20" s="16"/>
      <c r="Q20" s="116">
        <f t="shared" ref="Q20:Q27" si="0">PRODUCT(I20,L20,O20)</f>
        <v>1305000</v>
      </c>
      <c r="R20" s="117"/>
      <c r="S20" s="54"/>
    </row>
    <row r="21" spans="1:36" ht="20.149999999999999" customHeight="1">
      <c r="A21" s="53"/>
      <c r="B21" s="102"/>
      <c r="C21" s="15"/>
      <c r="D21" s="121" t="s">
        <v>4</v>
      </c>
      <c r="E21" s="122"/>
      <c r="F21" s="122"/>
      <c r="G21" s="122"/>
      <c r="H21" s="16" t="s">
        <v>14</v>
      </c>
      <c r="I21" s="115">
        <v>1400</v>
      </c>
      <c r="J21" s="115"/>
      <c r="K21" s="16" t="s">
        <v>15</v>
      </c>
      <c r="L21" s="39">
        <v>725</v>
      </c>
      <c r="M21" s="42" t="s">
        <v>16</v>
      </c>
      <c r="N21" s="16"/>
      <c r="O21" s="38"/>
      <c r="P21" s="16"/>
      <c r="Q21" s="116">
        <f t="shared" si="0"/>
        <v>1015000</v>
      </c>
      <c r="R21" s="117"/>
      <c r="S21" s="54"/>
    </row>
    <row r="22" spans="1:36" ht="20.149999999999999" customHeight="1">
      <c r="A22" s="53"/>
      <c r="B22" s="102"/>
      <c r="C22" s="15" t="s">
        <v>18</v>
      </c>
      <c r="D22" s="121" t="s">
        <v>19</v>
      </c>
      <c r="E22" s="122"/>
      <c r="F22" s="122"/>
      <c r="G22" s="122"/>
      <c r="H22" s="16" t="s">
        <v>20</v>
      </c>
      <c r="I22" s="115">
        <v>4000</v>
      </c>
      <c r="J22" s="115"/>
      <c r="K22" s="16" t="s">
        <v>15</v>
      </c>
      <c r="L22" s="38">
        <v>6</v>
      </c>
      <c r="M22" s="43" t="s">
        <v>60</v>
      </c>
      <c r="N22" s="16" t="s">
        <v>15</v>
      </c>
      <c r="O22" s="38">
        <v>20</v>
      </c>
      <c r="P22" s="16" t="s">
        <v>22</v>
      </c>
      <c r="Q22" s="116">
        <f t="shared" si="0"/>
        <v>480000</v>
      </c>
      <c r="R22" s="117"/>
      <c r="S22" s="54"/>
    </row>
    <row r="23" spans="1:36" ht="20.149999999999999" customHeight="1">
      <c r="A23" s="53"/>
      <c r="B23" s="102"/>
      <c r="C23" s="15"/>
      <c r="D23" s="121" t="s">
        <v>23</v>
      </c>
      <c r="E23" s="122"/>
      <c r="F23" s="122"/>
      <c r="G23" s="122"/>
      <c r="H23" s="16" t="s">
        <v>20</v>
      </c>
      <c r="I23" s="115">
        <v>10000</v>
      </c>
      <c r="J23" s="115"/>
      <c r="K23" s="16" t="s">
        <v>15</v>
      </c>
      <c r="L23" s="38">
        <v>6</v>
      </c>
      <c r="M23" s="43" t="s">
        <v>60</v>
      </c>
      <c r="N23" s="16"/>
      <c r="O23" s="38"/>
      <c r="P23" s="16"/>
      <c r="Q23" s="116">
        <f t="shared" si="0"/>
        <v>60000</v>
      </c>
      <c r="R23" s="117"/>
      <c r="S23" s="54"/>
    </row>
    <row r="24" spans="1:36" ht="20.149999999999999" customHeight="1">
      <c r="A24" s="53"/>
      <c r="B24" s="102"/>
      <c r="C24" s="15"/>
      <c r="D24" s="121" t="s">
        <v>24</v>
      </c>
      <c r="E24" s="122"/>
      <c r="F24" s="122"/>
      <c r="G24" s="122"/>
      <c r="H24" s="16"/>
      <c r="I24" s="115">
        <v>60000</v>
      </c>
      <c r="J24" s="115"/>
      <c r="K24" s="16" t="s">
        <v>15</v>
      </c>
      <c r="L24" s="38">
        <v>6</v>
      </c>
      <c r="M24" s="43" t="s">
        <v>60</v>
      </c>
      <c r="N24" s="16"/>
      <c r="O24" s="38"/>
      <c r="P24" s="16"/>
      <c r="Q24" s="116">
        <f t="shared" si="0"/>
        <v>360000</v>
      </c>
      <c r="R24" s="117"/>
      <c r="S24" s="54"/>
    </row>
    <row r="25" spans="1:36" ht="20.149999999999999" customHeight="1">
      <c r="A25" s="53"/>
      <c r="B25" s="102"/>
      <c r="C25" s="15"/>
      <c r="D25" s="121" t="s">
        <v>95</v>
      </c>
      <c r="E25" s="122"/>
      <c r="F25" s="122"/>
      <c r="G25" s="122"/>
      <c r="H25" s="16"/>
      <c r="I25" s="115">
        <v>1000</v>
      </c>
      <c r="J25" s="115"/>
      <c r="K25" s="16" t="s">
        <v>15</v>
      </c>
      <c r="L25" s="38">
        <v>6</v>
      </c>
      <c r="M25" s="43" t="s">
        <v>60</v>
      </c>
      <c r="N25" s="16" t="s">
        <v>15</v>
      </c>
      <c r="O25" s="38">
        <v>20</v>
      </c>
      <c r="P25" s="16" t="s">
        <v>27</v>
      </c>
      <c r="Q25" s="116">
        <f t="shared" si="0"/>
        <v>120000</v>
      </c>
      <c r="R25" s="117"/>
      <c r="S25" s="54"/>
    </row>
    <row r="26" spans="1:36" ht="20.149999999999999" customHeight="1">
      <c r="A26" s="53"/>
      <c r="B26" s="102"/>
      <c r="C26" s="15" t="s">
        <v>28</v>
      </c>
      <c r="D26" s="123"/>
      <c r="E26" s="124"/>
      <c r="F26" s="124"/>
      <c r="G26" s="124"/>
      <c r="I26" s="115">
        <v>20000</v>
      </c>
      <c r="J26" s="115"/>
      <c r="K26" s="16" t="s">
        <v>15</v>
      </c>
      <c r="L26" s="38">
        <v>6</v>
      </c>
      <c r="M26" s="42" t="s">
        <v>60</v>
      </c>
      <c r="N26" s="16"/>
      <c r="O26" s="38"/>
      <c r="P26" s="16"/>
      <c r="Q26" s="116">
        <f t="shared" si="0"/>
        <v>120000</v>
      </c>
      <c r="R26" s="117"/>
      <c r="S26" s="54"/>
    </row>
    <row r="27" spans="1:36" ht="20.149999999999999" customHeight="1">
      <c r="A27" s="53"/>
      <c r="B27" s="102"/>
      <c r="C27" s="15" t="s">
        <v>5</v>
      </c>
      <c r="D27" s="114" t="s">
        <v>6</v>
      </c>
      <c r="E27" s="82"/>
      <c r="F27" s="82"/>
      <c r="G27" s="82"/>
      <c r="I27" s="115">
        <v>183000</v>
      </c>
      <c r="J27" s="115"/>
      <c r="K27" s="16"/>
      <c r="L27" s="38"/>
      <c r="M27" s="43"/>
      <c r="N27" s="16"/>
      <c r="O27" s="38"/>
      <c r="P27" s="16"/>
      <c r="Q27" s="116">
        <f t="shared" si="0"/>
        <v>183000</v>
      </c>
      <c r="R27" s="117"/>
      <c r="S27" s="54"/>
    </row>
    <row r="28" spans="1:36" ht="20.149999999999999" customHeight="1">
      <c r="A28" s="53"/>
      <c r="B28" s="101" t="s">
        <v>7</v>
      </c>
      <c r="C28" s="13" t="s">
        <v>29</v>
      </c>
      <c r="D28" s="17"/>
      <c r="E28" s="18"/>
      <c r="F28" s="18"/>
      <c r="G28" s="18"/>
      <c r="H28" s="5"/>
      <c r="I28" s="5"/>
      <c r="J28" s="5"/>
      <c r="K28" s="5"/>
      <c r="L28" s="5"/>
      <c r="M28" s="5"/>
      <c r="N28" s="5"/>
      <c r="O28" s="5"/>
      <c r="P28" s="5"/>
      <c r="Q28" s="104">
        <f>SUM(Q19:R27)</f>
        <v>5455500</v>
      </c>
      <c r="R28" s="105"/>
      <c r="S28" s="54"/>
    </row>
    <row r="29" spans="1:36" ht="20.149999999999999" customHeight="1">
      <c r="A29" s="53"/>
      <c r="B29" s="102"/>
      <c r="C29" s="15" t="s">
        <v>8</v>
      </c>
      <c r="D29" s="106" t="s">
        <v>86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Q29" s="108">
        <v>544500</v>
      </c>
      <c r="R29" s="109"/>
      <c r="S29" s="54"/>
      <c r="T29" s="46" t="str">
        <f>IF(Q29&lt;=(Q28*0.1),"←ＯＫ（上限"&amp;INT(Q28*0.1)&amp;"円以内）","←×事務経費（Ｂ）は１０％以内に調整してください。")</f>
        <v>←ＯＫ（上限545550円以内）</v>
      </c>
      <c r="U29" s="47"/>
    </row>
    <row r="30" spans="1:36" ht="20.149999999999999" customHeight="1">
      <c r="A30" s="53"/>
      <c r="B30" s="102"/>
      <c r="C30" s="13" t="s">
        <v>30</v>
      </c>
      <c r="D30" s="110" t="s">
        <v>31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5"/>
      <c r="Q30" s="104">
        <f>+Q28+Q29</f>
        <v>6000000</v>
      </c>
      <c r="R30" s="105"/>
      <c r="S30" s="54"/>
      <c r="T30" s="46" t="str">
        <f>IF(Q30&lt;=(W16*K17*O17),"←ＯＫ（上限"&amp;(K17*O17*W16)&amp;"円以内）","←小計が上限額（"&amp;(K17*O17*W16)&amp;"円）を超えています。科目単価、調整額または事務経費で減額して調整してください。")</f>
        <v>←ＯＫ（上限6000000円以内）</v>
      </c>
      <c r="U30" s="47"/>
    </row>
    <row r="31" spans="1:36" ht="20.149999999999999" customHeight="1">
      <c r="A31" s="53"/>
      <c r="B31" s="103"/>
      <c r="C31" s="19" t="s">
        <v>32</v>
      </c>
      <c r="D31" s="112" t="s">
        <v>68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20"/>
      <c r="Q31" s="108">
        <f>INT(Q30*0.1)</f>
        <v>600000</v>
      </c>
      <c r="R31" s="109"/>
      <c r="S31" s="54"/>
      <c r="T31" s="47"/>
      <c r="U31" s="47"/>
    </row>
    <row r="32" spans="1:36" ht="13">
      <c r="A32" s="53"/>
      <c r="B32" s="83" t="s">
        <v>58</v>
      </c>
      <c r="C32" s="84"/>
      <c r="D32" s="85" t="s">
        <v>36</v>
      </c>
      <c r="E32" s="86"/>
      <c r="F32" s="86"/>
      <c r="G32" s="86"/>
      <c r="H32" s="86"/>
      <c r="I32" s="86"/>
      <c r="J32" s="86"/>
      <c r="K32" s="86"/>
      <c r="L32" s="86"/>
      <c r="M32" s="86"/>
      <c r="N32" s="21"/>
      <c r="O32" s="21"/>
      <c r="P32" s="21"/>
      <c r="Q32" s="87">
        <f>SUM(Q30:R31)</f>
        <v>6600000</v>
      </c>
      <c r="R32" s="88"/>
      <c r="S32" s="54"/>
      <c r="T32" s="47"/>
      <c r="U32" s="47"/>
    </row>
    <row r="33" spans="1:21" ht="13">
      <c r="A33" s="53"/>
      <c r="S33" s="54"/>
      <c r="T33" s="47"/>
      <c r="U33" s="47"/>
    </row>
    <row r="34" spans="1:21" ht="13">
      <c r="A34" s="53"/>
      <c r="B34" s="4" t="s">
        <v>44</v>
      </c>
      <c r="C34" s="89" t="s">
        <v>45</v>
      </c>
      <c r="D34" s="89"/>
      <c r="E34" s="8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4"/>
      <c r="T34" s="47"/>
      <c r="U34" s="47"/>
    </row>
    <row r="35" spans="1:21" ht="13">
      <c r="A35" s="53"/>
      <c r="C35" s="107" t="s">
        <v>46</v>
      </c>
      <c r="D35" s="107"/>
      <c r="E35" s="107"/>
      <c r="F35" s="107"/>
      <c r="G35" s="118">
        <f>INT(Q39/K37/M39)</f>
        <v>20000</v>
      </c>
      <c r="H35" s="119"/>
      <c r="I35" s="120" t="s">
        <v>10</v>
      </c>
      <c r="J35" s="120"/>
      <c r="K35" s="120"/>
      <c r="L35" s="8"/>
      <c r="M35" s="1"/>
      <c r="N35" s="1"/>
      <c r="O35" s="1"/>
      <c r="P35" s="1"/>
      <c r="Q35" s="1"/>
      <c r="S35" s="54"/>
      <c r="T35" s="47"/>
      <c r="U35" s="47"/>
    </row>
    <row r="36" spans="1:21" ht="20.149999999999999" customHeight="1">
      <c r="A36" s="53"/>
      <c r="C36" s="80" t="s">
        <v>50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2"/>
      <c r="P36" s="2"/>
      <c r="Q36" s="1"/>
      <c r="S36" s="54"/>
      <c r="T36" s="47"/>
      <c r="U36" s="47"/>
    </row>
    <row r="37" spans="1:21" ht="20.149999999999999" customHeight="1">
      <c r="A37" s="53"/>
      <c r="C37" s="1"/>
      <c r="D37" s="1"/>
      <c r="E37" s="1"/>
      <c r="F37" s="1"/>
      <c r="G37" s="1"/>
      <c r="H37" s="1"/>
      <c r="I37" s="81" t="s">
        <v>37</v>
      </c>
      <c r="J37" s="81"/>
      <c r="K37" s="8">
        <f>K17</f>
        <v>20</v>
      </c>
      <c r="L37" s="3" t="s">
        <v>81</v>
      </c>
      <c r="M37" s="82"/>
      <c r="N37" s="82"/>
      <c r="O37" s="82"/>
      <c r="P37" s="82"/>
      <c r="Q37" s="82"/>
      <c r="S37" s="54"/>
      <c r="T37" s="47"/>
      <c r="U37" s="47"/>
    </row>
    <row r="38" spans="1:21" ht="20.149999999999999" customHeight="1">
      <c r="A38" s="53"/>
      <c r="B38" s="90" t="s">
        <v>64</v>
      </c>
      <c r="C38" s="93" t="s">
        <v>65</v>
      </c>
      <c r="D38" s="78"/>
      <c r="E38" s="93" t="s">
        <v>66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8"/>
      <c r="Q38" s="77" t="s">
        <v>2</v>
      </c>
      <c r="R38" s="78"/>
      <c r="S38" s="54"/>
      <c r="T38" s="47"/>
      <c r="U38" s="47"/>
    </row>
    <row r="39" spans="1:21" ht="20.149999999999999" customHeight="1">
      <c r="A39" s="53"/>
      <c r="B39" s="91"/>
      <c r="C39" s="94" t="s">
        <v>52</v>
      </c>
      <c r="D39" s="95"/>
      <c r="E39" s="99">
        <v>20000</v>
      </c>
      <c r="F39" s="100"/>
      <c r="G39" s="22" t="s">
        <v>99</v>
      </c>
      <c r="H39" s="23">
        <f>+K37</f>
        <v>20</v>
      </c>
      <c r="I39" s="5" t="s">
        <v>54</v>
      </c>
      <c r="J39" s="96" t="s">
        <v>83</v>
      </c>
      <c r="K39" s="96"/>
      <c r="L39" s="96"/>
      <c r="M39" s="5">
        <f>IF(O17&gt;6,6,O17)</f>
        <v>6</v>
      </c>
      <c r="N39" s="5" t="s">
        <v>84</v>
      </c>
      <c r="O39" s="24"/>
      <c r="P39" s="5"/>
      <c r="Q39" s="97">
        <f>E39*H39*M39</f>
        <v>2400000</v>
      </c>
      <c r="R39" s="98"/>
      <c r="S39" s="54"/>
      <c r="T39" s="48" t="str">
        <f>IF(M39&lt;=6,"←ＯＫ","←×経費対象月は６月が上限です。")</f>
        <v>←ＯＫ</v>
      </c>
      <c r="U39" s="47"/>
    </row>
    <row r="40" spans="1:21" ht="20.149999999999999" customHeight="1">
      <c r="A40" s="53"/>
      <c r="B40" s="91"/>
      <c r="C40" s="69" t="s">
        <v>51</v>
      </c>
      <c r="D40" s="70"/>
      <c r="E40" s="25" t="s">
        <v>9</v>
      </c>
      <c r="F40" s="20"/>
      <c r="G40" s="20"/>
      <c r="H40" s="26"/>
      <c r="I40" s="26"/>
      <c r="J40" s="26"/>
      <c r="K40" s="26"/>
      <c r="L40" s="26"/>
      <c r="M40" s="27"/>
      <c r="N40" s="27"/>
      <c r="O40" s="27"/>
      <c r="P40" s="16"/>
      <c r="Q40" s="71">
        <f>+Q39*10%</f>
        <v>240000</v>
      </c>
      <c r="R40" s="72"/>
      <c r="S40" s="54"/>
    </row>
    <row r="41" spans="1:21" ht="20.149999999999999" customHeight="1">
      <c r="A41" s="53"/>
      <c r="B41" s="91"/>
      <c r="C41" s="73" t="s">
        <v>59</v>
      </c>
      <c r="D41" s="74"/>
      <c r="E41" s="28" t="s">
        <v>53</v>
      </c>
      <c r="F41" s="29"/>
      <c r="G41" s="29"/>
      <c r="H41" s="30"/>
      <c r="I41" s="30"/>
      <c r="J41" s="30"/>
      <c r="K41" s="30"/>
      <c r="L41" s="30"/>
      <c r="M41" s="31"/>
      <c r="N41" s="31"/>
      <c r="O41" s="31"/>
      <c r="P41" s="31"/>
      <c r="Q41" s="75">
        <f>+Q39+Q40</f>
        <v>2640000</v>
      </c>
      <c r="R41" s="76"/>
      <c r="S41" s="54"/>
    </row>
    <row r="42" spans="1:21" ht="20.149999999999999" customHeight="1">
      <c r="A42" s="53"/>
      <c r="B42" s="92"/>
      <c r="C42" s="77" t="s">
        <v>57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  <c r="Q42" s="79">
        <f>+Q32+Q41</f>
        <v>9240000</v>
      </c>
      <c r="R42" s="79"/>
      <c r="S42" s="54"/>
    </row>
    <row r="43" spans="1:21" ht="20.149999999999999" customHeight="1">
      <c r="A43" s="53"/>
      <c r="B43" s="32" t="s">
        <v>48</v>
      </c>
      <c r="C43" s="66" t="s">
        <v>62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54"/>
    </row>
    <row r="44" spans="1:21" ht="20.149999999999999" customHeight="1">
      <c r="A44" s="25"/>
      <c r="B44" s="55" t="s">
        <v>48</v>
      </c>
      <c r="C44" s="67" t="s">
        <v>106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56"/>
    </row>
  </sheetData>
  <mergeCells count="96">
    <mergeCell ref="B1:R1"/>
    <mergeCell ref="B3:I3"/>
    <mergeCell ref="L4:M4"/>
    <mergeCell ref="O4:Q4"/>
    <mergeCell ref="K5:R5"/>
    <mergeCell ref="K7:R7"/>
    <mergeCell ref="C11:R11"/>
    <mergeCell ref="B12:C12"/>
    <mergeCell ref="D12:G12"/>
    <mergeCell ref="C13:D13"/>
    <mergeCell ref="E13:F13"/>
    <mergeCell ref="K10:L10"/>
    <mergeCell ref="K8:L8"/>
    <mergeCell ref="K9:L9"/>
    <mergeCell ref="U12:W12"/>
    <mergeCell ref="C15:F15"/>
    <mergeCell ref="G15:H15"/>
    <mergeCell ref="I15:K15"/>
    <mergeCell ref="T15:Z15"/>
    <mergeCell ref="C14:E14"/>
    <mergeCell ref="AA15:AB15"/>
    <mergeCell ref="AE15:AG15"/>
    <mergeCell ref="C16:N16"/>
    <mergeCell ref="T16:V16"/>
    <mergeCell ref="W16:Z16"/>
    <mergeCell ref="AH17:AI17"/>
    <mergeCell ref="D18:P18"/>
    <mergeCell ref="Q18:R18"/>
    <mergeCell ref="B19:B27"/>
    <mergeCell ref="D19:G19"/>
    <mergeCell ref="I19:J19"/>
    <mergeCell ref="Q19:R19"/>
    <mergeCell ref="D20:G20"/>
    <mergeCell ref="I20:J20"/>
    <mergeCell ref="Q20:R20"/>
    <mergeCell ref="I17:J17"/>
    <mergeCell ref="M17:N17"/>
    <mergeCell ref="P17:Q17"/>
    <mergeCell ref="AA17:AB17"/>
    <mergeCell ref="AE17:AF17"/>
    <mergeCell ref="D21:G21"/>
    <mergeCell ref="I21:J21"/>
    <mergeCell ref="Q21:R21"/>
    <mergeCell ref="D22:G22"/>
    <mergeCell ref="I22:J22"/>
    <mergeCell ref="Q22:R22"/>
    <mergeCell ref="D23:G23"/>
    <mergeCell ref="I23:J23"/>
    <mergeCell ref="Q23:R23"/>
    <mergeCell ref="D24:G24"/>
    <mergeCell ref="I24:J24"/>
    <mergeCell ref="Q24:R24"/>
    <mergeCell ref="D25:G25"/>
    <mergeCell ref="I25:J25"/>
    <mergeCell ref="Q25:R25"/>
    <mergeCell ref="D26:G26"/>
    <mergeCell ref="I26:J26"/>
    <mergeCell ref="Q26:R26"/>
    <mergeCell ref="D27:G27"/>
    <mergeCell ref="I27:J27"/>
    <mergeCell ref="Q27:R27"/>
    <mergeCell ref="C35:F35"/>
    <mergeCell ref="G35:H35"/>
    <mergeCell ref="I35:K35"/>
    <mergeCell ref="B28:B31"/>
    <mergeCell ref="Q28:R28"/>
    <mergeCell ref="D29:O29"/>
    <mergeCell ref="Q29:R29"/>
    <mergeCell ref="D30:O30"/>
    <mergeCell ref="Q30:R30"/>
    <mergeCell ref="D31:O31"/>
    <mergeCell ref="Q31:R31"/>
    <mergeCell ref="B38:B42"/>
    <mergeCell ref="C38:D38"/>
    <mergeCell ref="E38:P38"/>
    <mergeCell ref="Q38:R38"/>
    <mergeCell ref="C39:D39"/>
    <mergeCell ref="J39:L39"/>
    <mergeCell ref="Q39:R39"/>
    <mergeCell ref="E39:F39"/>
    <mergeCell ref="C43:R43"/>
    <mergeCell ref="C44:R44"/>
    <mergeCell ref="K6:R6"/>
    <mergeCell ref="C40:D40"/>
    <mergeCell ref="Q40:R40"/>
    <mergeCell ref="C41:D41"/>
    <mergeCell ref="Q41:R41"/>
    <mergeCell ref="C42:P42"/>
    <mergeCell ref="Q42:R42"/>
    <mergeCell ref="C36:N36"/>
    <mergeCell ref="I37:J37"/>
    <mergeCell ref="M37:Q37"/>
    <mergeCell ref="B32:C32"/>
    <mergeCell ref="D32:M32"/>
    <mergeCell ref="Q32:R32"/>
    <mergeCell ref="C34:E34"/>
  </mergeCells>
  <phoneticPr fontId="3"/>
  <conditionalFormatting sqref="G15:H15">
    <cfRule type="expression" dxfId="11" priority="1">
      <formula>MOD($G$15,1)=0</formula>
    </cfRule>
  </conditionalFormatting>
  <conditionalFormatting sqref="Q29:R29">
    <cfRule type="expression" dxfId="10" priority="3">
      <formula>Q29&gt;(Q28*0.1)</formula>
    </cfRule>
  </conditionalFormatting>
  <conditionalFormatting sqref="Q30:R30">
    <cfRule type="expression" dxfId="9" priority="7">
      <formula>(Q30&gt;(W16*K17*O17))</formula>
    </cfRule>
  </conditionalFormatting>
  <printOptions horizontalCentered="1"/>
  <pageMargins left="0.70866141732283472" right="0.70866141732283472" top="0.86614173228346458" bottom="0.55118110236220474" header="0.31496062992125984" footer="0.31496062992125984"/>
  <pageSetup paperSize="9" scale="53" orientation="portrait" blackAndWhite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G44"/>
  <sheetViews>
    <sheetView view="pageBreakPreview" topLeftCell="A42" zoomScaleNormal="100" zoomScaleSheetLayoutView="100" workbookViewId="0">
      <selection activeCell="U16" sqref="U16:X16"/>
    </sheetView>
  </sheetViews>
  <sheetFormatPr defaultColWidth="9" defaultRowHeight="20.149999999999999" customHeight="1"/>
  <cols>
    <col min="1" max="1" width="6.26953125" style="6" bestFit="1" customWidth="1"/>
    <col min="2" max="2" width="13.90625" style="6" bestFit="1" customWidth="1"/>
    <col min="3" max="6" width="6.36328125" style="6" customWidth="1"/>
    <col min="7" max="8" width="5.26953125" style="6" bestFit="1" customWidth="1"/>
    <col min="9" max="9" width="2.453125" style="6" bestFit="1" customWidth="1"/>
    <col min="10" max="10" width="3.453125" style="6" bestFit="1" customWidth="1"/>
    <col min="11" max="11" width="5.7265625" style="6" customWidth="1"/>
    <col min="12" max="13" width="4.26953125" style="6" customWidth="1"/>
    <col min="14" max="15" width="3.453125" style="6" bestFit="1" customWidth="1"/>
    <col min="16" max="17" width="7.08984375" style="6" customWidth="1"/>
    <col min="18" max="18" width="6.90625" style="6" customWidth="1"/>
    <col min="19" max="41" width="3.6328125" style="6" customWidth="1"/>
    <col min="42" max="16384" width="9" style="6"/>
  </cols>
  <sheetData>
    <row r="1" spans="1:31" s="1" customFormat="1" ht="33" customHeight="1">
      <c r="A1" s="150" t="s">
        <v>109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6"/>
    </row>
    <row r="2" spans="1:31" s="1" customFormat="1" ht="33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1" s="1" customFormat="1" ht="20.149999999999999" customHeight="1">
      <c r="A3" s="82" t="s">
        <v>108</v>
      </c>
      <c r="B3" s="82"/>
      <c r="C3" s="82"/>
      <c r="D3" s="82"/>
      <c r="E3" s="82"/>
      <c r="F3" s="82"/>
      <c r="G3" s="82"/>
      <c r="H3" s="82"/>
    </row>
    <row r="4" spans="1:31" s="1" customFormat="1" ht="13">
      <c r="J4" s="8" t="s">
        <v>42</v>
      </c>
      <c r="K4" s="147"/>
      <c r="L4" s="147"/>
      <c r="M4" s="35" t="s">
        <v>92</v>
      </c>
      <c r="N4" s="68"/>
      <c r="O4" s="68"/>
      <c r="P4" s="68"/>
      <c r="Q4" s="8"/>
    </row>
    <row r="5" spans="1:31" s="1" customFormat="1" ht="13">
      <c r="J5" s="148" t="s">
        <v>77</v>
      </c>
      <c r="K5" s="148"/>
      <c r="L5" s="148"/>
      <c r="M5" s="148"/>
      <c r="N5" s="148"/>
      <c r="O5" s="148"/>
      <c r="P5" s="148"/>
      <c r="Q5" s="148"/>
    </row>
    <row r="6" spans="1:31" s="1" customFormat="1" ht="13">
      <c r="J6" s="68" t="s">
        <v>78</v>
      </c>
      <c r="K6" s="68"/>
      <c r="L6" s="68"/>
      <c r="M6" s="68"/>
      <c r="N6" s="68"/>
      <c r="O6" s="68"/>
      <c r="P6" s="68"/>
      <c r="Q6" s="68"/>
    </row>
    <row r="7" spans="1:31" s="1" customFormat="1" ht="13">
      <c r="J7" s="68" t="s">
        <v>79</v>
      </c>
      <c r="K7" s="68"/>
      <c r="L7" s="68"/>
      <c r="M7" s="68"/>
      <c r="N7" s="68"/>
      <c r="O7" s="68"/>
      <c r="P7" s="68"/>
      <c r="Q7" s="68"/>
    </row>
    <row r="8" spans="1:31" s="1" customFormat="1" ht="13">
      <c r="J8" s="141" t="s">
        <v>96</v>
      </c>
      <c r="K8" s="142"/>
      <c r="L8" s="58"/>
      <c r="M8" s="58"/>
      <c r="N8" s="58"/>
      <c r="O8" s="58"/>
      <c r="P8" s="58"/>
      <c r="Q8" s="59"/>
    </row>
    <row r="9" spans="1:31" s="1" customFormat="1" ht="13">
      <c r="J9" s="143" t="s">
        <v>101</v>
      </c>
      <c r="K9" s="144"/>
      <c r="L9" s="62"/>
      <c r="M9" s="62"/>
      <c r="N9" s="62"/>
      <c r="O9" s="62"/>
      <c r="P9" s="62"/>
      <c r="Q9" s="63"/>
    </row>
    <row r="10" spans="1:31" s="1" customFormat="1" ht="13">
      <c r="J10" s="139" t="s">
        <v>102</v>
      </c>
      <c r="K10" s="140"/>
      <c r="L10" s="60"/>
      <c r="M10" s="60"/>
      <c r="N10" s="60"/>
      <c r="O10" s="60"/>
      <c r="P10" s="60"/>
      <c r="Q10" s="61"/>
    </row>
    <row r="11" spans="1:31" s="1" customFormat="1" ht="20.149999999999999" customHeight="1">
      <c r="B11" s="89" t="s">
        <v>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31" s="1" customFormat="1" ht="20.149999999999999" customHeight="1">
      <c r="A12" s="81" t="s">
        <v>56</v>
      </c>
      <c r="B12" s="81"/>
      <c r="C12" s="136" t="s">
        <v>91</v>
      </c>
      <c r="D12" s="136"/>
      <c r="E12" s="136"/>
      <c r="F12" s="136"/>
      <c r="G12" s="36"/>
    </row>
    <row r="13" spans="1:31" s="1" customFormat="1" ht="20.149999999999999" customHeight="1">
      <c r="A13" s="9" t="s">
        <v>49</v>
      </c>
      <c r="B13" s="137" t="s">
        <v>67</v>
      </c>
      <c r="C13" s="137"/>
      <c r="D13" s="138" t="s">
        <v>63</v>
      </c>
      <c r="E13" s="138"/>
      <c r="F13" s="33"/>
      <c r="G13" s="8" t="s">
        <v>55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31" s="1" customFormat="1" ht="20.149999999999999" customHeight="1">
      <c r="A14" s="4" t="s">
        <v>43</v>
      </c>
      <c r="B14" s="89" t="s">
        <v>47</v>
      </c>
      <c r="C14" s="89"/>
      <c r="D14" s="89"/>
      <c r="E14" s="4"/>
      <c r="R14" s="6"/>
      <c r="S14" s="89"/>
      <c r="T14" s="89"/>
      <c r="U14" s="89"/>
    </row>
    <row r="15" spans="1:31" s="1" customFormat="1" ht="20.149999999999999" customHeight="1">
      <c r="B15" s="107" t="s">
        <v>39</v>
      </c>
      <c r="C15" s="107"/>
      <c r="D15" s="107"/>
      <c r="E15" s="107"/>
      <c r="F15" s="134" t="e">
        <f>P30/J17/N17</f>
        <v>#VALUE!</v>
      </c>
      <c r="G15" s="135"/>
      <c r="H15" s="120" t="s">
        <v>10</v>
      </c>
      <c r="I15" s="120"/>
      <c r="J15" s="120"/>
      <c r="K15" s="8"/>
      <c r="R15" s="45" t="s">
        <v>110</v>
      </c>
      <c r="S15" s="45"/>
      <c r="T15" s="45"/>
      <c r="U15" s="45"/>
      <c r="V15" s="45"/>
      <c r="W15" s="45"/>
      <c r="X15" s="45"/>
      <c r="Y15" s="65"/>
      <c r="Z15" s="6"/>
      <c r="AA15" s="8"/>
      <c r="AB15" s="8"/>
      <c r="AC15" s="130"/>
      <c r="AD15" s="130"/>
      <c r="AE15" s="130"/>
    </row>
    <row r="16" spans="1:31" s="1" customFormat="1" ht="20.149999999999999" customHeight="1">
      <c r="B16" s="80" t="s">
        <v>11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"/>
      <c r="O16" s="2"/>
      <c r="R16" s="131" t="s">
        <v>87</v>
      </c>
      <c r="S16" s="131"/>
      <c r="T16" s="132"/>
      <c r="U16" s="133">
        <v>50000</v>
      </c>
      <c r="V16" s="133"/>
      <c r="W16" s="133"/>
      <c r="X16" s="133"/>
      <c r="Y16" s="8"/>
      <c r="Z16" s="8"/>
      <c r="AA16" s="8"/>
      <c r="AB16" s="8"/>
      <c r="AC16" s="8"/>
      <c r="AD16" s="8"/>
    </row>
    <row r="17" spans="1:33" s="1" customFormat="1" ht="20.149999999999999" customHeight="1">
      <c r="H17" s="81" t="s">
        <v>37</v>
      </c>
      <c r="I17" s="81"/>
      <c r="J17" s="37" t="s">
        <v>105</v>
      </c>
      <c r="K17" s="3" t="s">
        <v>41</v>
      </c>
      <c r="L17" s="127" t="s">
        <v>38</v>
      </c>
      <c r="M17" s="127"/>
      <c r="N17" s="37" t="s">
        <v>105</v>
      </c>
      <c r="O17" s="125" t="s">
        <v>61</v>
      </c>
      <c r="P17" s="125"/>
      <c r="R17" s="6"/>
      <c r="Y17" s="81"/>
      <c r="Z17" s="81"/>
      <c r="AB17" s="3"/>
      <c r="AC17" s="127"/>
      <c r="AD17" s="127"/>
      <c r="AF17" s="125"/>
      <c r="AG17" s="125"/>
    </row>
    <row r="18" spans="1:33" ht="20.149999999999999" customHeight="1">
      <c r="A18" s="11"/>
      <c r="B18" s="12" t="s">
        <v>1</v>
      </c>
      <c r="C18" s="93" t="s">
        <v>12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93" t="s">
        <v>2</v>
      </c>
      <c r="Q18" s="78"/>
    </row>
    <row r="19" spans="1:33" ht="20.149999999999999" customHeight="1">
      <c r="A19" s="101" t="s">
        <v>40</v>
      </c>
      <c r="B19" s="13" t="s">
        <v>3</v>
      </c>
      <c r="C19" s="110" t="s">
        <v>13</v>
      </c>
      <c r="D19" s="111"/>
      <c r="E19" s="111"/>
      <c r="F19" s="111"/>
      <c r="G19" s="14" t="s">
        <v>14</v>
      </c>
      <c r="H19" s="126"/>
      <c r="I19" s="126"/>
      <c r="J19" s="14" t="s">
        <v>33</v>
      </c>
      <c r="K19" s="40"/>
      <c r="L19" s="41" t="s">
        <v>16</v>
      </c>
      <c r="M19" s="14"/>
      <c r="N19" s="38"/>
      <c r="O19" s="14"/>
      <c r="P19" s="104">
        <f>PRODUCT(H19,K19,N19)</f>
        <v>0</v>
      </c>
      <c r="Q19" s="105"/>
    </row>
    <row r="20" spans="1:33" ht="20.149999999999999" customHeight="1">
      <c r="A20" s="102"/>
      <c r="B20" s="15"/>
      <c r="C20" s="121" t="s">
        <v>17</v>
      </c>
      <c r="D20" s="122"/>
      <c r="E20" s="122"/>
      <c r="F20" s="122"/>
      <c r="G20" s="16" t="s">
        <v>14</v>
      </c>
      <c r="H20" s="115"/>
      <c r="I20" s="115"/>
      <c r="J20" s="16" t="s">
        <v>33</v>
      </c>
      <c r="K20" s="39"/>
      <c r="L20" s="42" t="s">
        <v>16</v>
      </c>
      <c r="M20" s="16"/>
      <c r="N20" s="38"/>
      <c r="O20" s="16"/>
      <c r="P20" s="116">
        <f t="shared" ref="P20:P27" si="0">PRODUCT(H20,K20,N20)</f>
        <v>0</v>
      </c>
      <c r="Q20" s="117"/>
    </row>
    <row r="21" spans="1:33" ht="20.149999999999999" customHeight="1">
      <c r="A21" s="102"/>
      <c r="B21" s="15"/>
      <c r="C21" s="121" t="s">
        <v>4</v>
      </c>
      <c r="D21" s="122"/>
      <c r="E21" s="122"/>
      <c r="F21" s="122"/>
      <c r="G21" s="16" t="s">
        <v>14</v>
      </c>
      <c r="H21" s="115"/>
      <c r="I21" s="115"/>
      <c r="J21" s="16" t="s">
        <v>33</v>
      </c>
      <c r="K21" s="39"/>
      <c r="L21" s="42" t="s">
        <v>16</v>
      </c>
      <c r="M21" s="16"/>
      <c r="N21" s="38"/>
      <c r="O21" s="16"/>
      <c r="P21" s="116">
        <f t="shared" si="0"/>
        <v>0</v>
      </c>
      <c r="Q21" s="117"/>
    </row>
    <row r="22" spans="1:33" ht="20.149999999999999" customHeight="1">
      <c r="A22" s="102"/>
      <c r="B22" s="15" t="s">
        <v>18</v>
      </c>
      <c r="C22" s="121" t="s">
        <v>19</v>
      </c>
      <c r="D22" s="122"/>
      <c r="E22" s="122"/>
      <c r="F22" s="122"/>
      <c r="G22" s="16" t="s">
        <v>20</v>
      </c>
      <c r="H22" s="115"/>
      <c r="I22" s="115"/>
      <c r="J22" s="16" t="s">
        <v>33</v>
      </c>
      <c r="K22" s="38"/>
      <c r="L22" s="43" t="s">
        <v>21</v>
      </c>
      <c r="M22" s="16" t="s">
        <v>34</v>
      </c>
      <c r="N22" s="38"/>
      <c r="O22" s="16" t="s">
        <v>22</v>
      </c>
      <c r="P22" s="116">
        <f t="shared" si="0"/>
        <v>0</v>
      </c>
      <c r="Q22" s="117"/>
    </row>
    <row r="23" spans="1:33" ht="20.149999999999999" customHeight="1">
      <c r="A23" s="102"/>
      <c r="B23" s="15"/>
      <c r="C23" s="121" t="s">
        <v>23</v>
      </c>
      <c r="D23" s="122"/>
      <c r="E23" s="122"/>
      <c r="F23" s="122"/>
      <c r="G23" s="16" t="s">
        <v>20</v>
      </c>
      <c r="H23" s="115"/>
      <c r="I23" s="115"/>
      <c r="J23" s="16" t="s">
        <v>33</v>
      </c>
      <c r="K23" s="38"/>
      <c r="L23" s="43" t="s">
        <v>21</v>
      </c>
      <c r="M23" s="16"/>
      <c r="N23" s="38"/>
      <c r="O23" s="16"/>
      <c r="P23" s="116">
        <f t="shared" si="0"/>
        <v>0</v>
      </c>
      <c r="Q23" s="117"/>
    </row>
    <row r="24" spans="1:33" ht="20.149999999999999" customHeight="1">
      <c r="A24" s="102"/>
      <c r="B24" s="15"/>
      <c r="C24" s="121" t="s">
        <v>24</v>
      </c>
      <c r="D24" s="122"/>
      <c r="E24" s="122"/>
      <c r="F24" s="122"/>
      <c r="G24" s="16"/>
      <c r="H24" s="115"/>
      <c r="I24" s="115"/>
      <c r="J24" s="16" t="s">
        <v>15</v>
      </c>
      <c r="K24" s="38"/>
      <c r="L24" s="42" t="s">
        <v>60</v>
      </c>
      <c r="M24" s="16"/>
      <c r="N24" s="38"/>
      <c r="O24" s="16"/>
      <c r="P24" s="116">
        <f t="shared" si="0"/>
        <v>0</v>
      </c>
      <c r="Q24" s="117"/>
    </row>
    <row r="25" spans="1:33" ht="20.149999999999999" customHeight="1">
      <c r="A25" s="102"/>
      <c r="B25" s="15" t="s">
        <v>25</v>
      </c>
      <c r="C25" s="123"/>
      <c r="D25" s="124"/>
      <c r="E25" s="124"/>
      <c r="F25" s="124"/>
      <c r="G25" s="16" t="s">
        <v>26</v>
      </c>
      <c r="H25" s="115"/>
      <c r="I25" s="115"/>
      <c r="J25" s="16" t="s">
        <v>33</v>
      </c>
      <c r="K25" s="38"/>
      <c r="L25" s="43" t="s">
        <v>21</v>
      </c>
      <c r="M25" s="16" t="s">
        <v>34</v>
      </c>
      <c r="N25" s="38"/>
      <c r="O25" s="16" t="s">
        <v>27</v>
      </c>
      <c r="P25" s="116">
        <f t="shared" si="0"/>
        <v>0</v>
      </c>
      <c r="Q25" s="117"/>
    </row>
    <row r="26" spans="1:33" ht="20.149999999999999" customHeight="1">
      <c r="A26" s="102"/>
      <c r="B26" s="15" t="s">
        <v>28</v>
      </c>
      <c r="C26" s="123"/>
      <c r="D26" s="124"/>
      <c r="E26" s="124"/>
      <c r="F26" s="124"/>
      <c r="H26" s="115"/>
      <c r="I26" s="115"/>
      <c r="J26" s="16" t="s">
        <v>35</v>
      </c>
      <c r="K26" s="38"/>
      <c r="L26" s="42" t="s">
        <v>60</v>
      </c>
      <c r="M26" s="16"/>
      <c r="N26" s="38"/>
      <c r="O26" s="16"/>
      <c r="P26" s="116">
        <f t="shared" si="0"/>
        <v>0</v>
      </c>
      <c r="Q26" s="117"/>
    </row>
    <row r="27" spans="1:33" ht="20.149999999999999" customHeight="1">
      <c r="A27" s="102"/>
      <c r="B27" s="15" t="s">
        <v>5</v>
      </c>
      <c r="C27" s="114" t="s">
        <v>6</v>
      </c>
      <c r="D27" s="82"/>
      <c r="E27" s="82"/>
      <c r="F27" s="82"/>
      <c r="H27" s="115"/>
      <c r="I27" s="115"/>
      <c r="J27" s="16"/>
      <c r="K27" s="38"/>
      <c r="L27" s="43"/>
      <c r="M27" s="16"/>
      <c r="N27" s="38"/>
      <c r="O27" s="16"/>
      <c r="P27" s="116">
        <f t="shared" si="0"/>
        <v>0</v>
      </c>
      <c r="Q27" s="117"/>
    </row>
    <row r="28" spans="1:33" ht="20.149999999999999" customHeight="1">
      <c r="A28" s="93" t="s">
        <v>29</v>
      </c>
      <c r="B28" s="78"/>
      <c r="C28" s="64"/>
      <c r="D28" s="30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87">
        <f>SUM(P19:Q27)</f>
        <v>0</v>
      </c>
      <c r="Q28" s="88"/>
    </row>
    <row r="29" spans="1:33" ht="20.149999999999999" customHeight="1">
      <c r="A29" s="83" t="s">
        <v>8</v>
      </c>
      <c r="B29" s="84"/>
      <c r="C29" s="106" t="s">
        <v>86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20"/>
      <c r="P29" s="108"/>
      <c r="Q29" s="109"/>
      <c r="R29" s="46" t="str">
        <f>IF(P29&lt;=(P28*0.1),"←ＯＫ（上限"&amp;INT(P28*0.1)&amp;"円以内）","←×事務経費（Ｂ）は１０％以内に調整してください。")</f>
        <v>←ＯＫ（上限0円以内）</v>
      </c>
      <c r="S29" s="47"/>
    </row>
    <row r="30" spans="1:33" ht="20.149999999999999" customHeight="1">
      <c r="A30" s="149" t="s">
        <v>30</v>
      </c>
      <c r="B30" s="149"/>
      <c r="C30" s="85" t="s">
        <v>31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9"/>
      <c r="P30" s="87">
        <f>+P28+P29</f>
        <v>0</v>
      </c>
      <c r="Q30" s="88"/>
      <c r="R30" s="46" t="e">
        <f>IF(P30&lt;=(U16*J17*N17),"←ＯＫ（上限"&amp;(J17*N17*U16)&amp;"円以内）","←小計が上限額（"&amp;(J17*N17*U16)&amp;"円）を超えています。科目単価、調整額または事務経費で減額して調整してください。")</f>
        <v>#VALUE!</v>
      </c>
      <c r="S30" s="47"/>
    </row>
    <row r="31" spans="1:33" ht="20.149999999999999" customHeight="1">
      <c r="A31" s="149" t="s">
        <v>32</v>
      </c>
      <c r="B31" s="149"/>
      <c r="C31" s="112" t="s">
        <v>68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0"/>
      <c r="P31" s="108">
        <f>INT(P30*0.1)</f>
        <v>0</v>
      </c>
      <c r="Q31" s="109"/>
      <c r="R31" s="47"/>
      <c r="S31" s="47"/>
    </row>
    <row r="32" spans="1:33" ht="20.149999999999999" customHeight="1">
      <c r="A32" s="83" t="s">
        <v>58</v>
      </c>
      <c r="B32" s="84"/>
      <c r="C32" s="85" t="s">
        <v>36</v>
      </c>
      <c r="D32" s="86"/>
      <c r="E32" s="86"/>
      <c r="F32" s="86"/>
      <c r="G32" s="86"/>
      <c r="H32" s="86"/>
      <c r="I32" s="86"/>
      <c r="J32" s="86"/>
      <c r="K32" s="86"/>
      <c r="L32" s="86"/>
      <c r="M32" s="21"/>
      <c r="N32" s="21"/>
      <c r="O32" s="21"/>
      <c r="P32" s="87">
        <f>SUM(P30:Q31)</f>
        <v>0</v>
      </c>
      <c r="Q32" s="88"/>
      <c r="R32" s="47"/>
      <c r="S32" s="47"/>
    </row>
    <row r="33" spans="1:19" ht="20.149999999999999" customHeight="1">
      <c r="R33" s="47"/>
      <c r="S33" s="47"/>
    </row>
    <row r="34" spans="1:19" ht="13">
      <c r="A34" s="4" t="s">
        <v>44</v>
      </c>
      <c r="B34" s="89" t="s">
        <v>45</v>
      </c>
      <c r="C34" s="89"/>
      <c r="D34" s="8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7"/>
      <c r="S34" s="47"/>
    </row>
    <row r="35" spans="1:19" ht="13">
      <c r="B35" s="107" t="s">
        <v>46</v>
      </c>
      <c r="C35" s="107"/>
      <c r="D35" s="107"/>
      <c r="E35" s="107"/>
      <c r="F35" s="118" t="e">
        <f>INT(P39/J37/L39)</f>
        <v>#VALUE!</v>
      </c>
      <c r="G35" s="119"/>
      <c r="H35" s="120" t="s">
        <v>10</v>
      </c>
      <c r="I35" s="120"/>
      <c r="J35" s="120"/>
      <c r="K35" s="8"/>
      <c r="L35" s="1"/>
      <c r="M35" s="1"/>
      <c r="N35" s="1"/>
      <c r="O35" s="1"/>
      <c r="P35" s="1"/>
      <c r="R35" s="47"/>
      <c r="S35" s="47"/>
    </row>
    <row r="36" spans="1:19" ht="13">
      <c r="B36" s="80" t="s">
        <v>50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2"/>
      <c r="O36" s="2"/>
      <c r="P36" s="1"/>
      <c r="R36" s="47"/>
      <c r="S36" s="47"/>
    </row>
    <row r="37" spans="1:19" ht="13">
      <c r="B37" s="1"/>
      <c r="C37" s="1"/>
      <c r="D37" s="1"/>
      <c r="E37" s="1"/>
      <c r="F37" s="1"/>
      <c r="G37" s="1"/>
      <c r="H37" s="81" t="s">
        <v>37</v>
      </c>
      <c r="I37" s="81"/>
      <c r="J37" s="8" t="str">
        <f>J17</f>
        <v>○</v>
      </c>
      <c r="K37" s="3" t="s">
        <v>81</v>
      </c>
      <c r="L37" s="82"/>
      <c r="M37" s="82"/>
      <c r="N37" s="82"/>
      <c r="O37" s="82"/>
      <c r="P37" s="82"/>
      <c r="R37" s="47"/>
      <c r="S37" s="47"/>
    </row>
    <row r="38" spans="1:19" ht="20.149999999999999" customHeight="1">
      <c r="A38" s="90" t="s">
        <v>64</v>
      </c>
      <c r="B38" s="93" t="s">
        <v>65</v>
      </c>
      <c r="C38" s="78"/>
      <c r="D38" s="93" t="s">
        <v>66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P38" s="77" t="s">
        <v>2</v>
      </c>
      <c r="Q38" s="78"/>
      <c r="R38" s="47"/>
      <c r="S38" s="47"/>
    </row>
    <row r="39" spans="1:19" ht="20.149999999999999" customHeight="1">
      <c r="A39" s="91"/>
      <c r="B39" s="94" t="s">
        <v>52</v>
      </c>
      <c r="C39" s="95"/>
      <c r="D39" s="99">
        <v>20000</v>
      </c>
      <c r="E39" s="100"/>
      <c r="F39" s="22" t="s">
        <v>99</v>
      </c>
      <c r="G39" s="23" t="str">
        <f>+J37</f>
        <v>○</v>
      </c>
      <c r="H39" s="5" t="s">
        <v>54</v>
      </c>
      <c r="I39" s="96" t="s">
        <v>85</v>
      </c>
      <c r="J39" s="96"/>
      <c r="K39" s="96"/>
      <c r="L39" s="5">
        <f>IF(N17&gt;6,6,N17)</f>
        <v>6</v>
      </c>
      <c r="M39" s="5" t="s">
        <v>84</v>
      </c>
      <c r="N39" s="24"/>
      <c r="O39" s="5"/>
      <c r="P39" s="97" t="e">
        <f>D39*G39*L39</f>
        <v>#VALUE!</v>
      </c>
      <c r="Q39" s="98"/>
      <c r="R39" s="48" t="str">
        <f>IF(L39&lt;=6,"←ＯＫ","←×経費対象月は６月が上限です。")</f>
        <v>←ＯＫ</v>
      </c>
      <c r="S39" s="47"/>
    </row>
    <row r="40" spans="1:19" ht="20.149999999999999" customHeight="1">
      <c r="A40" s="91"/>
      <c r="B40" s="69" t="s">
        <v>51</v>
      </c>
      <c r="C40" s="70"/>
      <c r="D40" s="25" t="s">
        <v>9</v>
      </c>
      <c r="E40" s="20"/>
      <c r="F40" s="20"/>
      <c r="G40" s="26"/>
      <c r="H40" s="26"/>
      <c r="I40" s="26"/>
      <c r="J40" s="26"/>
      <c r="K40" s="26"/>
      <c r="L40" s="27"/>
      <c r="M40" s="27"/>
      <c r="N40" s="27"/>
      <c r="O40" s="16"/>
      <c r="P40" s="71" t="e">
        <f>+P39*10%</f>
        <v>#VALUE!</v>
      </c>
      <c r="Q40" s="72"/>
    </row>
    <row r="41" spans="1:19" ht="20.149999999999999" customHeight="1">
      <c r="A41" s="91"/>
      <c r="B41" s="73" t="s">
        <v>59</v>
      </c>
      <c r="C41" s="74"/>
      <c r="D41" s="28" t="s">
        <v>53</v>
      </c>
      <c r="E41" s="29"/>
      <c r="F41" s="29"/>
      <c r="G41" s="30"/>
      <c r="H41" s="30"/>
      <c r="I41" s="30"/>
      <c r="J41" s="30"/>
      <c r="K41" s="30"/>
      <c r="L41" s="31"/>
      <c r="M41" s="31"/>
      <c r="N41" s="31"/>
      <c r="O41" s="31"/>
      <c r="P41" s="75" t="e">
        <f>+P39+P40</f>
        <v>#VALUE!</v>
      </c>
      <c r="Q41" s="76"/>
    </row>
    <row r="42" spans="1:19" ht="20.149999999999999" customHeight="1">
      <c r="A42" s="92"/>
      <c r="B42" s="77" t="s">
        <v>57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8"/>
      <c r="P42" s="79" t="e">
        <f>+P32+P41</f>
        <v>#VALUE!</v>
      </c>
      <c r="Q42" s="79"/>
    </row>
    <row r="43" spans="1:19" ht="20.149999999999999" customHeight="1">
      <c r="A43" s="32" t="s">
        <v>48</v>
      </c>
      <c r="B43" s="66" t="s">
        <v>62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9" ht="20.149999999999999" customHeight="1">
      <c r="A44" s="32" t="s">
        <v>48</v>
      </c>
      <c r="B44" s="66" t="s">
        <v>106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</sheetData>
  <mergeCells count="97">
    <mergeCell ref="P25:Q25"/>
    <mergeCell ref="C26:F26"/>
    <mergeCell ref="H26:I26"/>
    <mergeCell ref="P26:Q26"/>
    <mergeCell ref="P28:Q28"/>
    <mergeCell ref="J6:Q6"/>
    <mergeCell ref="J7:Q7"/>
    <mergeCell ref="B11:Q11"/>
    <mergeCell ref="A12:B12"/>
    <mergeCell ref="B13:C13"/>
    <mergeCell ref="D13:E13"/>
    <mergeCell ref="C12:F12"/>
    <mergeCell ref="J8:K8"/>
    <mergeCell ref="J9:K9"/>
    <mergeCell ref="J10:K10"/>
    <mergeCell ref="A1:Q1"/>
    <mergeCell ref="A3:H3"/>
    <mergeCell ref="K4:L4"/>
    <mergeCell ref="N4:P4"/>
    <mergeCell ref="J5:Q5"/>
    <mergeCell ref="S14:U14"/>
    <mergeCell ref="B15:E15"/>
    <mergeCell ref="F15:G15"/>
    <mergeCell ref="H15:J15"/>
    <mergeCell ref="C27:F27"/>
    <mergeCell ref="H27:I27"/>
    <mergeCell ref="P27:Q27"/>
    <mergeCell ref="B14:D14"/>
    <mergeCell ref="C23:F23"/>
    <mergeCell ref="H23:I23"/>
    <mergeCell ref="P23:Q23"/>
    <mergeCell ref="C24:F24"/>
    <mergeCell ref="H24:I24"/>
    <mergeCell ref="P24:Q24"/>
    <mergeCell ref="C25:F25"/>
    <mergeCell ref="H25:I25"/>
    <mergeCell ref="AC15:AE15"/>
    <mergeCell ref="B16:M16"/>
    <mergeCell ref="H17:I17"/>
    <mergeCell ref="L17:M17"/>
    <mergeCell ref="O17:P17"/>
    <mergeCell ref="Y17:Z17"/>
    <mergeCell ref="AC17:AD17"/>
    <mergeCell ref="U16:X16"/>
    <mergeCell ref="R16:T16"/>
    <mergeCell ref="AF17:AG17"/>
    <mergeCell ref="C18:O18"/>
    <mergeCell ref="P18:Q18"/>
    <mergeCell ref="A19:A27"/>
    <mergeCell ref="C19:F19"/>
    <mergeCell ref="H19:I19"/>
    <mergeCell ref="P19:Q19"/>
    <mergeCell ref="C20:F20"/>
    <mergeCell ref="H20:I20"/>
    <mergeCell ref="P20:Q20"/>
    <mergeCell ref="C21:F21"/>
    <mergeCell ref="H21:I21"/>
    <mergeCell ref="P21:Q21"/>
    <mergeCell ref="C22:F22"/>
    <mergeCell ref="H22:I22"/>
    <mergeCell ref="P22:Q22"/>
    <mergeCell ref="P29:Q29"/>
    <mergeCell ref="C30:N30"/>
    <mergeCell ref="P30:Q30"/>
    <mergeCell ref="C31:N31"/>
    <mergeCell ref="P31:Q31"/>
    <mergeCell ref="A30:B30"/>
    <mergeCell ref="A31:B31"/>
    <mergeCell ref="A28:B28"/>
    <mergeCell ref="A32:B32"/>
    <mergeCell ref="C32:L32"/>
    <mergeCell ref="C29:N29"/>
    <mergeCell ref="A29:B29"/>
    <mergeCell ref="P32:Q32"/>
    <mergeCell ref="B34:D34"/>
    <mergeCell ref="B35:E35"/>
    <mergeCell ref="F35:G35"/>
    <mergeCell ref="H35:J35"/>
    <mergeCell ref="B36:M36"/>
    <mergeCell ref="H37:I37"/>
    <mergeCell ref="L37:P37"/>
    <mergeCell ref="A38:A42"/>
    <mergeCell ref="B38:C38"/>
    <mergeCell ref="D38:O38"/>
    <mergeCell ref="P38:Q38"/>
    <mergeCell ref="B39:C39"/>
    <mergeCell ref="P39:Q39"/>
    <mergeCell ref="B40:C40"/>
    <mergeCell ref="I39:K39"/>
    <mergeCell ref="D39:E39"/>
    <mergeCell ref="B44:Q44"/>
    <mergeCell ref="P40:Q40"/>
    <mergeCell ref="B41:C41"/>
    <mergeCell ref="P41:Q41"/>
    <mergeCell ref="B42:O42"/>
    <mergeCell ref="P42:Q42"/>
    <mergeCell ref="B43:Q43"/>
  </mergeCells>
  <phoneticPr fontId="3"/>
  <conditionalFormatting sqref="F15:G15">
    <cfRule type="expression" dxfId="8" priority="1">
      <formula>MOD($F$15,1)=0</formula>
    </cfRule>
  </conditionalFormatting>
  <conditionalFormatting sqref="P29:Q29">
    <cfRule type="expression" dxfId="7" priority="3">
      <formula>P29&gt;(P28*0.1)</formula>
    </cfRule>
  </conditionalFormatting>
  <conditionalFormatting sqref="P30:Q30">
    <cfRule type="expression" dxfId="6" priority="2">
      <formula>(P30&gt;(U16*J17*N17))</formula>
    </cfRule>
  </conditionalFormatting>
  <printOptions horizontalCentered="1"/>
  <pageMargins left="0.70866141732283472" right="0.70866141732283472" top="0.86614173228346458" bottom="0.55118110236220474" header="0.31496062992125984" footer="0.31496062992125984"/>
  <pageSetup paperSize="9" scale="91" orientation="portrait" blackAndWhite="1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55"/>
  <sheetViews>
    <sheetView view="pageBreakPreview" topLeftCell="A2" zoomScaleNormal="100" zoomScaleSheetLayoutView="100" workbookViewId="0">
      <selection activeCell="O14" sqref="O14"/>
    </sheetView>
  </sheetViews>
  <sheetFormatPr defaultColWidth="9" defaultRowHeight="20.149999999999999" customHeight="1"/>
  <cols>
    <col min="1" max="1" width="6.26953125" style="6" bestFit="1" customWidth="1"/>
    <col min="2" max="2" width="13.90625" style="6" bestFit="1" customWidth="1"/>
    <col min="3" max="6" width="6.36328125" style="6" customWidth="1"/>
    <col min="7" max="8" width="5.26953125" style="6" bestFit="1" customWidth="1"/>
    <col min="9" max="9" width="2.453125" style="6" bestFit="1" customWidth="1"/>
    <col min="10" max="10" width="3.453125" style="6" bestFit="1" customWidth="1"/>
    <col min="11" max="11" width="5.7265625" style="6" customWidth="1"/>
    <col min="12" max="13" width="4.26953125" style="6" customWidth="1"/>
    <col min="14" max="15" width="3.453125" style="6" bestFit="1" customWidth="1"/>
    <col min="16" max="17" width="7.08984375" style="6" customWidth="1"/>
    <col min="18" max="18" width="6.90625" style="6" customWidth="1"/>
    <col min="19" max="41" width="3.6328125" style="6" customWidth="1"/>
    <col min="42" max="16384" width="9" style="6"/>
  </cols>
  <sheetData>
    <row r="1" spans="1:31" s="1" customFormat="1" ht="33" customHeight="1">
      <c r="A1" s="150" t="s">
        <v>109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6"/>
    </row>
    <row r="2" spans="1:31" s="1" customFormat="1" ht="33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1" s="1" customFormat="1" ht="20.149999999999999" customHeight="1">
      <c r="A3" s="82" t="s">
        <v>108</v>
      </c>
      <c r="B3" s="82"/>
      <c r="C3" s="82"/>
      <c r="D3" s="82"/>
      <c r="E3" s="82"/>
      <c r="F3" s="82"/>
      <c r="G3" s="82"/>
      <c r="H3" s="82"/>
    </row>
    <row r="4" spans="1:31" s="1" customFormat="1" ht="13">
      <c r="J4" s="8" t="s">
        <v>42</v>
      </c>
      <c r="K4" s="147"/>
      <c r="L4" s="147"/>
      <c r="M4" s="35" t="s">
        <v>92</v>
      </c>
      <c r="N4" s="68"/>
      <c r="O4" s="68"/>
      <c r="P4" s="68"/>
      <c r="Q4" s="8"/>
    </row>
    <row r="5" spans="1:31" s="1" customFormat="1" ht="13">
      <c r="J5" s="148" t="s">
        <v>77</v>
      </c>
      <c r="K5" s="148"/>
      <c r="L5" s="148"/>
      <c r="M5" s="148"/>
      <c r="N5" s="148"/>
      <c r="O5" s="148"/>
      <c r="P5" s="148"/>
      <c r="Q5" s="148"/>
    </row>
    <row r="6" spans="1:31" s="1" customFormat="1" ht="13">
      <c r="J6" s="68" t="s">
        <v>78</v>
      </c>
      <c r="K6" s="68"/>
      <c r="L6" s="68"/>
      <c r="M6" s="68"/>
      <c r="N6" s="68"/>
      <c r="O6" s="68"/>
      <c r="P6" s="68"/>
      <c r="Q6" s="68"/>
    </row>
    <row r="7" spans="1:31" s="1" customFormat="1" ht="13">
      <c r="J7" s="68" t="s">
        <v>79</v>
      </c>
      <c r="K7" s="68"/>
      <c r="L7" s="68"/>
      <c r="M7" s="68"/>
      <c r="N7" s="68"/>
      <c r="O7" s="68"/>
      <c r="P7" s="68"/>
      <c r="Q7" s="68"/>
    </row>
    <row r="8" spans="1:31" s="1" customFormat="1" ht="13">
      <c r="J8" s="141" t="s">
        <v>96</v>
      </c>
      <c r="K8" s="142"/>
      <c r="L8" s="58"/>
      <c r="M8" s="58"/>
      <c r="N8" s="58"/>
      <c r="O8" s="58"/>
      <c r="P8" s="58"/>
      <c r="Q8" s="59"/>
    </row>
    <row r="9" spans="1:31" s="1" customFormat="1" ht="13">
      <c r="J9" s="143" t="s">
        <v>101</v>
      </c>
      <c r="K9" s="144"/>
      <c r="L9" s="62"/>
      <c r="M9" s="62"/>
      <c r="N9" s="62"/>
      <c r="O9" s="62"/>
      <c r="P9" s="62"/>
      <c r="Q9" s="63"/>
    </row>
    <row r="10" spans="1:31" s="1" customFormat="1" ht="13">
      <c r="J10" s="139" t="s">
        <v>102</v>
      </c>
      <c r="K10" s="140"/>
      <c r="L10" s="60"/>
      <c r="M10" s="60"/>
      <c r="N10" s="60"/>
      <c r="O10" s="60"/>
      <c r="P10" s="60"/>
      <c r="Q10" s="61"/>
    </row>
    <row r="11" spans="1:31" s="1" customFormat="1" ht="20.149999999999999" customHeight="1">
      <c r="B11" s="89" t="s">
        <v>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31" s="1" customFormat="1" ht="20.149999999999999" customHeight="1">
      <c r="A12" s="81" t="s">
        <v>56</v>
      </c>
      <c r="B12" s="81"/>
      <c r="C12" s="136" t="s">
        <v>91</v>
      </c>
      <c r="D12" s="136"/>
      <c r="E12" s="136"/>
      <c r="F12" s="136"/>
      <c r="G12" s="36"/>
    </row>
    <row r="13" spans="1:31" s="1" customFormat="1" ht="20.149999999999999" customHeight="1">
      <c r="A13" s="9" t="s">
        <v>49</v>
      </c>
      <c r="B13" s="137" t="s">
        <v>67</v>
      </c>
      <c r="C13" s="137"/>
      <c r="D13" s="138" t="s">
        <v>63</v>
      </c>
      <c r="E13" s="138"/>
      <c r="F13" s="33"/>
      <c r="G13" s="8" t="s">
        <v>55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31" s="1" customFormat="1" ht="20.149999999999999" customHeight="1">
      <c r="A14" s="4" t="s">
        <v>43</v>
      </c>
      <c r="B14" s="89" t="s">
        <v>47</v>
      </c>
      <c r="C14" s="89"/>
      <c r="D14" s="89"/>
      <c r="E14" s="4"/>
      <c r="R14" s="6"/>
      <c r="S14" s="89"/>
      <c r="T14" s="89"/>
      <c r="U14" s="89"/>
    </row>
    <row r="15" spans="1:31" s="1" customFormat="1" ht="20.149999999999999" customHeight="1">
      <c r="B15" s="107" t="s">
        <v>39</v>
      </c>
      <c r="C15" s="107"/>
      <c r="D15" s="107"/>
      <c r="E15" s="107"/>
      <c r="F15" s="134" t="e">
        <f>P30/J17/N17</f>
        <v>#VALUE!</v>
      </c>
      <c r="G15" s="135"/>
      <c r="H15" s="120" t="s">
        <v>10</v>
      </c>
      <c r="I15" s="120"/>
      <c r="J15" s="120"/>
      <c r="K15" s="8"/>
      <c r="R15" s="45" t="s">
        <v>111</v>
      </c>
      <c r="S15" s="45"/>
      <c r="T15" s="45"/>
      <c r="U15" s="45"/>
      <c r="V15" s="45"/>
      <c r="W15" s="45"/>
      <c r="X15" s="45"/>
      <c r="Y15" s="65"/>
      <c r="Z15" s="6"/>
      <c r="AA15" s="8"/>
      <c r="AB15" s="8"/>
      <c r="AC15" s="130"/>
      <c r="AD15" s="130"/>
      <c r="AE15" s="130"/>
    </row>
    <row r="16" spans="1:31" s="1" customFormat="1" ht="20.149999999999999" customHeight="1">
      <c r="B16" s="80" t="s">
        <v>11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"/>
      <c r="O16" s="2"/>
      <c r="R16" s="131" t="s">
        <v>87</v>
      </c>
      <c r="S16" s="131"/>
      <c r="T16" s="132"/>
      <c r="U16" s="133">
        <v>50000</v>
      </c>
      <c r="V16" s="133"/>
      <c r="W16" s="133"/>
      <c r="X16" s="133"/>
      <c r="Y16" s="8"/>
      <c r="Z16" s="8"/>
      <c r="AA16" s="8"/>
      <c r="AB16" s="8"/>
      <c r="AC16" s="8"/>
      <c r="AD16" s="8"/>
    </row>
    <row r="17" spans="1:33" s="1" customFormat="1" ht="20.149999999999999" customHeight="1">
      <c r="H17" s="81" t="s">
        <v>37</v>
      </c>
      <c r="I17" s="81"/>
      <c r="J17" s="37" t="s">
        <v>104</v>
      </c>
      <c r="K17" s="3" t="s">
        <v>41</v>
      </c>
      <c r="L17" s="127" t="s">
        <v>38</v>
      </c>
      <c r="M17" s="127"/>
      <c r="N17" s="37" t="s">
        <v>104</v>
      </c>
      <c r="O17" s="125" t="s">
        <v>61</v>
      </c>
      <c r="P17" s="125"/>
      <c r="R17" s="6"/>
      <c r="Y17" s="81"/>
      <c r="Z17" s="81"/>
      <c r="AB17" s="3"/>
      <c r="AC17" s="127"/>
      <c r="AD17" s="127"/>
      <c r="AF17" s="125"/>
      <c r="AG17" s="125"/>
    </row>
    <row r="18" spans="1:33" ht="20.149999999999999" customHeight="1">
      <c r="A18" s="11"/>
      <c r="B18" s="12" t="s">
        <v>1</v>
      </c>
      <c r="C18" s="93" t="s">
        <v>12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93" t="s">
        <v>2</v>
      </c>
      <c r="Q18" s="78"/>
    </row>
    <row r="19" spans="1:33" ht="20.149999999999999" customHeight="1">
      <c r="A19" s="101" t="s">
        <v>40</v>
      </c>
      <c r="B19" s="13" t="s">
        <v>3</v>
      </c>
      <c r="C19" s="110" t="s">
        <v>13</v>
      </c>
      <c r="D19" s="111"/>
      <c r="E19" s="111"/>
      <c r="F19" s="111"/>
      <c r="G19" s="14" t="s">
        <v>14</v>
      </c>
      <c r="H19" s="126"/>
      <c r="I19" s="126"/>
      <c r="J19" s="14" t="s">
        <v>15</v>
      </c>
      <c r="K19" s="40"/>
      <c r="L19" s="41" t="s">
        <v>16</v>
      </c>
      <c r="M19" s="14"/>
      <c r="N19" s="38"/>
      <c r="O19" s="14"/>
      <c r="P19" s="104">
        <f>PRODUCT(H19,K19,N19)</f>
        <v>0</v>
      </c>
      <c r="Q19" s="105"/>
    </row>
    <row r="20" spans="1:33" ht="20.149999999999999" customHeight="1">
      <c r="A20" s="102"/>
      <c r="B20" s="15"/>
      <c r="C20" s="121" t="s">
        <v>17</v>
      </c>
      <c r="D20" s="122"/>
      <c r="E20" s="122"/>
      <c r="F20" s="122"/>
      <c r="G20" s="16" t="s">
        <v>14</v>
      </c>
      <c r="H20" s="115"/>
      <c r="I20" s="115"/>
      <c r="J20" s="16" t="s">
        <v>15</v>
      </c>
      <c r="K20" s="39"/>
      <c r="L20" s="42" t="s">
        <v>16</v>
      </c>
      <c r="M20" s="16"/>
      <c r="N20" s="38"/>
      <c r="O20" s="16"/>
      <c r="P20" s="116">
        <f t="shared" ref="P20:P27" si="0">PRODUCT(H20,K20,N20)</f>
        <v>0</v>
      </c>
      <c r="Q20" s="117"/>
    </row>
    <row r="21" spans="1:33" ht="20.149999999999999" customHeight="1">
      <c r="A21" s="102"/>
      <c r="B21" s="15"/>
      <c r="C21" s="121" t="s">
        <v>4</v>
      </c>
      <c r="D21" s="122"/>
      <c r="E21" s="122"/>
      <c r="F21" s="122"/>
      <c r="G21" s="16" t="s">
        <v>14</v>
      </c>
      <c r="H21" s="115"/>
      <c r="I21" s="115"/>
      <c r="J21" s="16" t="s">
        <v>15</v>
      </c>
      <c r="K21" s="39"/>
      <c r="L21" s="42" t="s">
        <v>16</v>
      </c>
      <c r="M21" s="16"/>
      <c r="N21" s="38"/>
      <c r="O21" s="16"/>
      <c r="P21" s="116">
        <f t="shared" si="0"/>
        <v>0</v>
      </c>
      <c r="Q21" s="117"/>
    </row>
    <row r="22" spans="1:33" ht="20.149999999999999" customHeight="1">
      <c r="A22" s="102"/>
      <c r="B22" s="15" t="s">
        <v>18</v>
      </c>
      <c r="C22" s="121" t="s">
        <v>19</v>
      </c>
      <c r="D22" s="122"/>
      <c r="E22" s="122"/>
      <c r="F22" s="122"/>
      <c r="G22" s="16" t="s">
        <v>20</v>
      </c>
      <c r="H22" s="115"/>
      <c r="I22" s="115"/>
      <c r="J22" s="16" t="s">
        <v>15</v>
      </c>
      <c r="K22" s="38"/>
      <c r="L22" s="43" t="s">
        <v>21</v>
      </c>
      <c r="M22" s="16" t="s">
        <v>15</v>
      </c>
      <c r="N22" s="38"/>
      <c r="O22" s="16" t="s">
        <v>22</v>
      </c>
      <c r="P22" s="116">
        <f t="shared" si="0"/>
        <v>0</v>
      </c>
      <c r="Q22" s="117"/>
    </row>
    <row r="23" spans="1:33" ht="20.149999999999999" customHeight="1">
      <c r="A23" s="102"/>
      <c r="B23" s="15"/>
      <c r="C23" s="121" t="s">
        <v>23</v>
      </c>
      <c r="D23" s="122"/>
      <c r="E23" s="122"/>
      <c r="F23" s="122"/>
      <c r="G23" s="16" t="s">
        <v>20</v>
      </c>
      <c r="H23" s="115"/>
      <c r="I23" s="115"/>
      <c r="J23" s="16" t="s">
        <v>15</v>
      </c>
      <c r="K23" s="38"/>
      <c r="L23" s="43" t="s">
        <v>21</v>
      </c>
      <c r="M23" s="16"/>
      <c r="N23" s="38"/>
      <c r="O23" s="16"/>
      <c r="P23" s="116">
        <f t="shared" si="0"/>
        <v>0</v>
      </c>
      <c r="Q23" s="117"/>
    </row>
    <row r="24" spans="1:33" ht="20.149999999999999" customHeight="1">
      <c r="A24" s="102"/>
      <c r="B24" s="15"/>
      <c r="C24" s="121" t="s">
        <v>24</v>
      </c>
      <c r="D24" s="122"/>
      <c r="E24" s="122"/>
      <c r="F24" s="122"/>
      <c r="G24" s="16"/>
      <c r="H24" s="115"/>
      <c r="I24" s="115"/>
      <c r="J24" s="16" t="s">
        <v>15</v>
      </c>
      <c r="K24" s="38"/>
      <c r="L24" s="42" t="s">
        <v>60</v>
      </c>
      <c r="M24" s="16"/>
      <c r="N24" s="38"/>
      <c r="O24" s="16"/>
      <c r="P24" s="116">
        <f t="shared" si="0"/>
        <v>0</v>
      </c>
      <c r="Q24" s="117"/>
    </row>
    <row r="25" spans="1:33" ht="20.149999999999999" customHeight="1">
      <c r="A25" s="102"/>
      <c r="B25" s="15" t="s">
        <v>25</v>
      </c>
      <c r="C25" s="123"/>
      <c r="D25" s="124"/>
      <c r="E25" s="124"/>
      <c r="F25" s="124"/>
      <c r="G25" s="16" t="s">
        <v>26</v>
      </c>
      <c r="H25" s="115"/>
      <c r="I25" s="115"/>
      <c r="J25" s="16" t="s">
        <v>15</v>
      </c>
      <c r="K25" s="38"/>
      <c r="L25" s="43" t="s">
        <v>21</v>
      </c>
      <c r="M25" s="16" t="s">
        <v>15</v>
      </c>
      <c r="N25" s="38"/>
      <c r="O25" s="16" t="s">
        <v>27</v>
      </c>
      <c r="P25" s="116">
        <f t="shared" si="0"/>
        <v>0</v>
      </c>
      <c r="Q25" s="117"/>
    </row>
    <row r="26" spans="1:33" ht="20.149999999999999" customHeight="1">
      <c r="A26" s="102"/>
      <c r="B26" s="15" t="s">
        <v>28</v>
      </c>
      <c r="C26" s="123"/>
      <c r="D26" s="124"/>
      <c r="E26" s="124"/>
      <c r="F26" s="124"/>
      <c r="H26" s="115"/>
      <c r="I26" s="115"/>
      <c r="J26" s="16" t="s">
        <v>15</v>
      </c>
      <c r="K26" s="38"/>
      <c r="L26" s="42" t="s">
        <v>60</v>
      </c>
      <c r="M26" s="16"/>
      <c r="N26" s="38"/>
      <c r="O26" s="16"/>
      <c r="P26" s="116">
        <f t="shared" si="0"/>
        <v>0</v>
      </c>
      <c r="Q26" s="117"/>
    </row>
    <row r="27" spans="1:33" ht="20.149999999999999" customHeight="1">
      <c r="A27" s="102"/>
      <c r="B27" s="15" t="s">
        <v>5</v>
      </c>
      <c r="C27" s="114" t="s">
        <v>6</v>
      </c>
      <c r="D27" s="82"/>
      <c r="E27" s="82"/>
      <c r="F27" s="82"/>
      <c r="H27" s="115"/>
      <c r="I27" s="115"/>
      <c r="J27" s="16"/>
      <c r="K27" s="38"/>
      <c r="L27" s="43"/>
      <c r="M27" s="16"/>
      <c r="N27" s="38"/>
      <c r="O27" s="16"/>
      <c r="P27" s="116">
        <f t="shared" si="0"/>
        <v>0</v>
      </c>
      <c r="Q27" s="117"/>
    </row>
    <row r="28" spans="1:33" ht="20.149999999999999" customHeight="1">
      <c r="A28" s="93" t="s">
        <v>29</v>
      </c>
      <c r="B28" s="78"/>
      <c r="C28" s="64"/>
      <c r="D28" s="30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87">
        <f>SUM(P19:Q27)</f>
        <v>0</v>
      </c>
      <c r="Q28" s="88"/>
    </row>
    <row r="29" spans="1:33" ht="20.149999999999999" customHeight="1">
      <c r="A29" s="83" t="s">
        <v>8</v>
      </c>
      <c r="B29" s="84"/>
      <c r="C29" s="106" t="s">
        <v>86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20"/>
      <c r="P29" s="108"/>
      <c r="Q29" s="109"/>
      <c r="R29" s="46" t="str">
        <f>IF(P29&lt;=(P28*0.1),"←ＯＫ（上限"&amp;INT(P28*0.1)&amp;"円以内）","←×事務経費（Ｂ）は１０％以内に調整してください。")</f>
        <v>←ＯＫ（上限0円以内）</v>
      </c>
      <c r="S29" s="47"/>
    </row>
    <row r="30" spans="1:33" ht="20.149999999999999" customHeight="1">
      <c r="A30" s="149" t="s">
        <v>30</v>
      </c>
      <c r="B30" s="149"/>
      <c r="C30" s="85" t="s">
        <v>31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9"/>
      <c r="P30" s="87">
        <f>+P28+P29</f>
        <v>0</v>
      </c>
      <c r="Q30" s="88"/>
      <c r="R30" s="46" t="e">
        <f>IF(P30&lt;=(U16*J17*N17),"←ＯＫ（上限"&amp;(J17*N17*U16)&amp;"円以内）","←小計が上限額（"&amp;(J17*N17*U16)&amp;"円）を超えています。科目単価、調整額または事務経費で減額して調整してください。")</f>
        <v>#VALUE!</v>
      </c>
      <c r="S30" s="47"/>
    </row>
    <row r="31" spans="1:33" ht="20.149999999999999" customHeight="1">
      <c r="A31" s="149" t="s">
        <v>32</v>
      </c>
      <c r="B31" s="149"/>
      <c r="C31" s="112" t="s">
        <v>68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0"/>
      <c r="P31" s="108">
        <f>INT(P30*0.1)</f>
        <v>0</v>
      </c>
      <c r="Q31" s="109"/>
      <c r="R31" s="47"/>
      <c r="S31" s="47"/>
    </row>
    <row r="32" spans="1:33" ht="20.149999999999999" customHeight="1">
      <c r="A32" s="83" t="s">
        <v>58</v>
      </c>
      <c r="B32" s="84"/>
      <c r="C32" s="85" t="s">
        <v>36</v>
      </c>
      <c r="D32" s="86"/>
      <c r="E32" s="86"/>
      <c r="F32" s="86"/>
      <c r="G32" s="86"/>
      <c r="H32" s="86"/>
      <c r="I32" s="86"/>
      <c r="J32" s="86"/>
      <c r="K32" s="86"/>
      <c r="L32" s="86"/>
      <c r="M32" s="21"/>
      <c r="N32" s="21"/>
      <c r="O32" s="21"/>
      <c r="P32" s="87">
        <f>SUM(P30:Q31)</f>
        <v>0</v>
      </c>
      <c r="Q32" s="88"/>
      <c r="R32" s="47"/>
      <c r="S32" s="47"/>
    </row>
    <row r="33" spans="1:19" ht="20.149999999999999" customHeight="1">
      <c r="R33" s="47"/>
      <c r="S33" s="47"/>
    </row>
    <row r="34" spans="1:19" ht="13">
      <c r="A34" s="4" t="s">
        <v>44</v>
      </c>
      <c r="B34" s="89" t="s">
        <v>45</v>
      </c>
      <c r="C34" s="89"/>
      <c r="D34" s="8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7"/>
      <c r="S34" s="47"/>
    </row>
    <row r="35" spans="1:19" ht="13">
      <c r="B35" s="107" t="s">
        <v>46</v>
      </c>
      <c r="C35" s="107"/>
      <c r="D35" s="107"/>
      <c r="E35" s="107"/>
      <c r="F35" s="118" t="e">
        <f>INT(P39/J37/L39)</f>
        <v>#VALUE!</v>
      </c>
      <c r="G35" s="119"/>
      <c r="H35" s="120" t="s">
        <v>10</v>
      </c>
      <c r="I35" s="120"/>
      <c r="J35" s="120"/>
      <c r="K35" s="8"/>
      <c r="L35" s="1"/>
      <c r="M35" s="1"/>
      <c r="N35" s="1"/>
      <c r="O35" s="1"/>
      <c r="P35" s="1"/>
      <c r="R35" s="47"/>
      <c r="S35" s="47"/>
    </row>
    <row r="36" spans="1:19" ht="13">
      <c r="B36" s="80" t="s">
        <v>50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2"/>
      <c r="O36" s="2"/>
      <c r="P36" s="1"/>
      <c r="R36" s="47"/>
      <c r="S36" s="47"/>
    </row>
    <row r="37" spans="1:19" ht="13">
      <c r="B37" s="1"/>
      <c r="C37" s="1"/>
      <c r="D37" s="1"/>
      <c r="E37" s="1"/>
      <c r="F37" s="1"/>
      <c r="G37" s="1"/>
      <c r="H37" s="81" t="s">
        <v>37</v>
      </c>
      <c r="I37" s="81"/>
      <c r="J37" s="8" t="str">
        <f>J17</f>
        <v>○</v>
      </c>
      <c r="K37" s="3" t="s">
        <v>81</v>
      </c>
      <c r="L37" s="82"/>
      <c r="M37" s="82"/>
      <c r="N37" s="82"/>
      <c r="O37" s="82"/>
      <c r="P37" s="82"/>
      <c r="R37" s="47"/>
      <c r="S37" s="47"/>
    </row>
    <row r="38" spans="1:19" ht="20.149999999999999" customHeight="1">
      <c r="A38" s="90" t="s">
        <v>64</v>
      </c>
      <c r="B38" s="93" t="s">
        <v>65</v>
      </c>
      <c r="C38" s="78"/>
      <c r="D38" s="93" t="s">
        <v>66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P38" s="77" t="s">
        <v>2</v>
      </c>
      <c r="Q38" s="78"/>
      <c r="R38" s="47"/>
      <c r="S38" s="47"/>
    </row>
    <row r="39" spans="1:19" ht="20.149999999999999" customHeight="1">
      <c r="A39" s="91"/>
      <c r="B39" s="94" t="s">
        <v>52</v>
      </c>
      <c r="C39" s="95"/>
      <c r="D39" s="99">
        <v>20000</v>
      </c>
      <c r="E39" s="100"/>
      <c r="F39" s="22" t="s">
        <v>99</v>
      </c>
      <c r="G39" s="23" t="str">
        <f>+J37</f>
        <v>○</v>
      </c>
      <c r="H39" s="5" t="s">
        <v>54</v>
      </c>
      <c r="I39" s="96" t="s">
        <v>83</v>
      </c>
      <c r="J39" s="96"/>
      <c r="K39" s="96"/>
      <c r="L39" s="5">
        <f>IF(N17&gt;6,6,N17)</f>
        <v>6</v>
      </c>
      <c r="M39" s="5" t="s">
        <v>84</v>
      </c>
      <c r="N39" s="24"/>
      <c r="O39" s="5"/>
      <c r="P39" s="97" t="e">
        <f>D39*G39*L39</f>
        <v>#VALUE!</v>
      </c>
      <c r="Q39" s="98"/>
      <c r="R39" s="48" t="str">
        <f>IF(L39&lt;=6,"←ＯＫ","←×経費対象月は６月が上限です。")</f>
        <v>←ＯＫ</v>
      </c>
      <c r="S39" s="47"/>
    </row>
    <row r="40" spans="1:19" ht="20.149999999999999" customHeight="1">
      <c r="A40" s="91"/>
      <c r="B40" s="69" t="s">
        <v>51</v>
      </c>
      <c r="C40" s="70"/>
      <c r="D40" s="25" t="s">
        <v>9</v>
      </c>
      <c r="E40" s="20"/>
      <c r="F40" s="20"/>
      <c r="G40" s="26"/>
      <c r="H40" s="26"/>
      <c r="I40" s="26"/>
      <c r="J40" s="26"/>
      <c r="K40" s="26"/>
      <c r="L40" s="27"/>
      <c r="M40" s="27"/>
      <c r="N40" s="27"/>
      <c r="O40" s="16"/>
      <c r="P40" s="71" t="e">
        <f>+P39*10%</f>
        <v>#VALUE!</v>
      </c>
      <c r="Q40" s="72"/>
      <c r="R40" s="47"/>
      <c r="S40" s="47"/>
    </row>
    <row r="41" spans="1:19" ht="20.149999999999999" customHeight="1">
      <c r="A41" s="91"/>
      <c r="B41" s="73" t="s">
        <v>59</v>
      </c>
      <c r="C41" s="74"/>
      <c r="D41" s="28" t="s">
        <v>53</v>
      </c>
      <c r="E41" s="29"/>
      <c r="F41" s="29"/>
      <c r="G41" s="30"/>
      <c r="H41" s="30"/>
      <c r="I41" s="30"/>
      <c r="J41" s="30"/>
      <c r="K41" s="30"/>
      <c r="L41" s="31"/>
      <c r="M41" s="31"/>
      <c r="N41" s="31"/>
      <c r="O41" s="31"/>
      <c r="P41" s="75" t="e">
        <f>+P39+P40</f>
        <v>#VALUE!</v>
      </c>
      <c r="Q41" s="76"/>
      <c r="R41" s="47"/>
      <c r="S41" s="47"/>
    </row>
    <row r="42" spans="1:19" ht="20.149999999999999" customHeight="1">
      <c r="A42" s="92"/>
      <c r="B42" s="77" t="s">
        <v>57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8"/>
      <c r="P42" s="79" t="e">
        <f>+P32+P41</f>
        <v>#VALUE!</v>
      </c>
      <c r="Q42" s="79"/>
      <c r="R42" s="47"/>
      <c r="S42" s="47"/>
    </row>
    <row r="43" spans="1:19" ht="20.149999999999999" customHeight="1">
      <c r="A43" s="32" t="s">
        <v>48</v>
      </c>
      <c r="B43" s="66" t="s">
        <v>62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47"/>
      <c r="S43" s="47"/>
    </row>
    <row r="44" spans="1:19" ht="20.149999999999999" customHeight="1">
      <c r="A44" s="32" t="s">
        <v>48</v>
      </c>
      <c r="B44" s="66" t="s">
        <v>106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6" spans="1:19" ht="14">
      <c r="A46" s="9" t="s">
        <v>69</v>
      </c>
      <c r="B46" s="82" t="s">
        <v>89</v>
      </c>
      <c r="C46" s="82"/>
      <c r="D46" s="8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45"/>
    </row>
    <row r="47" spans="1:19" ht="13">
      <c r="B47" s="107" t="s">
        <v>113</v>
      </c>
      <c r="C47" s="107"/>
      <c r="D47" s="107"/>
      <c r="E47" s="107"/>
      <c r="F47" s="118" t="e">
        <f>INT(P51/J49)</f>
        <v>#VALUE!</v>
      </c>
      <c r="G47" s="119"/>
      <c r="H47" s="120" t="s">
        <v>10</v>
      </c>
      <c r="I47" s="120"/>
      <c r="J47" s="120"/>
      <c r="K47" s="8"/>
      <c r="L47" s="8"/>
      <c r="M47" s="8"/>
      <c r="N47" s="8"/>
      <c r="O47" s="8"/>
      <c r="P47" s="8"/>
    </row>
    <row r="48" spans="1:19" ht="13">
      <c r="B48" s="80" t="s">
        <v>80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34"/>
      <c r="O48" s="34"/>
      <c r="P48" s="8"/>
    </row>
    <row r="49" spans="1:18" ht="13">
      <c r="B49" s="8"/>
      <c r="C49" s="8"/>
      <c r="D49" s="8"/>
      <c r="E49" s="8"/>
      <c r="F49" s="8"/>
      <c r="G49" s="8"/>
      <c r="H49" s="81" t="s">
        <v>37</v>
      </c>
      <c r="I49" s="81"/>
      <c r="J49" s="8" t="str">
        <f>J17</f>
        <v>○</v>
      </c>
      <c r="K49" s="3" t="s">
        <v>81</v>
      </c>
      <c r="L49" s="82"/>
      <c r="M49" s="82"/>
      <c r="N49" s="82"/>
      <c r="O49" s="82"/>
      <c r="P49" s="82"/>
    </row>
    <row r="50" spans="1:18" ht="20.149999999999999" customHeight="1">
      <c r="A50" s="90" t="s">
        <v>64</v>
      </c>
      <c r="B50" s="93" t="s">
        <v>65</v>
      </c>
      <c r="C50" s="78"/>
      <c r="D50" s="93" t="s">
        <v>66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  <c r="P50" s="77" t="s">
        <v>2</v>
      </c>
      <c r="Q50" s="78"/>
    </row>
    <row r="51" spans="1:18" ht="20.149999999999999" customHeight="1">
      <c r="A51" s="91"/>
      <c r="B51" s="94" t="s">
        <v>90</v>
      </c>
      <c r="C51" s="95"/>
      <c r="D51" s="99">
        <v>10000</v>
      </c>
      <c r="E51" s="100"/>
      <c r="F51" s="22" t="s">
        <v>99</v>
      </c>
      <c r="G51" s="23" t="str">
        <f>+J49</f>
        <v>○</v>
      </c>
      <c r="H51" s="5" t="s">
        <v>82</v>
      </c>
      <c r="I51" s="96"/>
      <c r="J51" s="96"/>
      <c r="K51" s="96"/>
      <c r="L51" s="5"/>
      <c r="M51" s="5"/>
      <c r="N51" s="24"/>
      <c r="O51" s="5"/>
      <c r="P51" s="97" t="e">
        <f>D51*G51</f>
        <v>#VALUE!</v>
      </c>
      <c r="Q51" s="98"/>
      <c r="R51" s="44"/>
    </row>
    <row r="52" spans="1:18" ht="19.5" customHeight="1">
      <c r="A52" s="91"/>
      <c r="B52" s="69" t="s">
        <v>51</v>
      </c>
      <c r="C52" s="70"/>
      <c r="D52" s="25" t="s">
        <v>9</v>
      </c>
      <c r="E52" s="20"/>
      <c r="F52" s="20"/>
      <c r="G52" s="26"/>
      <c r="H52" s="26"/>
      <c r="I52" s="26"/>
      <c r="J52" s="26"/>
      <c r="K52" s="26"/>
      <c r="L52" s="27"/>
      <c r="M52" s="27"/>
      <c r="N52" s="27"/>
      <c r="O52" s="16"/>
      <c r="P52" s="71" t="e">
        <f>+P51*10%</f>
        <v>#VALUE!</v>
      </c>
      <c r="Q52" s="72"/>
    </row>
    <row r="53" spans="1:18" ht="20.149999999999999" customHeight="1">
      <c r="A53" s="91"/>
      <c r="B53" s="73" t="s">
        <v>70</v>
      </c>
      <c r="C53" s="74"/>
      <c r="D53" s="28" t="s">
        <v>53</v>
      </c>
      <c r="E53" s="29"/>
      <c r="F53" s="29"/>
      <c r="G53" s="30"/>
      <c r="H53" s="30"/>
      <c r="I53" s="30"/>
      <c r="J53" s="30"/>
      <c r="K53" s="30"/>
      <c r="L53" s="31"/>
      <c r="M53" s="31"/>
      <c r="N53" s="31"/>
      <c r="O53" s="31"/>
      <c r="P53" s="75" t="e">
        <f>+P51+P52</f>
        <v>#VALUE!</v>
      </c>
      <c r="Q53" s="76"/>
    </row>
    <row r="54" spans="1:18" ht="20.149999999999999" customHeight="1">
      <c r="A54" s="92"/>
      <c r="B54" s="77" t="s">
        <v>71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8"/>
      <c r="P54" s="79" t="e">
        <f>P32+P42+P53</f>
        <v>#VALUE!</v>
      </c>
      <c r="Q54" s="79"/>
    </row>
    <row r="55" spans="1:18" ht="20.149999999999999" customHeight="1">
      <c r="A55" s="32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</sheetData>
  <mergeCells count="119">
    <mergeCell ref="A30:B30"/>
    <mergeCell ref="A31:B31"/>
    <mergeCell ref="A28:B28"/>
    <mergeCell ref="A29:B29"/>
    <mergeCell ref="B14:D14"/>
    <mergeCell ref="S14:U14"/>
    <mergeCell ref="J7:Q7"/>
    <mergeCell ref="B11:Q11"/>
    <mergeCell ref="A12:B12"/>
    <mergeCell ref="B13:C13"/>
    <mergeCell ref="D13:E13"/>
    <mergeCell ref="C21:F21"/>
    <mergeCell ref="H21:I21"/>
    <mergeCell ref="P21:Q21"/>
    <mergeCell ref="C22:F22"/>
    <mergeCell ref="H22:I22"/>
    <mergeCell ref="P22:Q22"/>
    <mergeCell ref="P28:Q28"/>
    <mergeCell ref="C29:N29"/>
    <mergeCell ref="P29:Q29"/>
    <mergeCell ref="C30:N30"/>
    <mergeCell ref="P30:Q30"/>
    <mergeCell ref="C31:N31"/>
    <mergeCell ref="P31:Q31"/>
    <mergeCell ref="A1:Q1"/>
    <mergeCell ref="A3:H3"/>
    <mergeCell ref="K4:L4"/>
    <mergeCell ref="N4:P4"/>
    <mergeCell ref="J5:Q5"/>
    <mergeCell ref="C12:F12"/>
    <mergeCell ref="J6:Q6"/>
    <mergeCell ref="J8:K8"/>
    <mergeCell ref="J9:K9"/>
    <mergeCell ref="J10:K10"/>
    <mergeCell ref="AC15:AE15"/>
    <mergeCell ref="B16:M16"/>
    <mergeCell ref="R16:T16"/>
    <mergeCell ref="U16:X16"/>
    <mergeCell ref="H17:I17"/>
    <mergeCell ref="L17:M17"/>
    <mergeCell ref="O17:P17"/>
    <mergeCell ref="Y17:Z17"/>
    <mergeCell ref="AC17:AD17"/>
    <mergeCell ref="B15:E15"/>
    <mergeCell ref="F15:G15"/>
    <mergeCell ref="H15:J15"/>
    <mergeCell ref="AF17:AG17"/>
    <mergeCell ref="C18:O18"/>
    <mergeCell ref="P18:Q18"/>
    <mergeCell ref="C19:F19"/>
    <mergeCell ref="H19:I19"/>
    <mergeCell ref="P19:Q19"/>
    <mergeCell ref="C20:F20"/>
    <mergeCell ref="H20:I20"/>
    <mergeCell ref="P20:Q20"/>
    <mergeCell ref="C27:F27"/>
    <mergeCell ref="H27:I27"/>
    <mergeCell ref="P27:Q27"/>
    <mergeCell ref="A19:A27"/>
    <mergeCell ref="C25:F25"/>
    <mergeCell ref="H25:I25"/>
    <mergeCell ref="P25:Q25"/>
    <mergeCell ref="C26:F26"/>
    <mergeCell ref="H26:I26"/>
    <mergeCell ref="P26:Q26"/>
    <mergeCell ref="C23:F23"/>
    <mergeCell ref="H23:I23"/>
    <mergeCell ref="P23:Q23"/>
    <mergeCell ref="C24:F24"/>
    <mergeCell ref="H24:I24"/>
    <mergeCell ref="P24:Q24"/>
    <mergeCell ref="A38:A42"/>
    <mergeCell ref="B38:C38"/>
    <mergeCell ref="D38:O38"/>
    <mergeCell ref="P38:Q38"/>
    <mergeCell ref="B39:C39"/>
    <mergeCell ref="I39:K39"/>
    <mergeCell ref="P39:Q39"/>
    <mergeCell ref="A32:B32"/>
    <mergeCell ref="C32:L32"/>
    <mergeCell ref="P32:Q32"/>
    <mergeCell ref="B34:D34"/>
    <mergeCell ref="B35:E35"/>
    <mergeCell ref="F35:G35"/>
    <mergeCell ref="H35:J35"/>
    <mergeCell ref="B40:C40"/>
    <mergeCell ref="P40:Q40"/>
    <mergeCell ref="B41:C41"/>
    <mergeCell ref="P41:Q41"/>
    <mergeCell ref="B42:O42"/>
    <mergeCell ref="P42:Q42"/>
    <mergeCell ref="B36:M36"/>
    <mergeCell ref="H37:I37"/>
    <mergeCell ref="L37:P37"/>
    <mergeCell ref="D39:E39"/>
    <mergeCell ref="A50:A54"/>
    <mergeCell ref="B50:C50"/>
    <mergeCell ref="D50:O50"/>
    <mergeCell ref="P50:Q50"/>
    <mergeCell ref="B51:C51"/>
    <mergeCell ref="I51:K51"/>
    <mergeCell ref="P51:Q51"/>
    <mergeCell ref="B43:Q43"/>
    <mergeCell ref="B44:Q44"/>
    <mergeCell ref="B46:D46"/>
    <mergeCell ref="B47:E47"/>
    <mergeCell ref="F47:G47"/>
    <mergeCell ref="H47:J47"/>
    <mergeCell ref="B55:Q55"/>
    <mergeCell ref="B52:C52"/>
    <mergeCell ref="P52:Q52"/>
    <mergeCell ref="B53:C53"/>
    <mergeCell ref="P53:Q53"/>
    <mergeCell ref="B54:O54"/>
    <mergeCell ref="P54:Q54"/>
    <mergeCell ref="B48:M48"/>
    <mergeCell ref="H49:I49"/>
    <mergeCell ref="L49:P49"/>
    <mergeCell ref="D51:E51"/>
  </mergeCells>
  <phoneticPr fontId="3"/>
  <conditionalFormatting sqref="F15:G15">
    <cfRule type="expression" dxfId="5" priority="3">
      <formula>MOD($F$15,1)=0</formula>
    </cfRule>
  </conditionalFormatting>
  <conditionalFormatting sqref="P29:Q29">
    <cfRule type="expression" dxfId="4" priority="2">
      <formula>P29&gt;(P28*0.1)</formula>
    </cfRule>
  </conditionalFormatting>
  <conditionalFormatting sqref="P30:Q30">
    <cfRule type="expression" dxfId="3" priority="1">
      <formula>(P30&gt;(U16*J17*N17))</formula>
    </cfRule>
  </conditionalFormatting>
  <printOptions horizontalCentered="1"/>
  <pageMargins left="0.70866141732283472" right="0.70866141732283472" top="0.86614173228346458" bottom="0.55118110236220474" header="0.31496062992125984" footer="0.31496062992125984"/>
  <pageSetup paperSize="9" scale="76" orientation="portrait" blackAndWhite="1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G55"/>
  <sheetViews>
    <sheetView tabSelected="1" view="pageBreakPreview" zoomScaleNormal="100" zoomScaleSheetLayoutView="100" workbookViewId="0">
      <selection activeCell="U16" sqref="U16:X16"/>
    </sheetView>
  </sheetViews>
  <sheetFormatPr defaultColWidth="9" defaultRowHeight="20.149999999999999" customHeight="1"/>
  <cols>
    <col min="1" max="1" width="6.26953125" style="6" bestFit="1" customWidth="1"/>
    <col min="2" max="2" width="13.90625" style="6" bestFit="1" customWidth="1"/>
    <col min="3" max="6" width="6.36328125" style="6" customWidth="1"/>
    <col min="7" max="8" width="5.26953125" style="6" bestFit="1" customWidth="1"/>
    <col min="9" max="9" width="2.453125" style="6" bestFit="1" customWidth="1"/>
    <col min="10" max="10" width="3.453125" style="6" bestFit="1" customWidth="1"/>
    <col min="11" max="11" width="5.7265625" style="6" customWidth="1"/>
    <col min="12" max="13" width="4.26953125" style="6" customWidth="1"/>
    <col min="14" max="15" width="3.453125" style="6" bestFit="1" customWidth="1"/>
    <col min="16" max="17" width="7.08984375" style="6" customWidth="1"/>
    <col min="18" max="18" width="6.90625" style="6" customWidth="1"/>
    <col min="19" max="41" width="3.6328125" style="6" customWidth="1"/>
    <col min="42" max="16384" width="9" style="6"/>
  </cols>
  <sheetData>
    <row r="1" spans="1:31" s="1" customFormat="1" ht="33" customHeight="1">
      <c r="A1" s="150" t="s">
        <v>109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6"/>
    </row>
    <row r="2" spans="1:31" s="1" customFormat="1" ht="33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1" s="1" customFormat="1" ht="20.149999999999999" customHeight="1">
      <c r="A3" s="82" t="s">
        <v>108</v>
      </c>
      <c r="B3" s="82"/>
      <c r="C3" s="82"/>
      <c r="D3" s="82"/>
      <c r="E3" s="82"/>
      <c r="F3" s="82"/>
      <c r="G3" s="82"/>
      <c r="H3" s="82"/>
    </row>
    <row r="4" spans="1:31" s="1" customFormat="1" ht="13">
      <c r="J4" s="8" t="s">
        <v>42</v>
      </c>
      <c r="K4" s="147"/>
      <c r="L4" s="147"/>
      <c r="M4" s="35" t="s">
        <v>92</v>
      </c>
      <c r="N4" s="68"/>
      <c r="O4" s="68"/>
      <c r="P4" s="68"/>
      <c r="Q4" s="8"/>
    </row>
    <row r="5" spans="1:31" s="1" customFormat="1" ht="13">
      <c r="J5" s="148" t="s">
        <v>77</v>
      </c>
      <c r="K5" s="148"/>
      <c r="L5" s="148"/>
      <c r="M5" s="148"/>
      <c r="N5" s="148"/>
      <c r="O5" s="148"/>
      <c r="P5" s="148"/>
      <c r="Q5" s="148"/>
    </row>
    <row r="6" spans="1:31" s="1" customFormat="1" ht="13">
      <c r="J6" s="68" t="s">
        <v>78</v>
      </c>
      <c r="K6" s="68"/>
      <c r="L6" s="68"/>
      <c r="M6" s="68"/>
      <c r="N6" s="68"/>
      <c r="O6" s="68"/>
      <c r="P6" s="68"/>
      <c r="Q6" s="68"/>
    </row>
    <row r="7" spans="1:31" s="1" customFormat="1" ht="13">
      <c r="J7" s="68" t="s">
        <v>79</v>
      </c>
      <c r="K7" s="68"/>
      <c r="L7" s="68"/>
      <c r="M7" s="68"/>
      <c r="N7" s="68"/>
      <c r="O7" s="68"/>
      <c r="P7" s="68"/>
      <c r="Q7" s="68"/>
    </row>
    <row r="8" spans="1:31" s="1" customFormat="1" ht="13">
      <c r="J8" s="141" t="s">
        <v>96</v>
      </c>
      <c r="K8" s="142"/>
      <c r="L8" s="58"/>
      <c r="M8" s="58"/>
      <c r="N8" s="58"/>
      <c r="O8" s="58"/>
      <c r="P8" s="58"/>
      <c r="Q8" s="59"/>
    </row>
    <row r="9" spans="1:31" s="1" customFormat="1" ht="13">
      <c r="J9" s="143" t="s">
        <v>101</v>
      </c>
      <c r="K9" s="144"/>
      <c r="L9" s="62"/>
      <c r="M9" s="62"/>
      <c r="N9" s="62"/>
      <c r="O9" s="62"/>
      <c r="P9" s="62"/>
      <c r="Q9" s="63"/>
    </row>
    <row r="10" spans="1:31" s="1" customFormat="1" ht="13">
      <c r="J10" s="139" t="s">
        <v>102</v>
      </c>
      <c r="K10" s="140"/>
      <c r="L10" s="60"/>
      <c r="M10" s="60"/>
      <c r="N10" s="60"/>
      <c r="O10" s="60"/>
      <c r="P10" s="60"/>
      <c r="Q10" s="61"/>
    </row>
    <row r="11" spans="1:31" s="1" customFormat="1" ht="20.149999999999999" customHeight="1">
      <c r="B11" s="89" t="s">
        <v>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31" s="1" customFormat="1" ht="20.149999999999999" customHeight="1">
      <c r="A12" s="81" t="s">
        <v>56</v>
      </c>
      <c r="B12" s="81"/>
      <c r="C12" s="136" t="s">
        <v>91</v>
      </c>
      <c r="D12" s="136"/>
      <c r="E12" s="136"/>
      <c r="F12" s="136"/>
      <c r="G12" s="36"/>
    </row>
    <row r="13" spans="1:31" s="1" customFormat="1" ht="20.149999999999999" customHeight="1">
      <c r="A13" s="9" t="s">
        <v>49</v>
      </c>
      <c r="B13" s="137" t="s">
        <v>67</v>
      </c>
      <c r="C13" s="137"/>
      <c r="D13" s="138" t="s">
        <v>63</v>
      </c>
      <c r="E13" s="138"/>
      <c r="F13" s="33"/>
      <c r="G13" s="8" t="s">
        <v>55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31" s="1" customFormat="1" ht="20.149999999999999" customHeight="1">
      <c r="A14" s="4" t="s">
        <v>43</v>
      </c>
      <c r="B14" s="89" t="s">
        <v>47</v>
      </c>
      <c r="C14" s="89"/>
      <c r="D14" s="89"/>
      <c r="E14" s="4"/>
      <c r="R14" s="6"/>
      <c r="S14" s="89"/>
      <c r="T14" s="89"/>
      <c r="U14" s="89"/>
    </row>
    <row r="15" spans="1:31" s="1" customFormat="1" ht="20.149999999999999" customHeight="1">
      <c r="B15" s="107" t="s">
        <v>39</v>
      </c>
      <c r="C15" s="107"/>
      <c r="D15" s="107"/>
      <c r="E15" s="107"/>
      <c r="F15" s="134" t="e">
        <f>P30/J17/N17</f>
        <v>#VALUE!</v>
      </c>
      <c r="G15" s="135"/>
      <c r="H15" s="120" t="s">
        <v>10</v>
      </c>
      <c r="I15" s="120"/>
      <c r="J15" s="120"/>
      <c r="K15" s="8"/>
      <c r="R15" s="45" t="s">
        <v>112</v>
      </c>
      <c r="S15" s="45"/>
      <c r="T15" s="45"/>
      <c r="U15" s="45"/>
      <c r="V15" s="45"/>
      <c r="W15" s="45"/>
      <c r="X15" s="45"/>
      <c r="Y15" s="65"/>
      <c r="Z15" s="6"/>
      <c r="AA15" s="8"/>
      <c r="AB15" s="8"/>
      <c r="AC15" s="130"/>
      <c r="AD15" s="130"/>
      <c r="AE15" s="130"/>
    </row>
    <row r="16" spans="1:31" s="1" customFormat="1" ht="20.149999999999999" customHeight="1">
      <c r="B16" s="80" t="s">
        <v>11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"/>
      <c r="O16" s="2"/>
      <c r="R16" s="131" t="s">
        <v>87</v>
      </c>
      <c r="S16" s="131"/>
      <c r="T16" s="132"/>
      <c r="U16" s="133">
        <v>50000</v>
      </c>
      <c r="V16" s="133"/>
      <c r="W16" s="133"/>
      <c r="X16" s="133"/>
      <c r="Y16" s="8"/>
      <c r="Z16" s="8"/>
      <c r="AA16" s="8"/>
      <c r="AB16" s="8"/>
      <c r="AC16" s="8"/>
      <c r="AD16" s="8"/>
    </row>
    <row r="17" spans="1:33" s="1" customFormat="1" ht="20.149999999999999" customHeight="1">
      <c r="H17" s="81" t="s">
        <v>37</v>
      </c>
      <c r="I17" s="81"/>
      <c r="J17" s="37" t="s">
        <v>104</v>
      </c>
      <c r="K17" s="3" t="s">
        <v>41</v>
      </c>
      <c r="L17" s="127" t="s">
        <v>38</v>
      </c>
      <c r="M17" s="127"/>
      <c r="N17" s="37" t="s">
        <v>104</v>
      </c>
      <c r="O17" s="125" t="s">
        <v>61</v>
      </c>
      <c r="P17" s="125"/>
      <c r="R17" s="6"/>
      <c r="Y17" s="81"/>
      <c r="Z17" s="81"/>
      <c r="AB17" s="3"/>
      <c r="AC17" s="127"/>
      <c r="AD17" s="127"/>
      <c r="AF17" s="125"/>
      <c r="AG17" s="125"/>
    </row>
    <row r="18" spans="1:33" ht="20.149999999999999" customHeight="1">
      <c r="A18" s="11"/>
      <c r="B18" s="12" t="s">
        <v>1</v>
      </c>
      <c r="C18" s="93" t="s">
        <v>12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93" t="s">
        <v>2</v>
      </c>
      <c r="Q18" s="78"/>
    </row>
    <row r="19" spans="1:33" ht="20.149999999999999" customHeight="1">
      <c r="A19" s="101" t="s">
        <v>40</v>
      </c>
      <c r="B19" s="13" t="s">
        <v>3</v>
      </c>
      <c r="C19" s="110" t="s">
        <v>13</v>
      </c>
      <c r="D19" s="111"/>
      <c r="E19" s="111"/>
      <c r="F19" s="111"/>
      <c r="G19" s="14" t="s">
        <v>14</v>
      </c>
      <c r="H19" s="126"/>
      <c r="I19" s="126"/>
      <c r="J19" s="14" t="s">
        <v>15</v>
      </c>
      <c r="K19" s="40"/>
      <c r="L19" s="41" t="s">
        <v>16</v>
      </c>
      <c r="M19" s="14"/>
      <c r="N19" s="38"/>
      <c r="O19" s="14"/>
      <c r="P19" s="104">
        <f>PRODUCT(H19,K19,N19)</f>
        <v>0</v>
      </c>
      <c r="Q19" s="105"/>
    </row>
    <row r="20" spans="1:33" ht="20.149999999999999" customHeight="1">
      <c r="A20" s="102"/>
      <c r="B20" s="15"/>
      <c r="C20" s="121" t="s">
        <v>17</v>
      </c>
      <c r="D20" s="122"/>
      <c r="E20" s="122"/>
      <c r="F20" s="122"/>
      <c r="G20" s="16" t="s">
        <v>14</v>
      </c>
      <c r="H20" s="115"/>
      <c r="I20" s="115"/>
      <c r="J20" s="16" t="s">
        <v>15</v>
      </c>
      <c r="K20" s="39"/>
      <c r="L20" s="42" t="s">
        <v>16</v>
      </c>
      <c r="M20" s="16"/>
      <c r="N20" s="38"/>
      <c r="O20" s="16"/>
      <c r="P20" s="116">
        <f t="shared" ref="P20:P27" si="0">PRODUCT(H20,K20,N20)</f>
        <v>0</v>
      </c>
      <c r="Q20" s="117"/>
    </row>
    <row r="21" spans="1:33" ht="20.149999999999999" customHeight="1">
      <c r="A21" s="102"/>
      <c r="B21" s="15"/>
      <c r="C21" s="121" t="s">
        <v>4</v>
      </c>
      <c r="D21" s="122"/>
      <c r="E21" s="122"/>
      <c r="F21" s="122"/>
      <c r="G21" s="16" t="s">
        <v>14</v>
      </c>
      <c r="H21" s="115"/>
      <c r="I21" s="115"/>
      <c r="J21" s="16" t="s">
        <v>15</v>
      </c>
      <c r="K21" s="39"/>
      <c r="L21" s="42" t="s">
        <v>16</v>
      </c>
      <c r="M21" s="16"/>
      <c r="N21" s="38"/>
      <c r="O21" s="16"/>
      <c r="P21" s="116">
        <f t="shared" si="0"/>
        <v>0</v>
      </c>
      <c r="Q21" s="117"/>
    </row>
    <row r="22" spans="1:33" ht="20.149999999999999" customHeight="1">
      <c r="A22" s="102"/>
      <c r="B22" s="15" t="s">
        <v>18</v>
      </c>
      <c r="C22" s="121" t="s">
        <v>19</v>
      </c>
      <c r="D22" s="122"/>
      <c r="E22" s="122"/>
      <c r="F22" s="122"/>
      <c r="G22" s="16" t="s">
        <v>20</v>
      </c>
      <c r="H22" s="115"/>
      <c r="I22" s="115"/>
      <c r="J22" s="16" t="s">
        <v>15</v>
      </c>
      <c r="K22" s="38"/>
      <c r="L22" s="43" t="s">
        <v>21</v>
      </c>
      <c r="M22" s="16" t="s">
        <v>15</v>
      </c>
      <c r="N22" s="38"/>
      <c r="O22" s="16" t="s">
        <v>22</v>
      </c>
      <c r="P22" s="116">
        <f t="shared" si="0"/>
        <v>0</v>
      </c>
      <c r="Q22" s="117"/>
    </row>
    <row r="23" spans="1:33" ht="20.149999999999999" customHeight="1">
      <c r="A23" s="102"/>
      <c r="B23" s="15"/>
      <c r="C23" s="121" t="s">
        <v>23</v>
      </c>
      <c r="D23" s="122"/>
      <c r="E23" s="122"/>
      <c r="F23" s="122"/>
      <c r="G23" s="16" t="s">
        <v>20</v>
      </c>
      <c r="H23" s="115"/>
      <c r="I23" s="115"/>
      <c r="J23" s="16" t="s">
        <v>15</v>
      </c>
      <c r="K23" s="38"/>
      <c r="L23" s="43" t="s">
        <v>21</v>
      </c>
      <c r="M23" s="16"/>
      <c r="N23" s="38"/>
      <c r="O23" s="16"/>
      <c r="P23" s="116">
        <f t="shared" si="0"/>
        <v>0</v>
      </c>
      <c r="Q23" s="117"/>
    </row>
    <row r="24" spans="1:33" ht="20.149999999999999" customHeight="1">
      <c r="A24" s="102"/>
      <c r="B24" s="15"/>
      <c r="C24" s="121" t="s">
        <v>24</v>
      </c>
      <c r="D24" s="122"/>
      <c r="E24" s="122"/>
      <c r="F24" s="122"/>
      <c r="G24" s="16"/>
      <c r="H24" s="115"/>
      <c r="I24" s="115"/>
      <c r="J24" s="16" t="s">
        <v>15</v>
      </c>
      <c r="K24" s="38"/>
      <c r="L24" s="42" t="s">
        <v>60</v>
      </c>
      <c r="M24" s="16"/>
      <c r="N24" s="38"/>
      <c r="O24" s="16"/>
      <c r="P24" s="116">
        <f t="shared" si="0"/>
        <v>0</v>
      </c>
      <c r="Q24" s="117"/>
    </row>
    <row r="25" spans="1:33" ht="20.149999999999999" customHeight="1">
      <c r="A25" s="102"/>
      <c r="B25" s="15" t="s">
        <v>25</v>
      </c>
      <c r="C25" s="123"/>
      <c r="D25" s="124"/>
      <c r="E25" s="124"/>
      <c r="F25" s="124"/>
      <c r="G25" s="16" t="s">
        <v>26</v>
      </c>
      <c r="H25" s="115"/>
      <c r="I25" s="115"/>
      <c r="J25" s="16" t="s">
        <v>15</v>
      </c>
      <c r="K25" s="38"/>
      <c r="L25" s="43" t="s">
        <v>21</v>
      </c>
      <c r="M25" s="16" t="s">
        <v>15</v>
      </c>
      <c r="N25" s="38"/>
      <c r="O25" s="16" t="s">
        <v>27</v>
      </c>
      <c r="P25" s="116">
        <f t="shared" si="0"/>
        <v>0</v>
      </c>
      <c r="Q25" s="117"/>
    </row>
    <row r="26" spans="1:33" ht="20.149999999999999" customHeight="1">
      <c r="A26" s="102"/>
      <c r="B26" s="15" t="s">
        <v>28</v>
      </c>
      <c r="C26" s="123"/>
      <c r="D26" s="124"/>
      <c r="E26" s="124"/>
      <c r="F26" s="124"/>
      <c r="H26" s="115"/>
      <c r="I26" s="115"/>
      <c r="J26" s="16" t="s">
        <v>15</v>
      </c>
      <c r="K26" s="38"/>
      <c r="L26" s="42" t="s">
        <v>60</v>
      </c>
      <c r="M26" s="16"/>
      <c r="N26" s="38"/>
      <c r="O26" s="16"/>
      <c r="P26" s="116">
        <f t="shared" si="0"/>
        <v>0</v>
      </c>
      <c r="Q26" s="117"/>
    </row>
    <row r="27" spans="1:33" ht="20.149999999999999" customHeight="1">
      <c r="A27" s="102"/>
      <c r="B27" s="15" t="s">
        <v>5</v>
      </c>
      <c r="C27" s="114" t="s">
        <v>6</v>
      </c>
      <c r="D27" s="82"/>
      <c r="E27" s="82"/>
      <c r="F27" s="82"/>
      <c r="H27" s="115"/>
      <c r="I27" s="115"/>
      <c r="J27" s="16"/>
      <c r="K27" s="38"/>
      <c r="L27" s="43"/>
      <c r="M27" s="16"/>
      <c r="N27" s="38"/>
      <c r="O27" s="16"/>
      <c r="P27" s="116">
        <f t="shared" si="0"/>
        <v>0</v>
      </c>
      <c r="Q27" s="117"/>
    </row>
    <row r="28" spans="1:33" ht="20.149999999999999" customHeight="1">
      <c r="A28" s="93" t="s">
        <v>29</v>
      </c>
      <c r="B28" s="78"/>
      <c r="C28" s="64"/>
      <c r="D28" s="30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87">
        <f>SUM(P19:Q27)</f>
        <v>0</v>
      </c>
      <c r="Q28" s="88"/>
    </row>
    <row r="29" spans="1:33" ht="20.149999999999999" customHeight="1">
      <c r="A29" s="83" t="s">
        <v>8</v>
      </c>
      <c r="B29" s="84"/>
      <c r="C29" s="106" t="s">
        <v>86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20"/>
      <c r="P29" s="108"/>
      <c r="Q29" s="109"/>
      <c r="R29" s="46" t="str">
        <f>IF(P29&lt;=(P28*0.1),"←ＯＫ（上限"&amp;INT(P28*0.1)&amp;"円以内）","←×事務経費（Ｂ）は１０％以内に調整してください。")</f>
        <v>←ＯＫ（上限0円以内）</v>
      </c>
      <c r="S29" s="47"/>
    </row>
    <row r="30" spans="1:33" ht="20.149999999999999" customHeight="1">
      <c r="A30" s="149" t="s">
        <v>30</v>
      </c>
      <c r="B30" s="149"/>
      <c r="C30" s="85" t="s">
        <v>31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9"/>
      <c r="P30" s="87">
        <f>+P28+P29</f>
        <v>0</v>
      </c>
      <c r="Q30" s="88"/>
      <c r="R30" s="46" t="e">
        <f>IF(P30&lt;=(U16*J17*N17),"←ＯＫ（上限"&amp;(J17*N17*U16)&amp;"円以内）","←小計が上限額（"&amp;(J17*N17*U16)&amp;"円）を超えています。科目単価、調整額または事務経費で減額して調整してください。")</f>
        <v>#VALUE!</v>
      </c>
      <c r="S30" s="47"/>
    </row>
    <row r="31" spans="1:33" ht="20.149999999999999" customHeight="1">
      <c r="A31" s="149" t="s">
        <v>32</v>
      </c>
      <c r="B31" s="149"/>
      <c r="C31" s="112" t="s">
        <v>68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0"/>
      <c r="P31" s="108">
        <f>INT(P30*0.1)</f>
        <v>0</v>
      </c>
      <c r="Q31" s="109"/>
      <c r="R31" s="47"/>
      <c r="S31" s="47"/>
    </row>
    <row r="32" spans="1:33" ht="20.149999999999999" customHeight="1">
      <c r="A32" s="83" t="s">
        <v>58</v>
      </c>
      <c r="B32" s="84"/>
      <c r="C32" s="85" t="s">
        <v>36</v>
      </c>
      <c r="D32" s="86"/>
      <c r="E32" s="86"/>
      <c r="F32" s="86"/>
      <c r="G32" s="86"/>
      <c r="H32" s="86"/>
      <c r="I32" s="86"/>
      <c r="J32" s="86"/>
      <c r="K32" s="86"/>
      <c r="L32" s="86"/>
      <c r="M32" s="21"/>
      <c r="N32" s="21"/>
      <c r="O32" s="21"/>
      <c r="P32" s="87">
        <f>SUM(P30:Q31)</f>
        <v>0</v>
      </c>
      <c r="Q32" s="88"/>
      <c r="R32" s="47"/>
      <c r="S32" s="47"/>
    </row>
    <row r="33" spans="1:19" ht="20.149999999999999" customHeight="1">
      <c r="R33" s="47"/>
      <c r="S33" s="47"/>
    </row>
    <row r="34" spans="1:19" ht="13">
      <c r="A34" s="4" t="s">
        <v>44</v>
      </c>
      <c r="B34" s="89" t="s">
        <v>45</v>
      </c>
      <c r="C34" s="89"/>
      <c r="D34" s="8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7"/>
      <c r="S34" s="47"/>
    </row>
    <row r="35" spans="1:19" ht="13">
      <c r="B35" s="107" t="s">
        <v>46</v>
      </c>
      <c r="C35" s="107"/>
      <c r="D35" s="107"/>
      <c r="E35" s="107"/>
      <c r="F35" s="118" t="e">
        <f>INT(P39/J37/L39)</f>
        <v>#VALUE!</v>
      </c>
      <c r="G35" s="119"/>
      <c r="H35" s="120" t="s">
        <v>10</v>
      </c>
      <c r="I35" s="120"/>
      <c r="J35" s="120"/>
      <c r="K35" s="8"/>
      <c r="L35" s="1"/>
      <c r="M35" s="1"/>
      <c r="N35" s="1"/>
      <c r="O35" s="1"/>
      <c r="P35" s="1"/>
      <c r="R35" s="47"/>
      <c r="S35" s="47"/>
    </row>
    <row r="36" spans="1:19" ht="13">
      <c r="B36" s="80" t="s">
        <v>50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2"/>
      <c r="O36" s="2"/>
      <c r="P36" s="1"/>
      <c r="R36" s="47"/>
      <c r="S36" s="47"/>
    </row>
    <row r="37" spans="1:19" ht="13">
      <c r="B37" s="1"/>
      <c r="C37" s="1"/>
      <c r="D37" s="1"/>
      <c r="E37" s="1"/>
      <c r="F37" s="1"/>
      <c r="G37" s="1"/>
      <c r="H37" s="81" t="s">
        <v>37</v>
      </c>
      <c r="I37" s="81"/>
      <c r="J37" s="8" t="str">
        <f>J17</f>
        <v>○</v>
      </c>
      <c r="K37" s="3" t="s">
        <v>81</v>
      </c>
      <c r="L37" s="82"/>
      <c r="M37" s="82"/>
      <c r="N37" s="82"/>
      <c r="O37" s="82"/>
      <c r="P37" s="82"/>
      <c r="R37" s="47"/>
      <c r="S37" s="47"/>
    </row>
    <row r="38" spans="1:19" ht="20.149999999999999" customHeight="1">
      <c r="A38" s="90" t="s">
        <v>64</v>
      </c>
      <c r="B38" s="93" t="s">
        <v>65</v>
      </c>
      <c r="C38" s="78"/>
      <c r="D38" s="93" t="s">
        <v>66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P38" s="77" t="s">
        <v>2</v>
      </c>
      <c r="Q38" s="78"/>
      <c r="R38" s="47"/>
      <c r="S38" s="47"/>
    </row>
    <row r="39" spans="1:19" ht="20.149999999999999" customHeight="1">
      <c r="A39" s="91"/>
      <c r="B39" s="94" t="s">
        <v>52</v>
      </c>
      <c r="C39" s="95"/>
      <c r="D39" s="99">
        <v>20000</v>
      </c>
      <c r="E39" s="100"/>
      <c r="F39" s="22" t="s">
        <v>100</v>
      </c>
      <c r="G39" s="23" t="str">
        <f>+J37</f>
        <v>○</v>
      </c>
      <c r="H39" s="5" t="s">
        <v>54</v>
      </c>
      <c r="I39" s="96" t="s">
        <v>83</v>
      </c>
      <c r="J39" s="96"/>
      <c r="K39" s="96"/>
      <c r="L39" s="5">
        <f>IF(N17&gt;6,6,N17)</f>
        <v>6</v>
      </c>
      <c r="M39" s="5" t="s">
        <v>84</v>
      </c>
      <c r="N39" s="24"/>
      <c r="O39" s="5"/>
      <c r="P39" s="97" t="e">
        <f>D39*G39*L39</f>
        <v>#VALUE!</v>
      </c>
      <c r="Q39" s="98"/>
      <c r="R39" s="48" t="str">
        <f>IF(L39&lt;=6,"←ＯＫ","←×経費対象月は６月が上限です。")</f>
        <v>←ＯＫ</v>
      </c>
      <c r="S39" s="47"/>
    </row>
    <row r="40" spans="1:19" ht="20.149999999999999" customHeight="1">
      <c r="A40" s="91"/>
      <c r="B40" s="69" t="s">
        <v>51</v>
      </c>
      <c r="C40" s="70"/>
      <c r="D40" s="25" t="s">
        <v>9</v>
      </c>
      <c r="E40" s="20"/>
      <c r="F40" s="20"/>
      <c r="G40" s="26"/>
      <c r="H40" s="26"/>
      <c r="I40" s="26"/>
      <c r="J40" s="26"/>
      <c r="K40" s="26"/>
      <c r="L40" s="27"/>
      <c r="M40" s="27"/>
      <c r="N40" s="27"/>
      <c r="O40" s="16"/>
      <c r="P40" s="71" t="e">
        <f>+P39*10%</f>
        <v>#VALUE!</v>
      </c>
      <c r="Q40" s="72"/>
      <c r="R40" s="47"/>
      <c r="S40" s="47"/>
    </row>
    <row r="41" spans="1:19" ht="20.149999999999999" customHeight="1">
      <c r="A41" s="91"/>
      <c r="B41" s="73" t="s">
        <v>59</v>
      </c>
      <c r="C41" s="74"/>
      <c r="D41" s="28" t="s">
        <v>53</v>
      </c>
      <c r="E41" s="29"/>
      <c r="F41" s="29"/>
      <c r="G41" s="30"/>
      <c r="H41" s="30"/>
      <c r="I41" s="30"/>
      <c r="J41" s="30"/>
      <c r="K41" s="30"/>
      <c r="L41" s="31"/>
      <c r="M41" s="31"/>
      <c r="N41" s="31"/>
      <c r="O41" s="31"/>
      <c r="P41" s="75" t="e">
        <f>+P39+P40</f>
        <v>#VALUE!</v>
      </c>
      <c r="Q41" s="76"/>
      <c r="R41" s="47"/>
      <c r="S41" s="47"/>
    </row>
    <row r="42" spans="1:19" ht="20.149999999999999" customHeight="1">
      <c r="A42" s="92"/>
      <c r="B42" s="77" t="s">
        <v>57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8"/>
      <c r="P42" s="79" t="e">
        <f>+P32+P41</f>
        <v>#VALUE!</v>
      </c>
      <c r="Q42" s="79"/>
      <c r="R42" s="47"/>
      <c r="S42" s="47"/>
    </row>
    <row r="43" spans="1:19" ht="20.149999999999999" customHeight="1">
      <c r="A43" s="32" t="s">
        <v>48</v>
      </c>
      <c r="B43" s="66" t="s">
        <v>62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47"/>
      <c r="S43" s="47"/>
    </row>
    <row r="44" spans="1:19" ht="20.149999999999999" customHeight="1">
      <c r="A44" s="32" t="s">
        <v>48</v>
      </c>
      <c r="B44" s="66" t="s">
        <v>106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6" spans="1:19" ht="13">
      <c r="A46" s="9" t="s">
        <v>69</v>
      </c>
      <c r="B46" s="82" t="s">
        <v>72</v>
      </c>
      <c r="C46" s="82"/>
      <c r="D46" s="8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9" ht="13">
      <c r="B47" s="107" t="s">
        <v>73</v>
      </c>
      <c r="C47" s="107"/>
      <c r="D47" s="107"/>
      <c r="E47" s="107"/>
      <c r="F47" s="118" t="e">
        <f>INT(P51/J49/N17)</f>
        <v>#VALUE!</v>
      </c>
      <c r="G47" s="119"/>
      <c r="H47" s="120" t="s">
        <v>10</v>
      </c>
      <c r="I47" s="120"/>
      <c r="J47" s="120"/>
      <c r="K47" s="8"/>
      <c r="L47" s="8"/>
      <c r="M47" s="8"/>
      <c r="N47" s="8"/>
      <c r="O47" s="8"/>
      <c r="P47" s="8"/>
    </row>
    <row r="48" spans="1:19" ht="13">
      <c r="B48" s="80" t="s">
        <v>11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34"/>
      <c r="O48" s="34"/>
      <c r="P48" s="8"/>
    </row>
    <row r="49" spans="1:18" ht="13">
      <c r="B49" s="8"/>
      <c r="C49" s="8"/>
      <c r="D49" s="8"/>
      <c r="E49" s="8"/>
      <c r="F49" s="8"/>
      <c r="G49" s="8"/>
      <c r="H49" s="81" t="s">
        <v>37</v>
      </c>
      <c r="I49" s="81"/>
      <c r="J49" s="8" t="str">
        <f>J17</f>
        <v>○</v>
      </c>
      <c r="K49" s="3" t="s">
        <v>81</v>
      </c>
      <c r="L49" s="82"/>
      <c r="M49" s="82"/>
      <c r="N49" s="82"/>
      <c r="O49" s="82"/>
      <c r="P49" s="82"/>
    </row>
    <row r="50" spans="1:18" ht="20.149999999999999" customHeight="1">
      <c r="A50" s="90" t="s">
        <v>64</v>
      </c>
      <c r="B50" s="93" t="s">
        <v>65</v>
      </c>
      <c r="C50" s="78"/>
      <c r="D50" s="93" t="s">
        <v>66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  <c r="P50" s="77" t="s">
        <v>2</v>
      </c>
      <c r="Q50" s="78"/>
    </row>
    <row r="51" spans="1:18" ht="20.149999999999999" customHeight="1">
      <c r="A51" s="91"/>
      <c r="B51" s="152" t="s">
        <v>74</v>
      </c>
      <c r="C51" s="153"/>
      <c r="D51" s="99">
        <v>10000</v>
      </c>
      <c r="E51" s="100"/>
      <c r="F51" s="22" t="s">
        <v>100</v>
      </c>
      <c r="G51" s="23" t="str">
        <f>+J49</f>
        <v>○</v>
      </c>
      <c r="H51" s="5" t="s">
        <v>54</v>
      </c>
      <c r="I51" s="96" t="s">
        <v>38</v>
      </c>
      <c r="J51" s="96"/>
      <c r="K51" s="96"/>
      <c r="L51" s="5" t="str">
        <f>+N17</f>
        <v>○</v>
      </c>
      <c r="M51" s="5" t="s">
        <v>84</v>
      </c>
      <c r="N51" s="24"/>
      <c r="O51" s="5"/>
      <c r="P51" s="97" t="e">
        <f>D51*G51*N17</f>
        <v>#VALUE!</v>
      </c>
      <c r="Q51" s="98"/>
      <c r="R51" s="44"/>
    </row>
    <row r="52" spans="1:18" ht="19.5" customHeight="1">
      <c r="A52" s="91"/>
      <c r="B52" s="69" t="s">
        <v>51</v>
      </c>
      <c r="C52" s="70"/>
      <c r="D52" s="25" t="s">
        <v>9</v>
      </c>
      <c r="E52" s="20"/>
      <c r="F52" s="20"/>
      <c r="G52" s="26"/>
      <c r="H52" s="26"/>
      <c r="I52" s="26"/>
      <c r="J52" s="26"/>
      <c r="K52" s="26"/>
      <c r="L52" s="27"/>
      <c r="M52" s="27"/>
      <c r="N52" s="27"/>
      <c r="O52" s="16"/>
      <c r="P52" s="71" t="e">
        <f>+P51*10%</f>
        <v>#VALUE!</v>
      </c>
      <c r="Q52" s="72"/>
    </row>
    <row r="53" spans="1:18" ht="20.149999999999999" customHeight="1">
      <c r="A53" s="91"/>
      <c r="B53" s="73" t="s">
        <v>70</v>
      </c>
      <c r="C53" s="74"/>
      <c r="D53" s="28" t="s">
        <v>53</v>
      </c>
      <c r="E53" s="29"/>
      <c r="F53" s="29"/>
      <c r="G53" s="30"/>
      <c r="H53" s="30"/>
      <c r="I53" s="30"/>
      <c r="J53" s="30"/>
      <c r="K53" s="30"/>
      <c r="L53" s="31"/>
      <c r="M53" s="31"/>
      <c r="N53" s="31"/>
      <c r="O53" s="31"/>
      <c r="P53" s="75" t="e">
        <f>+P51+P52</f>
        <v>#VALUE!</v>
      </c>
      <c r="Q53" s="76"/>
    </row>
    <row r="54" spans="1:18" ht="20.149999999999999" customHeight="1">
      <c r="A54" s="92"/>
      <c r="B54" s="77" t="s">
        <v>71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8"/>
      <c r="P54" s="79" t="e">
        <f>P32+P42+P53</f>
        <v>#VALUE!</v>
      </c>
      <c r="Q54" s="79"/>
    </row>
    <row r="55" spans="1:18" ht="20.149999999999999" customHeight="1">
      <c r="A55" s="32" t="s">
        <v>48</v>
      </c>
      <c r="B55" s="66" t="s">
        <v>75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</sheetData>
  <mergeCells count="119">
    <mergeCell ref="B55:Q55"/>
    <mergeCell ref="B48:M48"/>
    <mergeCell ref="H49:I49"/>
    <mergeCell ref="L49:P49"/>
    <mergeCell ref="C12:F12"/>
    <mergeCell ref="A50:A54"/>
    <mergeCell ref="B50:C50"/>
    <mergeCell ref="D50:O50"/>
    <mergeCell ref="P50:Q50"/>
    <mergeCell ref="B51:C51"/>
    <mergeCell ref="P51:Q51"/>
    <mergeCell ref="B52:C52"/>
    <mergeCell ref="B43:Q43"/>
    <mergeCell ref="B44:Q44"/>
    <mergeCell ref="B46:D46"/>
    <mergeCell ref="B47:E47"/>
    <mergeCell ref="F47:G47"/>
    <mergeCell ref="H47:J47"/>
    <mergeCell ref="I51:K51"/>
    <mergeCell ref="P52:Q52"/>
    <mergeCell ref="A38:A42"/>
    <mergeCell ref="B38:C38"/>
    <mergeCell ref="D38:O38"/>
    <mergeCell ref="P38:Q38"/>
    <mergeCell ref="B39:C39"/>
    <mergeCell ref="I39:K39"/>
    <mergeCell ref="P39:Q39"/>
    <mergeCell ref="B41:C41"/>
    <mergeCell ref="P41:Q41"/>
    <mergeCell ref="B42:O42"/>
    <mergeCell ref="P42:Q42"/>
    <mergeCell ref="B40:C40"/>
    <mergeCell ref="P40:Q40"/>
    <mergeCell ref="B36:M36"/>
    <mergeCell ref="H37:I37"/>
    <mergeCell ref="L37:P37"/>
    <mergeCell ref="D39:E39"/>
    <mergeCell ref="B53:C53"/>
    <mergeCell ref="P53:Q53"/>
    <mergeCell ref="B54:O54"/>
    <mergeCell ref="P54:Q54"/>
    <mergeCell ref="D51:E51"/>
    <mergeCell ref="C22:F22"/>
    <mergeCell ref="H22:I22"/>
    <mergeCell ref="P22:Q22"/>
    <mergeCell ref="A32:B32"/>
    <mergeCell ref="C32:L32"/>
    <mergeCell ref="P32:Q32"/>
    <mergeCell ref="B34:D34"/>
    <mergeCell ref="B35:E35"/>
    <mergeCell ref="F35:G35"/>
    <mergeCell ref="H35:J35"/>
    <mergeCell ref="A28:B28"/>
    <mergeCell ref="A29:B29"/>
    <mergeCell ref="A30:B30"/>
    <mergeCell ref="A31:B31"/>
    <mergeCell ref="C26:F26"/>
    <mergeCell ref="H26:I26"/>
    <mergeCell ref="P26:Q26"/>
    <mergeCell ref="C23:F23"/>
    <mergeCell ref="H23:I23"/>
    <mergeCell ref="P23:Q23"/>
    <mergeCell ref="C24:F24"/>
    <mergeCell ref="H24:I24"/>
    <mergeCell ref="P24:Q24"/>
    <mergeCell ref="AF17:AG17"/>
    <mergeCell ref="C18:O18"/>
    <mergeCell ref="P18:Q18"/>
    <mergeCell ref="C19:F19"/>
    <mergeCell ref="H19:I19"/>
    <mergeCell ref="P19:Q19"/>
    <mergeCell ref="C20:F20"/>
    <mergeCell ref="H20:I20"/>
    <mergeCell ref="P20:Q20"/>
    <mergeCell ref="AC15:AE15"/>
    <mergeCell ref="B16:M16"/>
    <mergeCell ref="R16:T16"/>
    <mergeCell ref="U16:X16"/>
    <mergeCell ref="H17:I17"/>
    <mergeCell ref="L17:M17"/>
    <mergeCell ref="O17:P17"/>
    <mergeCell ref="Y17:Z17"/>
    <mergeCell ref="AC17:AD17"/>
    <mergeCell ref="S14:U14"/>
    <mergeCell ref="B15:E15"/>
    <mergeCell ref="F15:G15"/>
    <mergeCell ref="H15:J15"/>
    <mergeCell ref="J7:Q7"/>
    <mergeCell ref="B11:Q11"/>
    <mergeCell ref="A12:B12"/>
    <mergeCell ref="B13:C13"/>
    <mergeCell ref="D13:E13"/>
    <mergeCell ref="J8:K8"/>
    <mergeCell ref="J9:K9"/>
    <mergeCell ref="J10:K10"/>
    <mergeCell ref="P28:Q28"/>
    <mergeCell ref="C29:N29"/>
    <mergeCell ref="P29:Q29"/>
    <mergeCell ref="C30:N30"/>
    <mergeCell ref="P30:Q30"/>
    <mergeCell ref="C31:N31"/>
    <mergeCell ref="P31:Q31"/>
    <mergeCell ref="C27:F27"/>
    <mergeCell ref="A1:Q1"/>
    <mergeCell ref="A3:H3"/>
    <mergeCell ref="K4:L4"/>
    <mergeCell ref="N4:P4"/>
    <mergeCell ref="J5:Q5"/>
    <mergeCell ref="B14:D14"/>
    <mergeCell ref="J6:Q6"/>
    <mergeCell ref="C21:F21"/>
    <mergeCell ref="H21:I21"/>
    <mergeCell ref="P21:Q21"/>
    <mergeCell ref="H27:I27"/>
    <mergeCell ref="P27:Q27"/>
    <mergeCell ref="A19:A27"/>
    <mergeCell ref="C25:F25"/>
    <mergeCell ref="H25:I25"/>
    <mergeCell ref="P25:Q25"/>
  </mergeCells>
  <phoneticPr fontId="3"/>
  <conditionalFormatting sqref="F15:G15">
    <cfRule type="expression" dxfId="2" priority="3">
      <formula>MOD($F$15,1)=0</formula>
    </cfRule>
  </conditionalFormatting>
  <conditionalFormatting sqref="P29:Q29">
    <cfRule type="expression" dxfId="1" priority="2">
      <formula>P29&gt;(P28*0.1)</formula>
    </cfRule>
  </conditionalFormatting>
  <conditionalFormatting sqref="P30:Q30">
    <cfRule type="expression" dxfId="0" priority="1">
      <formula>(P30&gt;(U16*J17*N17))</formula>
    </cfRule>
  </conditionalFormatting>
  <printOptions horizontalCentered="1"/>
  <pageMargins left="0.70866141732283472" right="0.70866141732283472" top="0.86614173228346458" bottom="0.55118110236220474" header="0.31496062992125984" footer="0.31496062992125984"/>
  <pageSetup paperSize="9" scale="76" orientation="portrait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知識コース（その他）</vt:lpstr>
      <vt:lpstr>知識コース（介護）</vt:lpstr>
      <vt:lpstr>知識コース（デジタル）</vt:lpstr>
      <vt:lpstr>記入例!Print_Area</vt:lpstr>
      <vt:lpstr>'知識コース（その他）'!Print_Area</vt:lpstr>
      <vt:lpstr>'知識コース（デジタル）'!Print_Area</vt:lpstr>
      <vt:lpstr>'知識コース（介護）'!Print_Area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金城　光彩</cp:lastModifiedBy>
  <cp:lastPrinted>2024-06-20T11:34:24Z</cp:lastPrinted>
  <dcterms:created xsi:type="dcterms:W3CDTF">2011-07-29T08:38:29Z</dcterms:created>
  <dcterms:modified xsi:type="dcterms:W3CDTF">2024-06-24T00:19:57Z</dcterms:modified>
</cp:coreProperties>
</file>