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1) 在宅福祉班\211-介護ロボット導入支援事業\R05\01 補助金(導入支援事業)\06-03_県実施要綱策定\様式\ロボ\"/>
    </mc:Choice>
  </mc:AlternateContent>
  <bookViews>
    <workbookView xWindow="0" yWindow="0" windowWidth="20490" windowHeight="7530"/>
  </bookViews>
  <sheets>
    <sheet name="別紙２_ロボ" sheetId="24" r:id="rId1"/>
    <sheet name="記入例）別紙２_ロボ" sheetId="25" r:id="rId2"/>
    <sheet name="別紙２(記入例)" sheetId="19" state="hidden" r:id="rId3"/>
  </sheets>
  <externalReferences>
    <externalReference r:id="rId4"/>
  </externalReferences>
  <definedNames>
    <definedName name="_xlnm.Print_Area" localSheetId="1">'記入例）別紙２_ロボ'!$A$1:$M$36</definedName>
    <definedName name="_xlnm.Print_Area" localSheetId="2">'別紙２(記入例)'!$A$1:$L$36</definedName>
    <definedName name="_xlnm.Print_Area" localSheetId="0">別紙２_ロボ!$A$1:$M$36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4" l="1"/>
  <c r="G29" i="25" l="1"/>
  <c r="D28" i="25"/>
  <c r="D27" i="25"/>
  <c r="D26" i="25"/>
  <c r="F26" i="25" s="1"/>
  <c r="J20" i="25"/>
  <c r="G20" i="25"/>
  <c r="D19" i="25"/>
  <c r="F19" i="25" s="1"/>
  <c r="H19" i="25" s="1"/>
  <c r="L19" i="25" s="1"/>
  <c r="D18" i="25"/>
  <c r="F18" i="25" s="1"/>
  <c r="H18" i="25" s="1"/>
  <c r="L18" i="25" s="1"/>
  <c r="D17" i="25"/>
  <c r="F17" i="25" s="1"/>
  <c r="H17" i="25" s="1"/>
  <c r="C12" i="25"/>
  <c r="G29" i="24"/>
  <c r="D28" i="24"/>
  <c r="D27" i="24"/>
  <c r="D26" i="24"/>
  <c r="F26" i="24" s="1"/>
  <c r="I26" i="24" s="1"/>
  <c r="I29" i="24" s="1"/>
  <c r="J20" i="24"/>
  <c r="G20" i="24"/>
  <c r="D19" i="24"/>
  <c r="F19" i="24" s="1"/>
  <c r="H19" i="24" s="1"/>
  <c r="L19" i="24" s="1"/>
  <c r="D18" i="24"/>
  <c r="F18" i="24" s="1"/>
  <c r="H18" i="24" s="1"/>
  <c r="L18" i="24" s="1"/>
  <c r="D17" i="24"/>
  <c r="F17" i="24" s="1"/>
  <c r="H17" i="24" s="1"/>
  <c r="I26" i="25" l="1"/>
  <c r="I29" i="25" s="1"/>
  <c r="F29" i="25"/>
  <c r="L17" i="25"/>
  <c r="L20" i="25" s="1"/>
  <c r="H20" i="25"/>
  <c r="L29" i="25" s="1"/>
  <c r="H20" i="24"/>
  <c r="L17" i="24"/>
  <c r="L20" i="24" s="1"/>
  <c r="F29" i="24"/>
  <c r="L29" i="24" l="1"/>
  <c r="C19" i="19" l="1"/>
  <c r="E19" i="19" s="1"/>
  <c r="G19" i="19" s="1"/>
  <c r="K19" i="19" s="1"/>
  <c r="K18" i="19"/>
  <c r="C18" i="19"/>
  <c r="E18" i="19" s="1"/>
  <c r="G18" i="19" s="1"/>
  <c r="F29" i="19" l="1"/>
  <c r="I20" i="19" l="1"/>
  <c r="C26" i="19"/>
  <c r="E26" i="19" s="1"/>
  <c r="F20" i="19"/>
  <c r="C17" i="19"/>
  <c r="E17" i="19" s="1"/>
  <c r="G17" i="19" s="1"/>
  <c r="G20" i="19" s="1"/>
  <c r="C12" i="19"/>
  <c r="E29" i="19" l="1"/>
  <c r="K29" i="19" s="1"/>
  <c r="H26" i="19"/>
  <c r="H29" i="19" s="1"/>
  <c r="K17" i="19"/>
  <c r="K20" i="19" s="1"/>
</calcChain>
</file>

<file path=xl/comments1.xml><?xml version="1.0" encoding="utf-8"?>
<comments xmlns="http://schemas.openxmlformats.org/spreadsheetml/2006/main">
  <authors>
    <author>froma</author>
    <author>千葉県</author>
    <author>沖縄県</author>
  </authors>
  <commentList>
    <comment ref="A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※青セル部分は記入不要（計算式があります）</t>
        </r>
      </text>
    </comment>
    <comment ref="B14" authorId="1" shapeId="0">
      <text>
        <r>
          <rPr>
            <sz val="11"/>
            <color indexed="81"/>
            <rFont val="ＭＳ Ｐゴシック"/>
            <family val="3"/>
            <charset val="128"/>
          </rPr>
          <t>・消費税は含めない。
・ロボット毎に１行とする。（機器を複数申請する場合は適宜行を追加）
・リース又はレンタルの場合、Ｄ欄には当該年度（３月末まで）のレンタル・リース料総額を記入。</t>
        </r>
      </text>
    </comment>
    <comment ref="E14" authorId="0" shapeId="0">
      <text>
        <r>
          <rPr>
            <sz val="11"/>
            <color indexed="81"/>
            <rFont val="MS P ゴシック"/>
            <family val="3"/>
            <charset val="128"/>
          </rPr>
          <t>・移乗支援、入浴支援は「1,000,000」円
・上記以外は「300,000」円　</t>
        </r>
      </text>
    </comment>
    <comment ref="B23" authorId="1" shapeId="0">
      <text>
        <r>
          <rPr>
            <sz val="11"/>
            <color indexed="81"/>
            <rFont val="ＭＳ Ｐゴシック"/>
            <family val="3"/>
            <charset val="128"/>
          </rPr>
          <t>・消費税は含めない。
・環境整備やインカム導入の経費は一式の値段を記入
　（例：配線工事30万＋インカム（5万×5台）25万＝55万を記入）</t>
        </r>
      </text>
    </comment>
    <comment ref="L29" authorId="2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交付申請額
</t>
        </r>
        <r>
          <rPr>
            <sz val="11"/>
            <color indexed="81"/>
            <rFont val="MS P ゴシック"/>
            <family val="3"/>
            <charset val="128"/>
          </rPr>
          <t>様式第1号に記載する額</t>
        </r>
      </text>
    </comment>
  </commentList>
</comments>
</file>

<file path=xl/comments2.xml><?xml version="1.0" encoding="utf-8"?>
<comments xmlns="http://schemas.openxmlformats.org/spreadsheetml/2006/main">
  <authors>
    <author>froma</author>
    <author>千葉県</author>
    <author>沖縄県</author>
  </authors>
  <commentList>
    <comment ref="A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※青セル部分は記入不要（計算式があります）</t>
        </r>
      </text>
    </comment>
    <comment ref="B14" authorId="1" shapeId="0">
      <text>
        <r>
          <rPr>
            <sz val="11"/>
            <color indexed="81"/>
            <rFont val="ＭＳ Ｐゴシック"/>
            <family val="3"/>
            <charset val="128"/>
          </rPr>
          <t>・消費税は含めない。
・ロボット毎に１行とする。（機器を複数申請する場合は適宜行を追加）
・リース又はレンタルの場合、Ｄ欄には当該年度（３月末まで）のレンタル・リース料総額を記入。</t>
        </r>
      </text>
    </comment>
    <comment ref="E14" authorId="0" shapeId="0">
      <text>
        <r>
          <rPr>
            <sz val="11"/>
            <color indexed="81"/>
            <rFont val="MS P ゴシック"/>
            <family val="3"/>
            <charset val="128"/>
          </rPr>
          <t>・移乗支援、入浴支援は「1,000,000」円
・上記以外は「300,000」円　</t>
        </r>
      </text>
    </comment>
    <comment ref="B23" authorId="1" shapeId="0">
      <text>
        <r>
          <rPr>
            <sz val="11"/>
            <color indexed="81"/>
            <rFont val="ＭＳ Ｐゴシック"/>
            <family val="3"/>
            <charset val="128"/>
          </rPr>
          <t>・消費税は含めない。
・環境整備やインカム導入の経費は一式の値段を記入
　（例：配線工事30万＋インカム（5万×5台）25万＝55万を記入）</t>
        </r>
      </text>
    </comment>
    <comment ref="L29" authorId="2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交付申請額
</t>
        </r>
        <r>
          <rPr>
            <sz val="11"/>
            <color indexed="81"/>
            <rFont val="MS P ゴシック"/>
            <family val="3"/>
            <charset val="128"/>
          </rPr>
          <t>様式第1号に記載する額</t>
        </r>
      </text>
    </comment>
  </commentList>
</comments>
</file>

<file path=xl/comments3.xml><?xml version="1.0" encoding="utf-8"?>
<comments xmlns="http://schemas.openxmlformats.org/spreadsheetml/2006/main">
  <authors>
    <author>froma</author>
    <author>千葉県</author>
    <author>沖縄県</author>
  </authors>
  <commentList>
    <comment ref="A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※青セル部分は記入不要（計算式があります）</t>
        </r>
      </text>
    </comment>
    <comment ref="B14" authorId="1" shapeId="0">
      <text>
        <r>
          <rPr>
            <sz val="11"/>
            <color indexed="81"/>
            <rFont val="ＭＳ Ｐゴシック"/>
            <family val="3"/>
            <charset val="128"/>
          </rPr>
          <t>・消費税は含めない。
・ロボット毎に１行とする。（機器を複数申請する場合は適宜行を追加）
・リース又はレンタルの場合、Ｄ欄には当該年度（３月末まで）のレンタル・リース料総額を記入。</t>
        </r>
      </text>
    </comment>
    <comment ref="D14" authorId="0" shapeId="0">
      <text>
        <r>
          <rPr>
            <sz val="11"/>
            <color indexed="81"/>
            <rFont val="MS P ゴシック"/>
            <family val="3"/>
            <charset val="128"/>
          </rPr>
          <t>・移乗支援、入浴支援は「1,000,000」円
・上記以外は「300,000」円　</t>
        </r>
      </text>
    </comment>
    <comment ref="B23" authorId="1" shapeId="0">
      <text>
        <r>
          <rPr>
            <sz val="11"/>
            <color indexed="81"/>
            <rFont val="ＭＳ Ｐゴシック"/>
            <family val="3"/>
            <charset val="128"/>
          </rPr>
          <t>・消費税は含めない。
・環境整備やインカム導入の経費は一式の値段を記入
　（例：配線工事30万＋インカム（5万×5台）25万＝55万を記入）</t>
        </r>
      </text>
    </comment>
    <comment ref="K29" authorId="2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交付申請額
</t>
        </r>
        <r>
          <rPr>
            <sz val="11"/>
            <color indexed="81"/>
            <rFont val="MS P ゴシック"/>
            <family val="3"/>
            <charset val="128"/>
          </rPr>
          <t>様式第1号に記載する額</t>
        </r>
      </text>
    </comment>
  </commentList>
</comments>
</file>

<file path=xl/sharedStrings.xml><?xml version="1.0" encoding="utf-8"?>
<sst xmlns="http://schemas.openxmlformats.org/spreadsheetml/2006/main" count="233" uniqueCount="85">
  <si>
    <t>別紙２(第４条関係）</t>
    <rPh sb="0" eb="2">
      <t>ベッシ</t>
    </rPh>
    <rPh sb="4" eb="5">
      <t>ダイ</t>
    </rPh>
    <rPh sb="6" eb="7">
      <t>ジョウ</t>
    </rPh>
    <rPh sb="7" eb="9">
      <t>カンケイ</t>
    </rPh>
    <phoneticPr fontId="4"/>
  </si>
  <si>
    <t>法人名</t>
    <rPh sb="0" eb="2">
      <t>ホウジン</t>
    </rPh>
    <rPh sb="2" eb="3">
      <t>メイ</t>
    </rPh>
    <phoneticPr fontId="8"/>
  </si>
  <si>
    <t>利用定員</t>
    <rPh sb="0" eb="2">
      <t>リヨウ</t>
    </rPh>
    <rPh sb="2" eb="4">
      <t>テイイン</t>
    </rPh>
    <phoneticPr fontId="8"/>
  </si>
  <si>
    <t>補助対象
台数割合</t>
    <rPh sb="0" eb="2">
      <t>ホジョ</t>
    </rPh>
    <rPh sb="2" eb="4">
      <t>タイショウ</t>
    </rPh>
    <rPh sb="5" eb="7">
      <t>ダイスウ</t>
    </rPh>
    <rPh sb="7" eb="9">
      <t>ワリアイ</t>
    </rPh>
    <phoneticPr fontId="8"/>
  </si>
  <si>
    <t>補助対象
限度台数
（Ａ×Ｂ）</t>
    <rPh sb="0" eb="2">
      <t>ホジョ</t>
    </rPh>
    <rPh sb="2" eb="4">
      <t>タイショウ</t>
    </rPh>
    <rPh sb="5" eb="7">
      <t>ゲンド</t>
    </rPh>
    <rPh sb="7" eb="9">
      <t>ダイスウ</t>
    </rPh>
    <phoneticPr fontId="8"/>
  </si>
  <si>
    <t>Ａ</t>
    <phoneticPr fontId="8"/>
  </si>
  <si>
    <t>Ｂ</t>
    <phoneticPr fontId="8"/>
  </si>
  <si>
    <t>Ｃ</t>
    <phoneticPr fontId="8"/>
  </si>
  <si>
    <t>ロボット名</t>
    <rPh sb="4" eb="5">
      <t>メイ</t>
    </rPh>
    <phoneticPr fontId="8"/>
  </si>
  <si>
    <t>Ｄ×1/2
（千円未満
切捨て）</t>
    <rPh sb="7" eb="9">
      <t>センエン</t>
    </rPh>
    <rPh sb="9" eb="11">
      <t>ミマン</t>
    </rPh>
    <rPh sb="12" eb="14">
      <t>キリス</t>
    </rPh>
    <phoneticPr fontId="8"/>
  </si>
  <si>
    <t>台数</t>
    <rPh sb="0" eb="2">
      <t>ダイスウ</t>
    </rPh>
    <phoneticPr fontId="8"/>
  </si>
  <si>
    <t>補助所要額
（Ｇ×Ｈ）</t>
    <rPh sb="0" eb="2">
      <t>ホジョ</t>
    </rPh>
    <rPh sb="2" eb="4">
      <t>ショヨウ</t>
    </rPh>
    <rPh sb="4" eb="5">
      <t>ガク</t>
    </rPh>
    <phoneticPr fontId="8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</si>
  <si>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8"/>
  </si>
  <si>
    <t>差引補助所要額
（Ｉ－Ｊ）</t>
    <rPh sb="0" eb="2">
      <t>サシヒキ</t>
    </rPh>
    <rPh sb="2" eb="4">
      <t>ホジョ</t>
    </rPh>
    <rPh sb="4" eb="6">
      <t>ショヨウ</t>
    </rPh>
    <rPh sb="6" eb="7">
      <t>ガク</t>
    </rPh>
    <phoneticPr fontId="8"/>
  </si>
  <si>
    <t>Ｄ</t>
    <phoneticPr fontId="8"/>
  </si>
  <si>
    <t>Ｅ</t>
    <phoneticPr fontId="8"/>
  </si>
  <si>
    <t>Ｆ</t>
    <phoneticPr fontId="8"/>
  </si>
  <si>
    <t>Ｇ</t>
    <phoneticPr fontId="8"/>
  </si>
  <si>
    <t>Ｈ</t>
    <phoneticPr fontId="8"/>
  </si>
  <si>
    <t>Ｉ</t>
    <phoneticPr fontId="8"/>
  </si>
  <si>
    <t>Ｊ</t>
    <phoneticPr fontId="8"/>
  </si>
  <si>
    <t>Ｋ</t>
    <phoneticPr fontId="8"/>
  </si>
  <si>
    <t>センサー付きベッド</t>
    <rPh sb="4" eb="5">
      <t>ツ</t>
    </rPh>
    <phoneticPr fontId="8"/>
  </si>
  <si>
    <t>センサー付きベッド
（サーバー込み）</t>
    <rPh sb="4" eb="5">
      <t>ツ</t>
    </rPh>
    <rPh sb="15" eb="16">
      <t>コ</t>
    </rPh>
    <phoneticPr fontId="8"/>
  </si>
  <si>
    <t>事業所名</t>
    <rPh sb="0" eb="3">
      <t>ジギョウショ</t>
    </rPh>
    <rPh sb="3" eb="4">
      <t>メイ</t>
    </rPh>
    <phoneticPr fontId="8"/>
  </si>
  <si>
    <t>介護ロボット導入支援事業　補助金所要額調書</t>
    <rPh sb="0" eb="2">
      <t>カイゴ</t>
    </rPh>
    <rPh sb="6" eb="8">
      <t>ドウニュウ</t>
    </rPh>
    <rPh sb="8" eb="10">
      <t>シエン</t>
    </rPh>
    <rPh sb="10" eb="12">
      <t>ジギョウ</t>
    </rPh>
    <rPh sb="13" eb="16">
      <t>ホジョキン</t>
    </rPh>
    <rPh sb="16" eb="18">
      <t>ショヨウ</t>
    </rPh>
    <rPh sb="18" eb="19">
      <t>ガク</t>
    </rPh>
    <rPh sb="19" eb="21">
      <t>チョウショ</t>
    </rPh>
    <phoneticPr fontId="8"/>
  </si>
  <si>
    <t>1機器あたりの
補助対象経費
（税抜き）</t>
    <rPh sb="1" eb="3">
      <t>キキ</t>
    </rPh>
    <rPh sb="8" eb="10">
      <t>ホジョ</t>
    </rPh>
    <rPh sb="10" eb="12">
      <t>タイショウ</t>
    </rPh>
    <rPh sb="12" eb="14">
      <t>ケイヒ</t>
    </rPh>
    <rPh sb="16" eb="17">
      <t>ゼイ</t>
    </rPh>
    <rPh sb="17" eb="18">
      <t>ヌ</t>
    </rPh>
    <phoneticPr fontId="8"/>
  </si>
  <si>
    <t>1機器あたりの
補助基本額
（Ｅ又はＦのいずれか低い額）</t>
    <rPh sb="8" eb="10">
      <t>ホジョ</t>
    </rPh>
    <rPh sb="10" eb="12">
      <t>キホン</t>
    </rPh>
    <rPh sb="12" eb="13">
      <t>ガク</t>
    </rPh>
    <rPh sb="16" eb="17">
      <t>マタ</t>
    </rPh>
    <rPh sb="24" eb="25">
      <t>ヒク</t>
    </rPh>
    <rPh sb="26" eb="27">
      <t>ガク</t>
    </rPh>
    <phoneticPr fontId="8"/>
  </si>
  <si>
    <t>　　 ５ Ｈ欄の合計は、Ｃ欄以下になるようにすること。　</t>
    <rPh sb="6" eb="7">
      <t>ラン</t>
    </rPh>
    <rPh sb="8" eb="10">
      <t>ゴウケイ</t>
    </rPh>
    <rPh sb="13" eb="14">
      <t>ラン</t>
    </rPh>
    <rPh sb="14" eb="16">
      <t>イカ</t>
    </rPh>
    <phoneticPr fontId="4"/>
  </si>
  <si>
    <t>0.2</t>
    <phoneticPr fontId="4"/>
  </si>
  <si>
    <t>1機器あたりの
補助限度額</t>
    <rPh sb="1" eb="3">
      <t>キキ</t>
    </rPh>
    <rPh sb="8" eb="10">
      <t>ホジョ</t>
    </rPh>
    <rPh sb="10" eb="12">
      <t>ゲンド</t>
    </rPh>
    <rPh sb="12" eb="13">
      <t>ガク</t>
    </rPh>
    <phoneticPr fontId="8"/>
  </si>
  <si>
    <t>　　 ４ Ｆ欄は、移乗支援・入浴支援の介護ロボットは補助限度額1,000,000円、それ以外のロボットは補助限度額300,000円を記載。</t>
    <rPh sb="6" eb="7">
      <t>ラン</t>
    </rPh>
    <rPh sb="9" eb="11">
      <t>イジョウ</t>
    </rPh>
    <rPh sb="11" eb="13">
      <t>シエン</t>
    </rPh>
    <rPh sb="14" eb="16">
      <t>ニュウヨク</t>
    </rPh>
    <rPh sb="16" eb="18">
      <t>シエン</t>
    </rPh>
    <rPh sb="19" eb="21">
      <t>カイゴ</t>
    </rPh>
    <rPh sb="26" eb="28">
      <t>ホジョ</t>
    </rPh>
    <rPh sb="28" eb="31">
      <t>ゲンドガク</t>
    </rPh>
    <rPh sb="40" eb="41">
      <t>エン</t>
    </rPh>
    <rPh sb="44" eb="46">
      <t>イガイ</t>
    </rPh>
    <rPh sb="52" eb="54">
      <t>ホジョ</t>
    </rPh>
    <rPh sb="54" eb="57">
      <t>ゲンドガク</t>
    </rPh>
    <rPh sb="64" eb="65">
      <t>エン</t>
    </rPh>
    <rPh sb="66" eb="68">
      <t>キサイ</t>
    </rPh>
    <phoneticPr fontId="4"/>
  </si>
  <si>
    <t>１．介護ロボットの導入に伴う経費</t>
    <rPh sb="2" eb="4">
      <t>カイゴ</t>
    </rPh>
    <rPh sb="9" eb="11">
      <t>ドウニュウ</t>
    </rPh>
    <rPh sb="12" eb="13">
      <t>トモナ</t>
    </rPh>
    <rPh sb="14" eb="16">
      <t>ケイヒ</t>
    </rPh>
    <phoneticPr fontId="4"/>
  </si>
  <si>
    <t>２．見守り機器の導入に伴う通信環境整備に係る経費</t>
    <rPh sb="2" eb="4">
      <t>ミマモ</t>
    </rPh>
    <rPh sb="5" eb="7">
      <t>キキ</t>
    </rPh>
    <rPh sb="8" eb="10">
      <t>ドウニュウ</t>
    </rPh>
    <rPh sb="11" eb="12">
      <t>トモナ</t>
    </rPh>
    <rPh sb="13" eb="15">
      <t>ツウシン</t>
    </rPh>
    <rPh sb="15" eb="17">
      <t>カンキョウ</t>
    </rPh>
    <rPh sb="17" eb="19">
      <t>セイビ</t>
    </rPh>
    <rPh sb="20" eb="21">
      <t>カカ</t>
    </rPh>
    <rPh sb="22" eb="24">
      <t>ケイヒ</t>
    </rPh>
    <phoneticPr fontId="4"/>
  </si>
  <si>
    <t>補助対象経費
（税抜き）</t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8"/>
  </si>
  <si>
    <t>Ｌ</t>
    <phoneticPr fontId="8"/>
  </si>
  <si>
    <t>Ｍ</t>
    <phoneticPr fontId="8"/>
  </si>
  <si>
    <t>Ｎ</t>
    <phoneticPr fontId="8"/>
  </si>
  <si>
    <t>Ｏ</t>
    <phoneticPr fontId="8"/>
  </si>
  <si>
    <t>Ｐ</t>
    <phoneticPr fontId="8"/>
  </si>
  <si>
    <t>Ｑ</t>
    <phoneticPr fontId="8"/>
  </si>
  <si>
    <t xml:space="preserve">     Wi-Fi環境整備</t>
    <phoneticPr fontId="4"/>
  </si>
  <si>
    <t xml:space="preserve">     インカム導入</t>
    <phoneticPr fontId="4"/>
  </si>
  <si>
    <t>※両方又はいずれかにチェック</t>
    <rPh sb="1" eb="3">
      <t>リョウホウ</t>
    </rPh>
    <rPh sb="3" eb="4">
      <t>マタ</t>
    </rPh>
    <phoneticPr fontId="4"/>
  </si>
  <si>
    <t>(注) １ Ｄ欄　及び　Ｌ欄は、その金額・内容のわかる業者見積書等を添付すること。</t>
    <rPh sb="1" eb="2">
      <t>チュウ</t>
    </rPh>
    <rPh sb="7" eb="8">
      <t>ラン</t>
    </rPh>
    <rPh sb="9" eb="10">
      <t>オヨ</t>
    </rPh>
    <rPh sb="13" eb="14">
      <t>ラン</t>
    </rPh>
    <rPh sb="27" eb="29">
      <t>ギョウシャ</t>
    </rPh>
    <rPh sb="32" eb="33">
      <t>トウ</t>
    </rPh>
    <rPh sb="34" eb="36">
      <t>テンプ</t>
    </rPh>
    <phoneticPr fontId="4"/>
  </si>
  <si>
    <t>Ｌ×1/2
（千円未満
切捨て）</t>
    <rPh sb="7" eb="9">
      <t>センエン</t>
    </rPh>
    <rPh sb="9" eb="11">
      <t>ミマン</t>
    </rPh>
    <rPh sb="12" eb="14">
      <t>キリス</t>
    </rPh>
    <phoneticPr fontId="8"/>
  </si>
  <si>
    <t>差引補助所要額
（Ｏ－Ｐ）</t>
    <rPh sb="0" eb="2">
      <t>サシヒキ</t>
    </rPh>
    <rPh sb="2" eb="4">
      <t>ホジョ</t>
    </rPh>
    <rPh sb="4" eb="6">
      <t>ショヨウ</t>
    </rPh>
    <rPh sb="6" eb="7">
      <t>ガク</t>
    </rPh>
    <phoneticPr fontId="8"/>
  </si>
  <si>
    <t>小計①</t>
    <rPh sb="0" eb="2">
      <t>ショウケイ</t>
    </rPh>
    <phoneticPr fontId="8"/>
  </si>
  <si>
    <t>小計②</t>
    <rPh sb="0" eb="2">
      <t>ショウケイ</t>
    </rPh>
    <phoneticPr fontId="8"/>
  </si>
  <si>
    <r>
      <t>合計</t>
    </r>
    <r>
      <rPr>
        <sz val="9"/>
        <color theme="1"/>
        <rFont val="ＭＳ 明朝"/>
        <family val="1"/>
        <charset val="128"/>
      </rPr>
      <t>（小計①＋小計②）</t>
    </r>
    <rPh sb="0" eb="2">
      <t>ゴウケイ</t>
    </rPh>
    <rPh sb="3" eb="5">
      <t>ショウケイ</t>
    </rPh>
    <rPh sb="7" eb="9">
      <t>ショウケイ</t>
    </rPh>
    <phoneticPr fontId="4"/>
  </si>
  <si>
    <t>　　 ２ Ｃ欄は、１台未満を切り上げる。</t>
    <rPh sb="6" eb="7">
      <t>ラン</t>
    </rPh>
    <rPh sb="10" eb="11">
      <t>ダイ</t>
    </rPh>
    <rPh sb="11" eb="13">
      <t>ミマン</t>
    </rPh>
    <rPh sb="14" eb="15">
      <t>キ</t>
    </rPh>
    <rPh sb="16" eb="17">
      <t>ア</t>
    </rPh>
    <phoneticPr fontId="4"/>
  </si>
  <si>
    <t>　　 ３ Ｅ欄　及び　Ｍ欄に千円未満の端数が生じた場合は切り捨てること。　</t>
    <rPh sb="14" eb="16">
      <t>センエン</t>
    </rPh>
    <rPh sb="16" eb="18">
      <t>ミマン</t>
    </rPh>
    <rPh sb="19" eb="21">
      <t>ハスウ</t>
    </rPh>
    <rPh sb="22" eb="23">
      <t>ショウ</t>
    </rPh>
    <rPh sb="25" eb="27">
      <t>バアイ</t>
    </rPh>
    <rPh sb="28" eb="29">
      <t>キ</t>
    </rPh>
    <rPh sb="30" eb="31">
      <t>ス</t>
    </rPh>
    <phoneticPr fontId="4"/>
  </si>
  <si>
    <t>補助所要額
（Ｍ又はＮいずれか低い額）</t>
    <rPh sb="0" eb="2">
      <t>ホジョ</t>
    </rPh>
    <rPh sb="2" eb="4">
      <t>ショヨウ</t>
    </rPh>
    <rPh sb="4" eb="5">
      <t>ガク</t>
    </rPh>
    <phoneticPr fontId="8"/>
  </si>
  <si>
    <t>(円)</t>
  </si>
  <si>
    <t>(円)</t>
    <phoneticPr fontId="8"/>
  </si>
  <si>
    <t>(台)</t>
    <rPh sb="1" eb="2">
      <t>ダイ</t>
    </rPh>
    <phoneticPr fontId="8"/>
  </si>
  <si>
    <t>(人)</t>
    <phoneticPr fontId="8"/>
  </si>
  <si>
    <t>補助限度額</t>
    <rPh sb="0" eb="2">
      <t>ホジョ</t>
    </rPh>
    <rPh sb="1" eb="2">
      <t>スケ</t>
    </rPh>
    <rPh sb="2" eb="4">
      <t>ゲンド</t>
    </rPh>
    <rPh sb="4" eb="5">
      <t>ガク</t>
    </rPh>
    <phoneticPr fontId="8"/>
  </si>
  <si>
    <t xml:space="preserve">     システム連動</t>
    <rPh sb="9" eb="11">
      <t>レンドウ</t>
    </rPh>
    <phoneticPr fontId="4"/>
  </si>
  <si>
    <t>　　 ６ Ｎ欄は、補助限度額1,500,000円を記載。　</t>
    <rPh sb="6" eb="7">
      <t>ラン</t>
    </rPh>
    <rPh sb="9" eb="11">
      <t>ホジョ</t>
    </rPh>
    <rPh sb="11" eb="14">
      <t>ゲンドガク</t>
    </rPh>
    <rPh sb="23" eb="24">
      <t>エン</t>
    </rPh>
    <rPh sb="25" eb="27">
      <t>キサイ</t>
    </rPh>
    <phoneticPr fontId="4"/>
  </si>
  <si>
    <t>Ｄ×Ｅ
（千円未満
切捨て）</t>
    <rPh sb="5" eb="7">
      <t>センエン</t>
    </rPh>
    <rPh sb="7" eb="9">
      <t>ミマン</t>
    </rPh>
    <rPh sb="10" eb="12">
      <t>キリス</t>
    </rPh>
    <phoneticPr fontId="8"/>
  </si>
  <si>
    <t>補助所要額
（Ｈ×Ｉ）</t>
    <rPh sb="0" eb="2">
      <t>ホジョ</t>
    </rPh>
    <rPh sb="2" eb="4">
      <t>ショヨウ</t>
    </rPh>
    <rPh sb="4" eb="5">
      <t>ガク</t>
    </rPh>
    <phoneticPr fontId="8"/>
  </si>
  <si>
    <t>差引補助所要額
（Ｊ－Ｋ）</t>
    <rPh sb="0" eb="2">
      <t>サシヒキ</t>
    </rPh>
    <rPh sb="2" eb="4">
      <t>ホジョ</t>
    </rPh>
    <rPh sb="4" eb="6">
      <t>ショヨウ</t>
    </rPh>
    <rPh sb="6" eb="7">
      <t>ガク</t>
    </rPh>
    <phoneticPr fontId="8"/>
  </si>
  <si>
    <t>Ｅ</t>
    <phoneticPr fontId="4"/>
  </si>
  <si>
    <t>Ｍ×Ｎ
（千円未満
切捨て）</t>
    <rPh sb="5" eb="7">
      <t>センエン</t>
    </rPh>
    <rPh sb="7" eb="9">
      <t>ミマン</t>
    </rPh>
    <rPh sb="10" eb="12">
      <t>キリス</t>
    </rPh>
    <phoneticPr fontId="8"/>
  </si>
  <si>
    <t>補助所要額
（Ｏ又はＰいずれか低い額）</t>
    <rPh sb="0" eb="2">
      <t>ホジョ</t>
    </rPh>
    <rPh sb="2" eb="4">
      <t>ショヨウ</t>
    </rPh>
    <rPh sb="4" eb="5">
      <t>ガク</t>
    </rPh>
    <phoneticPr fontId="8"/>
  </si>
  <si>
    <t>差引補助所要額
（Ｑ－Ｒ）</t>
    <rPh sb="0" eb="2">
      <t>サシヒキ</t>
    </rPh>
    <rPh sb="2" eb="4">
      <t>ホジョ</t>
    </rPh>
    <rPh sb="4" eb="6">
      <t>ショヨウ</t>
    </rPh>
    <rPh sb="6" eb="7">
      <t>ガク</t>
    </rPh>
    <phoneticPr fontId="8"/>
  </si>
  <si>
    <t>Ｎ</t>
    <phoneticPr fontId="4"/>
  </si>
  <si>
    <t>Ｒ</t>
    <phoneticPr fontId="8"/>
  </si>
  <si>
    <t>Ｓ</t>
    <phoneticPr fontId="8"/>
  </si>
  <si>
    <t>（％）</t>
  </si>
  <si>
    <t>別紙２_ロボ</t>
    <rPh sb="0" eb="2">
      <t>ベッシ</t>
    </rPh>
    <phoneticPr fontId="4"/>
  </si>
  <si>
    <t>補　助　金　所　要　額　調　書　（　介　護　ロ　ボ　ッ　ト　等　）</t>
    <rPh sb="0" eb="1">
      <t>ホ</t>
    </rPh>
    <rPh sb="2" eb="3">
      <t>スケ</t>
    </rPh>
    <rPh sb="4" eb="5">
      <t>カネ</t>
    </rPh>
    <rPh sb="6" eb="7">
      <t>ショ</t>
    </rPh>
    <rPh sb="8" eb="9">
      <t>ヨウ</t>
    </rPh>
    <rPh sb="10" eb="11">
      <t>ガク</t>
    </rPh>
    <rPh sb="12" eb="13">
      <t>チョウ</t>
    </rPh>
    <rPh sb="14" eb="15">
      <t>ショ</t>
    </rPh>
    <phoneticPr fontId="8"/>
  </si>
  <si>
    <t>補　助　金　所　要　額　調　書　（　介　護　ロ　ボ　ッ　ト　等　）</t>
    <rPh sb="0" eb="1">
      <t>ホ</t>
    </rPh>
    <rPh sb="2" eb="3">
      <t>スケ</t>
    </rPh>
    <rPh sb="4" eb="5">
      <t>カネ</t>
    </rPh>
    <rPh sb="6" eb="7">
      <t>ショ</t>
    </rPh>
    <rPh sb="8" eb="9">
      <t>ヨウ</t>
    </rPh>
    <rPh sb="10" eb="11">
      <t>ガク</t>
    </rPh>
    <rPh sb="12" eb="13">
      <t>チョウ</t>
    </rPh>
    <rPh sb="14" eb="15">
      <t>ショ</t>
    </rPh>
    <rPh sb="18" eb="19">
      <t>スケ</t>
    </rPh>
    <rPh sb="20" eb="21">
      <t>マモル</t>
    </rPh>
    <rPh sb="30" eb="31">
      <t>トウ</t>
    </rPh>
    <phoneticPr fontId="8"/>
  </si>
  <si>
    <t>補助率
（3/4又は1/2を選択）</t>
    <rPh sb="0" eb="3">
      <t>ホジョリツ</t>
    </rPh>
    <phoneticPr fontId="4"/>
  </si>
  <si>
    <t xml:space="preserve">(注) </t>
    <rPh sb="1" eb="2">
      <t>チュウ</t>
    </rPh>
    <phoneticPr fontId="4"/>
  </si>
  <si>
    <t>　　 １ Ｃ欄は、１台未満を切り上げること。</t>
    <rPh sb="6" eb="7">
      <t>ラン</t>
    </rPh>
    <rPh sb="10" eb="11">
      <t>ダイ</t>
    </rPh>
    <rPh sb="11" eb="13">
      <t>ミマン</t>
    </rPh>
    <rPh sb="14" eb="15">
      <t>キ</t>
    </rPh>
    <rPh sb="16" eb="17">
      <t>ア</t>
    </rPh>
    <phoneticPr fontId="4"/>
  </si>
  <si>
    <t>　　 ２ Ｆ欄及びＯ欄に千円未満の端数が生じた場合は切り捨てること。　</t>
    <rPh sb="12" eb="14">
      <t>センエン</t>
    </rPh>
    <rPh sb="14" eb="16">
      <t>ミマン</t>
    </rPh>
    <rPh sb="17" eb="19">
      <t>ハスウ</t>
    </rPh>
    <rPh sb="20" eb="21">
      <t>ショウ</t>
    </rPh>
    <rPh sb="23" eb="25">
      <t>バアイ</t>
    </rPh>
    <rPh sb="26" eb="27">
      <t>キ</t>
    </rPh>
    <rPh sb="28" eb="29">
      <t>ス</t>
    </rPh>
    <phoneticPr fontId="4"/>
  </si>
  <si>
    <t>　　 ４ Ｉ欄の合計は、Ｃ欄以下になるようにすること。　</t>
    <rPh sb="6" eb="7">
      <t>ラン</t>
    </rPh>
    <rPh sb="8" eb="10">
      <t>ゴウケイ</t>
    </rPh>
    <rPh sb="13" eb="14">
      <t>ラン</t>
    </rPh>
    <rPh sb="14" eb="16">
      <t>イカ</t>
    </rPh>
    <phoneticPr fontId="4"/>
  </si>
  <si>
    <t>１機器あたりの
補助対象経費
（税抜き）</t>
    <rPh sb="8" eb="10">
      <t>ホジョ</t>
    </rPh>
    <rPh sb="10" eb="12">
      <t>タイショウ</t>
    </rPh>
    <rPh sb="12" eb="14">
      <t>ケイヒ</t>
    </rPh>
    <rPh sb="16" eb="17">
      <t>ゼイ</t>
    </rPh>
    <rPh sb="17" eb="18">
      <t>ヌ</t>
    </rPh>
    <phoneticPr fontId="8"/>
  </si>
  <si>
    <t>１機器あたりの
補助基本額
（Ｆ又はＧのいずれか低い額）</t>
    <rPh sb="8" eb="10">
      <t>ホジョ</t>
    </rPh>
    <rPh sb="10" eb="12">
      <t>キホン</t>
    </rPh>
    <rPh sb="12" eb="13">
      <t>ガク</t>
    </rPh>
    <rPh sb="16" eb="17">
      <t>マタ</t>
    </rPh>
    <rPh sb="24" eb="25">
      <t>ヒク</t>
    </rPh>
    <rPh sb="26" eb="27">
      <t>ガク</t>
    </rPh>
    <phoneticPr fontId="8"/>
  </si>
  <si>
    <t>１機器あたりの
補助上限額</t>
    <phoneticPr fontId="8"/>
  </si>
  <si>
    <t>補助上限額</t>
    <phoneticPr fontId="8"/>
  </si>
  <si>
    <t>　　 ３ Ｇ欄は、移乗支援・入浴支援の介護ロボットは補助上限額1,000,000円、それ以外のロボットは補助上限額300,000円を選択すること。</t>
    <rPh sb="6" eb="7">
      <t>ラン</t>
    </rPh>
    <rPh sb="9" eb="11">
      <t>イジョウ</t>
    </rPh>
    <rPh sb="11" eb="13">
      <t>シエン</t>
    </rPh>
    <rPh sb="14" eb="16">
      <t>ニュウヨク</t>
    </rPh>
    <rPh sb="16" eb="18">
      <t>シエン</t>
    </rPh>
    <rPh sb="19" eb="21">
      <t>カイゴ</t>
    </rPh>
    <rPh sb="40" eb="41">
      <t>エン</t>
    </rPh>
    <rPh sb="44" eb="46">
      <t>イガイ</t>
    </rPh>
    <rPh sb="64" eb="65">
      <t>エン</t>
    </rPh>
    <rPh sb="66" eb="68">
      <t>センタク</t>
    </rPh>
    <phoneticPr fontId="4"/>
  </si>
  <si>
    <t>　　 ５ Ｐ欄は、補助上限額1,500,000円を記載すること。　</t>
    <rPh sb="6" eb="7">
      <t>ラン</t>
    </rPh>
    <rPh sb="23" eb="24">
      <t>エン</t>
    </rPh>
    <rPh sb="25" eb="27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</si>
</sst>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7" xfId="2" applyFont="1" applyBorder="1">
      <alignment vertical="center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right" vertical="center"/>
    </xf>
    <xf numFmtId="0" fontId="7" fillId="0" borderId="4" xfId="2" applyFont="1" applyBorder="1">
      <alignment vertical="center"/>
    </xf>
    <xf numFmtId="3" fontId="7" fillId="0" borderId="5" xfId="2" applyNumberFormat="1" applyFont="1" applyBorder="1" applyAlignment="1">
      <alignment horizontal="right" vertical="center"/>
    </xf>
    <xf numFmtId="176" fontId="7" fillId="0" borderId="5" xfId="2" applyNumberFormat="1" applyFont="1" applyBorder="1" applyAlignment="1">
      <alignment horizontal="right" vertical="center"/>
    </xf>
    <xf numFmtId="3" fontId="7" fillId="0" borderId="0" xfId="2" applyNumberFormat="1" applyFont="1" applyAlignment="1">
      <alignment horizontal="right" vertical="center"/>
    </xf>
    <xf numFmtId="176" fontId="11" fillId="0" borderId="0" xfId="2" applyNumberFormat="1" applyFont="1" applyAlignment="1">
      <alignment horizontal="right" vertical="center"/>
    </xf>
    <xf numFmtId="3" fontId="11" fillId="0" borderId="0" xfId="2" applyNumberFormat="1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2" fillId="0" borderId="0" xfId="2" applyFont="1">
      <alignment vertical="center"/>
    </xf>
    <xf numFmtId="0" fontId="7" fillId="0" borderId="4" xfId="2" applyFont="1" applyBorder="1" applyAlignment="1">
      <alignment vertical="center" wrapText="1"/>
    </xf>
    <xf numFmtId="176" fontId="7" fillId="2" borderId="4" xfId="2" applyNumberFormat="1" applyFont="1" applyFill="1" applyBorder="1" applyAlignment="1">
      <alignment horizontal="center" vertical="center"/>
    </xf>
    <xf numFmtId="176" fontId="7" fillId="2" borderId="6" xfId="2" applyNumberFormat="1" applyFont="1" applyFill="1" applyBorder="1" applyAlignment="1">
      <alignment horizontal="right" vertical="center"/>
    </xf>
    <xf numFmtId="3" fontId="7" fillId="2" borderId="8" xfId="2" applyNumberFormat="1" applyFont="1" applyFill="1" applyBorder="1" applyAlignment="1">
      <alignment horizontal="right" vertical="center"/>
    </xf>
    <xf numFmtId="49" fontId="7" fillId="2" borderId="4" xfId="2" applyNumberFormat="1" applyFont="1" applyFill="1" applyBorder="1" applyAlignment="1">
      <alignment horizontal="center" vertical="center"/>
    </xf>
    <xf numFmtId="3" fontId="7" fillId="0" borderId="4" xfId="2" applyNumberFormat="1" applyFont="1" applyFill="1" applyBorder="1" applyAlignment="1">
      <alignment horizontal="right" vertical="center"/>
    </xf>
    <xf numFmtId="0" fontId="16" fillId="0" borderId="0" xfId="2" applyFont="1">
      <alignment vertical="center"/>
    </xf>
    <xf numFmtId="0" fontId="9" fillId="0" borderId="0" xfId="2" applyFont="1" applyBorder="1">
      <alignment vertical="center"/>
    </xf>
    <xf numFmtId="3" fontId="7" fillId="2" borderId="4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right" vertical="center"/>
    </xf>
    <xf numFmtId="0" fontId="7" fillId="0" borderId="9" xfId="2" applyFont="1" applyBorder="1" applyAlignment="1">
      <alignment vertical="center" wrapText="1"/>
    </xf>
    <xf numFmtId="0" fontId="18" fillId="0" borderId="3" xfId="2" applyFont="1" applyBorder="1" applyAlignment="1">
      <alignment horizontal="center" wrapText="1"/>
    </xf>
    <xf numFmtId="3" fontId="7" fillId="2" borderId="4" xfId="2" applyNumberFormat="1" applyFont="1" applyFill="1" applyBorder="1" applyAlignment="1">
      <alignment horizontal="right" vertical="center"/>
    </xf>
    <xf numFmtId="0" fontId="7" fillId="0" borderId="9" xfId="2" applyFont="1" applyBorder="1">
      <alignment vertical="center"/>
    </xf>
    <xf numFmtId="0" fontId="7" fillId="0" borderId="9" xfId="2" applyFont="1" applyBorder="1" applyAlignment="1">
      <alignment horizontal="center" vertical="center"/>
    </xf>
    <xf numFmtId="0" fontId="19" fillId="0" borderId="4" xfId="2" applyFont="1" applyBorder="1" applyAlignment="1">
      <alignment vertical="center" wrapText="1"/>
    </xf>
    <xf numFmtId="3" fontId="19" fillId="0" borderId="4" xfId="2" applyNumberFormat="1" applyFont="1" applyBorder="1" applyAlignment="1">
      <alignment horizontal="right" vertical="center"/>
    </xf>
    <xf numFmtId="3" fontId="19" fillId="0" borderId="5" xfId="2" applyNumberFormat="1" applyFont="1" applyBorder="1" applyAlignment="1">
      <alignment horizontal="right" vertical="center"/>
    </xf>
    <xf numFmtId="3" fontId="19" fillId="0" borderId="4" xfId="2" applyNumberFormat="1" applyFont="1" applyFill="1" applyBorder="1" applyAlignment="1">
      <alignment horizontal="right" vertical="center"/>
    </xf>
    <xf numFmtId="176" fontId="19" fillId="0" borderId="4" xfId="2" applyNumberFormat="1" applyFont="1" applyBorder="1" applyAlignment="1">
      <alignment horizontal="right" vertical="center"/>
    </xf>
    <xf numFmtId="176" fontId="19" fillId="0" borderId="5" xfId="2" applyNumberFormat="1" applyFont="1" applyBorder="1" applyAlignment="1">
      <alignment horizontal="right" vertical="center"/>
    </xf>
    <xf numFmtId="176" fontId="19" fillId="0" borderId="4" xfId="2" applyNumberFormat="1" applyFont="1" applyFill="1" applyBorder="1" applyAlignment="1">
      <alignment horizontal="center" vertical="center"/>
    </xf>
    <xf numFmtId="0" fontId="7" fillId="0" borderId="0" xfId="5" applyFont="1">
      <alignment vertical="center"/>
    </xf>
    <xf numFmtId="0" fontId="9" fillId="0" borderId="0" xfId="5" applyFont="1">
      <alignment vertical="center"/>
    </xf>
    <xf numFmtId="0" fontId="11" fillId="0" borderId="0" xfId="5" applyFont="1">
      <alignment vertical="center"/>
    </xf>
    <xf numFmtId="0" fontId="9" fillId="0" borderId="0" xfId="5" applyFont="1" applyAlignment="1">
      <alignment horizontal="right" vertical="center"/>
    </xf>
    <xf numFmtId="0" fontId="9" fillId="0" borderId="0" xfId="5" applyFont="1" applyBorder="1">
      <alignment vertical="center"/>
    </xf>
    <xf numFmtId="0" fontId="16" fillId="0" borderId="0" xfId="5" applyFont="1">
      <alignment vertical="center"/>
    </xf>
    <xf numFmtId="0" fontId="7" fillId="0" borderId="3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/>
    </xf>
    <xf numFmtId="0" fontId="7" fillId="0" borderId="4" xfId="5" applyFont="1" applyBorder="1" applyAlignment="1">
      <alignment horizontal="right" vertical="center"/>
    </xf>
    <xf numFmtId="176" fontId="7" fillId="0" borderId="4" xfId="5" applyNumberFormat="1" applyFont="1" applyFill="1" applyBorder="1" applyAlignment="1">
      <alignment horizontal="center" vertical="center"/>
    </xf>
    <xf numFmtId="49" fontId="7" fillId="2" borderId="4" xfId="5" applyNumberFormat="1" applyFont="1" applyFill="1" applyBorder="1" applyAlignment="1">
      <alignment horizontal="center" vertical="center"/>
    </xf>
    <xf numFmtId="176" fontId="7" fillId="2" borderId="4" xfId="5" applyNumberFormat="1" applyFont="1" applyFill="1" applyBorder="1" applyAlignment="1">
      <alignment horizontal="center" vertical="center"/>
    </xf>
    <xf numFmtId="0" fontId="7" fillId="0" borderId="9" xfId="5" applyFont="1" applyBorder="1">
      <alignment vertical="center"/>
    </xf>
    <xf numFmtId="0" fontId="7" fillId="0" borderId="4" xfId="5" applyFont="1" applyBorder="1">
      <alignment vertical="center"/>
    </xf>
    <xf numFmtId="0" fontId="20" fillId="0" borderId="4" xfId="5" applyFont="1" applyBorder="1" applyAlignment="1">
      <alignment vertical="center" wrapText="1"/>
    </xf>
    <xf numFmtId="3" fontId="20" fillId="0" borderId="4" xfId="5" applyNumberFormat="1" applyFont="1" applyBorder="1" applyAlignment="1">
      <alignment horizontal="right" vertical="center"/>
    </xf>
    <xf numFmtId="3" fontId="7" fillId="2" borderId="4" xfId="5" applyNumberFormat="1" applyFont="1" applyFill="1" applyBorder="1" applyAlignment="1">
      <alignment horizontal="right" vertical="center"/>
    </xf>
    <xf numFmtId="3" fontId="20" fillId="0" borderId="4" xfId="5" applyNumberFormat="1" applyFont="1" applyFill="1" applyBorder="1" applyAlignment="1">
      <alignment horizontal="right" vertical="center"/>
    </xf>
    <xf numFmtId="176" fontId="20" fillId="0" borderId="4" xfId="5" applyNumberFormat="1" applyFont="1" applyBorder="1" applyAlignment="1">
      <alignment horizontal="right" vertical="center"/>
    </xf>
    <xf numFmtId="0" fontId="7" fillId="0" borderId="4" xfId="5" applyFont="1" applyBorder="1" applyAlignment="1">
      <alignment vertical="center" wrapText="1"/>
    </xf>
    <xf numFmtId="3" fontId="7" fillId="0" borderId="0" xfId="5" applyNumberFormat="1" applyFont="1" applyAlignment="1">
      <alignment horizontal="right" vertical="center"/>
    </xf>
    <xf numFmtId="176" fontId="7" fillId="2" borderId="6" xfId="5" applyNumberFormat="1" applyFont="1" applyFill="1" applyBorder="1" applyAlignment="1">
      <alignment horizontal="right" vertical="center"/>
    </xf>
    <xf numFmtId="0" fontId="18" fillId="0" borderId="3" xfId="5" applyFont="1" applyBorder="1" applyAlignment="1">
      <alignment horizont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0" xfId="5" applyFont="1" applyBorder="1" applyAlignment="1">
      <alignment horizontal="right" vertical="center"/>
    </xf>
    <xf numFmtId="0" fontId="7" fillId="0" borderId="9" xfId="5" applyFont="1" applyBorder="1" applyAlignment="1">
      <alignment vertical="center" wrapText="1"/>
    </xf>
    <xf numFmtId="3" fontId="7" fillId="2" borderId="8" xfId="5" applyNumberFormat="1" applyFont="1" applyFill="1" applyBorder="1" applyAlignment="1">
      <alignment horizontal="right" vertical="center"/>
    </xf>
    <xf numFmtId="176" fontId="11" fillId="0" borderId="0" xfId="5" applyNumberFormat="1" applyFont="1" applyAlignment="1">
      <alignment horizontal="right" vertical="center"/>
    </xf>
    <xf numFmtId="3" fontId="11" fillId="0" borderId="0" xfId="5" applyNumberFormat="1" applyFont="1" applyAlignment="1">
      <alignment horizontal="right" vertical="center"/>
    </xf>
    <xf numFmtId="0" fontId="12" fillId="0" borderId="0" xfId="5" applyFont="1">
      <alignment vertical="center"/>
    </xf>
    <xf numFmtId="0" fontId="9" fillId="0" borderId="7" xfId="5" applyFont="1" applyBorder="1">
      <alignment vertical="center"/>
    </xf>
    <xf numFmtId="176" fontId="19" fillId="0" borderId="4" xfId="5" applyNumberFormat="1" applyFont="1" applyFill="1" applyBorder="1" applyAlignment="1">
      <alignment horizontal="center" vertical="center"/>
    </xf>
    <xf numFmtId="0" fontId="19" fillId="0" borderId="4" xfId="5" applyFont="1" applyBorder="1" applyAlignment="1">
      <alignment vertical="center" wrapText="1"/>
    </xf>
    <xf numFmtId="3" fontId="19" fillId="0" borderId="4" xfId="5" applyNumberFormat="1" applyFont="1" applyBorder="1" applyAlignment="1">
      <alignment horizontal="right" vertical="center"/>
    </xf>
    <xf numFmtId="3" fontId="19" fillId="0" borderId="4" xfId="5" applyNumberFormat="1" applyFont="1" applyFill="1" applyBorder="1" applyAlignment="1">
      <alignment horizontal="right" vertical="center"/>
    </xf>
    <xf numFmtId="176" fontId="19" fillId="0" borderId="4" xfId="5" applyNumberFormat="1" applyFont="1" applyBorder="1" applyAlignment="1">
      <alignment horizontal="right" vertical="center"/>
    </xf>
    <xf numFmtId="3" fontId="19" fillId="0" borderId="5" xfId="5" applyNumberFormat="1" applyFont="1" applyBorder="1" applyAlignment="1">
      <alignment horizontal="right" vertical="center"/>
    </xf>
    <xf numFmtId="176" fontId="19" fillId="0" borderId="5" xfId="5" applyNumberFormat="1" applyFont="1" applyBorder="1" applyAlignment="1">
      <alignment horizontal="right" vertical="center"/>
    </xf>
    <xf numFmtId="3" fontId="7" fillId="0" borderId="4" xfId="5" applyNumberFormat="1" applyFont="1" applyFill="1" applyBorder="1" applyAlignment="1">
      <alignment horizontal="right" vertical="center"/>
    </xf>
    <xf numFmtId="176" fontId="7" fillId="0" borderId="5" xfId="5" applyNumberFormat="1" applyFont="1" applyBorder="1" applyAlignment="1">
      <alignment horizontal="right" vertical="center"/>
    </xf>
    <xf numFmtId="0" fontId="19" fillId="0" borderId="9" xfId="5" applyFont="1" applyBorder="1" applyAlignment="1">
      <alignment vertical="center" wrapText="1"/>
    </xf>
    <xf numFmtId="12" fontId="9" fillId="0" borderId="0" xfId="5" applyNumberFormat="1" applyFont="1">
      <alignment vertical="center"/>
    </xf>
    <xf numFmtId="0" fontId="7" fillId="2" borderId="4" xfId="5" applyNumberFormat="1" applyFont="1" applyFill="1" applyBorder="1" applyAlignment="1">
      <alignment horizontal="center" vertical="center"/>
    </xf>
    <xf numFmtId="0" fontId="9" fillId="0" borderId="3" xfId="5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9" fillId="0" borderId="7" xfId="5" applyFont="1" applyBorder="1" applyAlignment="1">
      <alignment horizontal="left" vertical="center"/>
    </xf>
    <xf numFmtId="0" fontId="9" fillId="0" borderId="25" xfId="5" applyFont="1" applyBorder="1" applyAlignment="1">
      <alignment horizontal="left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10" xfId="5" applyFont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10" xfId="5" applyFont="1" applyFill="1" applyBorder="1" applyAlignment="1">
      <alignment horizontal="center" vertical="center" wrapText="1"/>
    </xf>
    <xf numFmtId="0" fontId="7" fillId="0" borderId="20" xfId="5" applyFont="1" applyBorder="1" applyAlignment="1">
      <alignment horizontal="center" vertical="center"/>
    </xf>
    <xf numFmtId="0" fontId="7" fillId="0" borderId="21" xfId="5" applyFont="1" applyBorder="1" applyAlignment="1">
      <alignment horizontal="center" vertical="center"/>
    </xf>
    <xf numFmtId="0" fontId="7" fillId="0" borderId="2" xfId="5" applyFont="1" applyBorder="1" applyAlignment="1">
      <alignment horizontal="right" vertical="center"/>
    </xf>
    <xf numFmtId="0" fontId="7" fillId="0" borderId="11" xfId="5" applyFont="1" applyBorder="1" applyAlignment="1">
      <alignment horizontal="right" vertical="center"/>
    </xf>
    <xf numFmtId="3" fontId="7" fillId="2" borderId="2" xfId="5" applyNumberFormat="1" applyFont="1" applyFill="1" applyBorder="1" applyAlignment="1">
      <alignment horizontal="right" vertical="center"/>
    </xf>
    <xf numFmtId="3" fontId="7" fillId="2" borderId="11" xfId="5" applyNumberFormat="1" applyFont="1" applyFill="1" applyBorder="1" applyAlignment="1">
      <alignment horizontal="right" vertical="center"/>
    </xf>
    <xf numFmtId="3" fontId="7" fillId="2" borderId="1" xfId="5" applyNumberFormat="1" applyFont="1" applyFill="1" applyBorder="1" applyAlignment="1">
      <alignment horizontal="right" vertical="center"/>
    </xf>
    <xf numFmtId="3" fontId="7" fillId="2" borderId="10" xfId="5" applyNumberFormat="1" applyFont="1" applyFill="1" applyBorder="1" applyAlignment="1">
      <alignment horizontal="right" vertical="center"/>
    </xf>
    <xf numFmtId="3" fontId="7" fillId="0" borderId="17" xfId="5" applyNumberFormat="1" applyFont="1" applyBorder="1" applyAlignment="1">
      <alignment horizontal="right" vertical="center"/>
    </xf>
    <xf numFmtId="3" fontId="7" fillId="0" borderId="18" xfId="5" applyNumberFormat="1" applyFont="1" applyBorder="1" applyAlignment="1">
      <alignment horizontal="right" vertical="center"/>
    </xf>
    <xf numFmtId="3" fontId="7" fillId="2" borderId="6" xfId="5" applyNumberFormat="1" applyFont="1" applyFill="1" applyBorder="1" applyAlignment="1">
      <alignment horizontal="right" vertical="center"/>
    </xf>
    <xf numFmtId="3" fontId="7" fillId="2" borderId="12" xfId="5" applyNumberFormat="1" applyFont="1" applyFill="1" applyBorder="1" applyAlignment="1">
      <alignment horizontal="right" vertical="center"/>
    </xf>
    <xf numFmtId="12" fontId="20" fillId="0" borderId="3" xfId="5" applyNumberFormat="1" applyFont="1" applyBorder="1" applyAlignment="1">
      <alignment horizontal="center" vertical="center"/>
    </xf>
    <xf numFmtId="12" fontId="20" fillId="0" borderId="9" xfId="5" applyNumberFormat="1" applyFont="1" applyBorder="1" applyAlignment="1">
      <alignment horizontal="center" vertical="center"/>
    </xf>
    <xf numFmtId="12" fontId="20" fillId="0" borderId="4" xfId="5" applyNumberFormat="1" applyFont="1" applyBorder="1" applyAlignment="1">
      <alignment horizontal="center" vertical="center"/>
    </xf>
    <xf numFmtId="3" fontId="7" fillId="0" borderId="16" xfId="5" applyNumberFormat="1" applyFont="1" applyBorder="1" applyAlignment="1">
      <alignment horizontal="right" vertical="center"/>
    </xf>
    <xf numFmtId="3" fontId="7" fillId="0" borderId="15" xfId="5" applyNumberFormat="1" applyFont="1" applyBorder="1" applyAlignment="1">
      <alignment horizontal="right" vertical="center"/>
    </xf>
    <xf numFmtId="3" fontId="7" fillId="2" borderId="13" xfId="5" applyNumberFormat="1" applyFont="1" applyFill="1" applyBorder="1" applyAlignment="1">
      <alignment horizontal="right" vertical="center"/>
    </xf>
    <xf numFmtId="3" fontId="7" fillId="2" borderId="14" xfId="5" applyNumberFormat="1" applyFont="1" applyFill="1" applyBorder="1" applyAlignment="1">
      <alignment horizontal="right" vertical="center"/>
    </xf>
    <xf numFmtId="3" fontId="7" fillId="2" borderId="19" xfId="5" applyNumberFormat="1" applyFont="1" applyFill="1" applyBorder="1" applyAlignment="1">
      <alignment horizontal="right" vertical="center"/>
    </xf>
    <xf numFmtId="3" fontId="7" fillId="2" borderId="18" xfId="5" applyNumberFormat="1" applyFont="1" applyFill="1" applyBorder="1" applyAlignment="1">
      <alignment horizontal="right" vertical="center"/>
    </xf>
    <xf numFmtId="3" fontId="20" fillId="0" borderId="9" xfId="5" applyNumberFormat="1" applyFont="1" applyBorder="1" applyAlignment="1">
      <alignment horizontal="right" vertical="center"/>
    </xf>
    <xf numFmtId="3" fontId="20" fillId="0" borderId="4" xfId="5" applyNumberFormat="1" applyFont="1" applyBorder="1" applyAlignment="1">
      <alignment horizontal="right" vertical="center"/>
    </xf>
    <xf numFmtId="3" fontId="7" fillId="2" borderId="9" xfId="5" applyNumberFormat="1" applyFont="1" applyFill="1" applyBorder="1" applyAlignment="1">
      <alignment horizontal="right" vertical="center"/>
    </xf>
    <xf numFmtId="3" fontId="7" fillId="2" borderId="4" xfId="5" applyNumberFormat="1" applyFont="1" applyFill="1" applyBorder="1" applyAlignment="1">
      <alignment horizontal="right" vertical="center"/>
    </xf>
    <xf numFmtId="3" fontId="7" fillId="0" borderId="22" xfId="5" applyNumberFormat="1" applyFont="1" applyBorder="1" applyAlignment="1">
      <alignment horizontal="right" vertical="center"/>
    </xf>
    <xf numFmtId="3" fontId="7" fillId="0" borderId="23" xfId="5" applyNumberFormat="1" applyFont="1" applyBorder="1" applyAlignment="1">
      <alignment horizontal="right" vertical="center"/>
    </xf>
    <xf numFmtId="3" fontId="7" fillId="2" borderId="20" xfId="5" applyNumberFormat="1" applyFont="1" applyFill="1" applyBorder="1" applyAlignment="1">
      <alignment horizontal="right" vertical="center"/>
    </xf>
    <xf numFmtId="3" fontId="7" fillId="2" borderId="21" xfId="5" applyNumberFormat="1" applyFont="1" applyFill="1" applyBorder="1" applyAlignment="1">
      <alignment horizontal="right" vertical="center"/>
    </xf>
    <xf numFmtId="0" fontId="7" fillId="0" borderId="0" xfId="5" applyFont="1" applyBorder="1" applyAlignment="1">
      <alignment horizontal="center" vertical="center"/>
    </xf>
    <xf numFmtId="0" fontId="7" fillId="0" borderId="24" xfId="5" applyFont="1" applyBorder="1" applyAlignment="1">
      <alignment horizontal="center" vertical="center"/>
    </xf>
    <xf numFmtId="0" fontId="7" fillId="2" borderId="14" xfId="5" applyFont="1" applyFill="1" applyBorder="1" applyAlignment="1">
      <alignment horizontal="right" vertical="center"/>
    </xf>
    <xf numFmtId="12" fontId="19" fillId="0" borderId="3" xfId="5" applyNumberFormat="1" applyFont="1" applyBorder="1" applyAlignment="1">
      <alignment horizontal="center" vertical="center"/>
    </xf>
    <xf numFmtId="12" fontId="19" fillId="0" borderId="9" xfId="5" applyNumberFormat="1" applyFont="1" applyBorder="1" applyAlignment="1">
      <alignment horizontal="center" vertical="center"/>
    </xf>
    <xf numFmtId="12" fontId="19" fillId="0" borderId="4" xfId="5" applyNumberFormat="1" applyFont="1" applyBorder="1" applyAlignment="1">
      <alignment horizontal="center" vertical="center"/>
    </xf>
    <xf numFmtId="3" fontId="19" fillId="0" borderId="9" xfId="5" applyNumberFormat="1" applyFont="1" applyBorder="1" applyAlignment="1">
      <alignment horizontal="right" vertical="center"/>
    </xf>
    <xf numFmtId="3" fontId="19" fillId="0" borderId="4" xfId="5" applyNumberFormat="1" applyFont="1" applyBorder="1" applyAlignment="1">
      <alignment horizontal="right" vertical="center"/>
    </xf>
    <xf numFmtId="3" fontId="7" fillId="2" borderId="1" xfId="2" applyNumberFormat="1" applyFont="1" applyFill="1" applyBorder="1" applyAlignment="1">
      <alignment horizontal="right" vertical="center"/>
    </xf>
    <xf numFmtId="3" fontId="7" fillId="2" borderId="10" xfId="2" applyNumberFormat="1" applyFont="1" applyFill="1" applyBorder="1" applyAlignment="1">
      <alignment horizontal="right" vertical="center"/>
    </xf>
    <xf numFmtId="3" fontId="7" fillId="0" borderId="17" xfId="2" applyNumberFormat="1" applyFont="1" applyBorder="1" applyAlignment="1">
      <alignment horizontal="right" vertical="center"/>
    </xf>
    <xf numFmtId="3" fontId="7" fillId="0" borderId="18" xfId="2" applyNumberFormat="1" applyFont="1" applyBorder="1" applyAlignment="1">
      <alignment horizontal="right" vertical="center"/>
    </xf>
    <xf numFmtId="3" fontId="7" fillId="2" borderId="6" xfId="2" applyNumberFormat="1" applyFont="1" applyFill="1" applyBorder="1" applyAlignment="1">
      <alignment horizontal="right" vertical="center"/>
    </xf>
    <xf numFmtId="3" fontId="7" fillId="2" borderId="12" xfId="2" applyNumberFormat="1" applyFont="1" applyFill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3" fontId="7" fillId="2" borderId="2" xfId="2" applyNumberFormat="1" applyFont="1" applyFill="1" applyBorder="1" applyAlignment="1">
      <alignment horizontal="right" vertical="center"/>
    </xf>
    <xf numFmtId="3" fontId="7" fillId="2" borderId="11" xfId="2" applyNumberFormat="1" applyFont="1" applyFill="1" applyBorder="1" applyAlignment="1">
      <alignment horizontal="right" vertical="center"/>
    </xf>
    <xf numFmtId="3" fontId="7" fillId="0" borderId="16" xfId="2" applyNumberFormat="1" applyFont="1" applyBorder="1" applyAlignment="1">
      <alignment horizontal="right" vertical="center"/>
    </xf>
    <xf numFmtId="3" fontId="7" fillId="0" borderId="15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3" fontId="19" fillId="0" borderId="9" xfId="2" applyNumberFormat="1" applyFont="1" applyBorder="1" applyAlignment="1">
      <alignment horizontal="right" vertical="center"/>
    </xf>
    <xf numFmtId="3" fontId="19" fillId="0" borderId="4" xfId="2" applyNumberFormat="1" applyFont="1" applyBorder="1" applyAlignment="1">
      <alignment horizontal="right" vertical="center"/>
    </xf>
    <xf numFmtId="3" fontId="7" fillId="2" borderId="9" xfId="2" applyNumberFormat="1" applyFont="1" applyFill="1" applyBorder="1" applyAlignment="1">
      <alignment horizontal="right" vertical="center"/>
    </xf>
    <xf numFmtId="3" fontId="7" fillId="2" borderId="4" xfId="2" applyNumberFormat="1" applyFont="1" applyFill="1" applyBorder="1" applyAlignment="1">
      <alignment horizontal="right" vertical="center"/>
    </xf>
    <xf numFmtId="3" fontId="7" fillId="0" borderId="22" xfId="2" applyNumberFormat="1" applyFont="1" applyBorder="1" applyAlignment="1">
      <alignment horizontal="right" vertical="center"/>
    </xf>
    <xf numFmtId="3" fontId="7" fillId="0" borderId="23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3" fontId="7" fillId="2" borderId="13" xfId="2" applyNumberFormat="1" applyFont="1" applyFill="1" applyBorder="1" applyAlignment="1">
      <alignment horizontal="right" vertical="center"/>
    </xf>
    <xf numFmtId="3" fontId="7" fillId="2" borderId="14" xfId="2" applyNumberFormat="1" applyFont="1" applyFill="1" applyBorder="1" applyAlignment="1">
      <alignment horizontal="right" vertical="center"/>
    </xf>
    <xf numFmtId="3" fontId="7" fillId="2" borderId="19" xfId="2" applyNumberFormat="1" applyFont="1" applyFill="1" applyBorder="1" applyAlignment="1">
      <alignment horizontal="right" vertical="center"/>
    </xf>
    <xf numFmtId="3" fontId="7" fillId="2" borderId="18" xfId="2" applyNumberFormat="1" applyFont="1" applyFill="1" applyBorder="1" applyAlignment="1">
      <alignment horizontal="right" vertical="center"/>
    </xf>
    <xf numFmtId="0" fontId="7" fillId="2" borderId="14" xfId="2" applyFont="1" applyFill="1" applyBorder="1" applyAlignment="1">
      <alignment horizontal="right" vertical="center"/>
    </xf>
    <xf numFmtId="3" fontId="7" fillId="2" borderId="20" xfId="2" applyNumberFormat="1" applyFont="1" applyFill="1" applyBorder="1" applyAlignment="1">
      <alignment horizontal="right" vertical="center"/>
    </xf>
    <xf numFmtId="3" fontId="7" fillId="2" borderId="21" xfId="2" applyNumberFormat="1" applyFont="1" applyFill="1" applyBorder="1" applyAlignment="1">
      <alignment horizontal="right" vertical="center"/>
    </xf>
    <xf numFmtId="0" fontId="7" fillId="0" borderId="24" xfId="2" applyFont="1" applyBorder="1" applyAlignment="1">
      <alignment horizontal="center" vertical="center"/>
    </xf>
  </cellXfs>
  <cellStyles count="6">
    <cellStyle name="標準" xfId="0" builtinId="0"/>
    <cellStyle name="標準 2" xfId="1"/>
    <cellStyle name="標準 2 2" xfId="3"/>
    <cellStyle name="標準 3" xfId="2"/>
    <cellStyle name="標準 3 2" xfId="4"/>
    <cellStyle name="標準 3 3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9525</xdr:rowOff>
        </xdr:from>
        <xdr:to>
          <xdr:col>0</xdr:col>
          <xdr:colOff>704850</xdr:colOff>
          <xdr:row>25</xdr:row>
          <xdr:rowOff>238125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9525</xdr:rowOff>
        </xdr:from>
        <xdr:to>
          <xdr:col>0</xdr:col>
          <xdr:colOff>704850</xdr:colOff>
          <xdr:row>27</xdr:row>
          <xdr:rowOff>238125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9525</xdr:rowOff>
        </xdr:from>
        <xdr:to>
          <xdr:col>0</xdr:col>
          <xdr:colOff>704850</xdr:colOff>
          <xdr:row>26</xdr:row>
          <xdr:rowOff>238125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9525</xdr:rowOff>
        </xdr:from>
        <xdr:to>
          <xdr:col>0</xdr:col>
          <xdr:colOff>704850</xdr:colOff>
          <xdr:row>25</xdr:row>
          <xdr:rowOff>238125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9525</xdr:rowOff>
        </xdr:from>
        <xdr:to>
          <xdr:col>0</xdr:col>
          <xdr:colOff>704850</xdr:colOff>
          <xdr:row>27</xdr:row>
          <xdr:rowOff>238125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9525</xdr:rowOff>
        </xdr:from>
        <xdr:to>
          <xdr:col>0</xdr:col>
          <xdr:colOff>704850</xdr:colOff>
          <xdr:row>26</xdr:row>
          <xdr:rowOff>238125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78441</xdr:colOff>
      <xdr:row>1</xdr:row>
      <xdr:rowOff>33618</xdr:rowOff>
    </xdr:from>
    <xdr:to>
      <xdr:col>12</xdr:col>
      <xdr:colOff>448236</xdr:colOff>
      <xdr:row>2</xdr:row>
      <xdr:rowOff>161365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F5F25B4-1EE1-43DC-9EF3-3BF1A90161C9}"/>
            </a:ext>
          </a:extLst>
        </xdr:cNvPr>
        <xdr:cNvSpPr txBox="1"/>
      </xdr:nvSpPr>
      <xdr:spPr>
        <a:xfrm>
          <a:off x="11575676" y="212912"/>
          <a:ext cx="1804148" cy="441512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9525</xdr:rowOff>
        </xdr:from>
        <xdr:to>
          <xdr:col>0</xdr:col>
          <xdr:colOff>704850</xdr:colOff>
          <xdr:row>25</xdr:row>
          <xdr:rowOff>238125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9525</xdr:rowOff>
        </xdr:from>
        <xdr:to>
          <xdr:col>0</xdr:col>
          <xdr:colOff>704850</xdr:colOff>
          <xdr:row>27</xdr:row>
          <xdr:rowOff>238125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0</xdr:colOff>
      <xdr:row>1</xdr:row>
      <xdr:rowOff>11205</xdr:rowOff>
    </xdr:from>
    <xdr:to>
      <xdr:col>11</xdr:col>
      <xdr:colOff>369795</xdr:colOff>
      <xdr:row>3</xdr:row>
      <xdr:rowOff>49305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5F25B4-1EE1-43DC-9EF3-3BF1A90161C9}"/>
            </a:ext>
          </a:extLst>
        </xdr:cNvPr>
        <xdr:cNvSpPr txBox="1"/>
      </xdr:nvSpPr>
      <xdr:spPr>
        <a:xfrm>
          <a:off x="10107706" y="190499"/>
          <a:ext cx="1804148" cy="441512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9525</xdr:rowOff>
        </xdr:from>
        <xdr:to>
          <xdr:col>0</xdr:col>
          <xdr:colOff>704850</xdr:colOff>
          <xdr:row>26</xdr:row>
          <xdr:rowOff>238125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2_syoyougakuchousyo(R41122&#20462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view="pageBreakPreview" topLeftCell="A21" zoomScale="85" zoomScaleNormal="85" zoomScaleSheetLayoutView="85" workbookViewId="0">
      <selection activeCell="A20" sqref="A20"/>
    </sheetView>
  </sheetViews>
  <sheetFormatPr defaultColWidth="9" defaultRowHeight="13.5"/>
  <cols>
    <col min="1" max="1" width="22.125" style="40" customWidth="1"/>
    <col min="2" max="6" width="18.25" style="40" customWidth="1"/>
    <col min="7" max="13" width="9.375" style="40" customWidth="1"/>
    <col min="14" max="16384" width="9" style="40"/>
  </cols>
  <sheetData>
    <row r="1" spans="1:14" ht="14.25">
      <c r="A1" s="39" t="s">
        <v>71</v>
      </c>
    </row>
    <row r="2" spans="1:14" ht="24.75" customHeight="1">
      <c r="A2" s="83" t="s">
        <v>72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41"/>
    </row>
    <row r="3" spans="1:14">
      <c r="I3" s="84"/>
      <c r="J3" s="84"/>
      <c r="K3" s="84"/>
      <c r="L3" s="84"/>
      <c r="M3" s="84"/>
    </row>
    <row r="4" spans="1:14" ht="14.25">
      <c r="F4" s="39"/>
      <c r="H4" s="42" t="s">
        <v>1</v>
      </c>
      <c r="I4" s="85"/>
      <c r="J4" s="85"/>
      <c r="K4" s="85"/>
      <c r="L4" s="85"/>
      <c r="M4" s="85"/>
    </row>
    <row r="5" spans="1:14" ht="9" customHeight="1">
      <c r="F5" s="39"/>
      <c r="H5" s="42"/>
      <c r="I5" s="86"/>
      <c r="J5" s="86"/>
      <c r="K5" s="86"/>
      <c r="L5" s="86"/>
      <c r="M5" s="86"/>
    </row>
    <row r="6" spans="1:14" ht="14.25">
      <c r="F6" s="39"/>
      <c r="H6" s="42" t="s">
        <v>24</v>
      </c>
      <c r="I6" s="85"/>
      <c r="J6" s="85"/>
      <c r="K6" s="85"/>
      <c r="L6" s="85"/>
      <c r="M6" s="85"/>
    </row>
    <row r="7" spans="1:14" ht="14.25">
      <c r="F7" s="39"/>
      <c r="H7" s="42"/>
      <c r="I7" s="42"/>
      <c r="J7" s="43"/>
      <c r="K7" s="43"/>
      <c r="L7" s="43"/>
      <c r="M7" s="43"/>
    </row>
    <row r="8" spans="1:14" s="39" customFormat="1" ht="14.25">
      <c r="A8" s="44" t="s">
        <v>32</v>
      </c>
    </row>
    <row r="9" spans="1:14" ht="44.25" customHeight="1">
      <c r="A9" s="45" t="s">
        <v>2</v>
      </c>
      <c r="B9" s="45" t="s">
        <v>3</v>
      </c>
      <c r="C9" s="45" t="s">
        <v>4</v>
      </c>
    </row>
    <row r="10" spans="1:14" ht="14.25">
      <c r="A10" s="46" t="s">
        <v>5</v>
      </c>
      <c r="B10" s="46" t="s">
        <v>6</v>
      </c>
      <c r="C10" s="46" t="s">
        <v>7</v>
      </c>
    </row>
    <row r="11" spans="1:14" ht="14.25">
      <c r="A11" s="47" t="s">
        <v>56</v>
      </c>
      <c r="B11" s="47"/>
      <c r="C11" s="47" t="s">
        <v>55</v>
      </c>
    </row>
    <row r="12" spans="1:14" ht="30" customHeight="1">
      <c r="A12" s="48"/>
      <c r="B12" s="81" t="s">
        <v>29</v>
      </c>
      <c r="C12" s="50">
        <f>ROUNDUP(A12*B12,0)</f>
        <v>0</v>
      </c>
    </row>
    <row r="14" spans="1:14" ht="66.75" customHeight="1">
      <c r="A14" s="45" t="s">
        <v>8</v>
      </c>
      <c r="B14" s="45" t="s">
        <v>79</v>
      </c>
      <c r="C14" s="45" t="s">
        <v>74</v>
      </c>
      <c r="D14" s="45" t="s">
        <v>60</v>
      </c>
      <c r="E14" s="45" t="s">
        <v>81</v>
      </c>
      <c r="F14" s="82" t="s">
        <v>80</v>
      </c>
      <c r="G14" s="45" t="s">
        <v>10</v>
      </c>
      <c r="H14" s="87" t="s">
        <v>61</v>
      </c>
      <c r="I14" s="88"/>
      <c r="J14" s="87" t="s">
        <v>12</v>
      </c>
      <c r="K14" s="88"/>
      <c r="L14" s="89" t="s">
        <v>62</v>
      </c>
      <c r="M14" s="90"/>
    </row>
    <row r="15" spans="1:14" ht="14.25">
      <c r="A15" s="51"/>
      <c r="B15" s="46" t="s">
        <v>14</v>
      </c>
      <c r="C15" s="46" t="s">
        <v>63</v>
      </c>
      <c r="D15" s="46" t="s">
        <v>16</v>
      </c>
      <c r="E15" s="46" t="s">
        <v>17</v>
      </c>
      <c r="F15" s="46" t="s">
        <v>18</v>
      </c>
      <c r="G15" s="46" t="s">
        <v>19</v>
      </c>
      <c r="H15" s="91" t="s">
        <v>20</v>
      </c>
      <c r="I15" s="92"/>
      <c r="J15" s="91" t="s">
        <v>21</v>
      </c>
      <c r="K15" s="92"/>
      <c r="L15" s="91" t="s">
        <v>35</v>
      </c>
      <c r="M15" s="92"/>
    </row>
    <row r="16" spans="1:14" ht="14.25">
      <c r="A16" s="52"/>
      <c r="B16" s="47" t="s">
        <v>54</v>
      </c>
      <c r="C16" s="47"/>
      <c r="D16" s="47" t="s">
        <v>54</v>
      </c>
      <c r="E16" s="47" t="s">
        <v>54</v>
      </c>
      <c r="F16" s="47" t="s">
        <v>54</v>
      </c>
      <c r="G16" s="47" t="s">
        <v>55</v>
      </c>
      <c r="H16" s="93" t="s">
        <v>53</v>
      </c>
      <c r="I16" s="94"/>
      <c r="J16" s="93" t="s">
        <v>53</v>
      </c>
      <c r="K16" s="94" t="s">
        <v>53</v>
      </c>
      <c r="L16" s="93" t="s">
        <v>53</v>
      </c>
      <c r="M16" s="94" t="s">
        <v>53</v>
      </c>
    </row>
    <row r="17" spans="1:14" ht="30" customHeight="1">
      <c r="A17" s="53"/>
      <c r="B17" s="54"/>
      <c r="C17" s="103"/>
      <c r="D17" s="55">
        <f>ROUNDDOWN(B17*C17,-3)</f>
        <v>0</v>
      </c>
      <c r="E17" s="56"/>
      <c r="F17" s="55">
        <f>MIN(D17:E17)</f>
        <v>0</v>
      </c>
      <c r="G17" s="57"/>
      <c r="H17" s="95">
        <f>F17*G17</f>
        <v>0</v>
      </c>
      <c r="I17" s="96"/>
      <c r="J17" s="106"/>
      <c r="K17" s="107"/>
      <c r="L17" s="95">
        <f>H17-J17</f>
        <v>0</v>
      </c>
      <c r="M17" s="96"/>
      <c r="N17" s="80">
        <v>0.75</v>
      </c>
    </row>
    <row r="18" spans="1:14" ht="30" customHeight="1">
      <c r="A18" s="53"/>
      <c r="B18" s="54"/>
      <c r="C18" s="104"/>
      <c r="D18" s="55">
        <f>ROUNDDOWN(B18*C17,-3)</f>
        <v>0</v>
      </c>
      <c r="E18" s="56"/>
      <c r="F18" s="55">
        <f>MIN(D18:E18)</f>
        <v>0</v>
      </c>
      <c r="G18" s="57"/>
      <c r="H18" s="97">
        <f>F18*G18</f>
        <v>0</v>
      </c>
      <c r="I18" s="98"/>
      <c r="J18" s="99"/>
      <c r="K18" s="100"/>
      <c r="L18" s="101">
        <f>H18-J18</f>
        <v>0</v>
      </c>
      <c r="M18" s="102"/>
      <c r="N18" s="80">
        <v>0.5</v>
      </c>
    </row>
    <row r="19" spans="1:14" ht="30" customHeight="1" thickBot="1">
      <c r="A19" s="58"/>
      <c r="B19" s="54"/>
      <c r="C19" s="105"/>
      <c r="D19" s="55">
        <f>ROUNDDOWN(B19*C17,-3)</f>
        <v>0</v>
      </c>
      <c r="E19" s="56"/>
      <c r="F19" s="55">
        <f>MIN(D19:E19)</f>
        <v>0</v>
      </c>
      <c r="G19" s="57"/>
      <c r="H19" s="97">
        <f>F19*G19</f>
        <v>0</v>
      </c>
      <c r="I19" s="98"/>
      <c r="J19" s="99"/>
      <c r="K19" s="100"/>
      <c r="L19" s="101">
        <f>H19-J19</f>
        <v>0</v>
      </c>
      <c r="M19" s="102"/>
    </row>
    <row r="20" spans="1:14" ht="30" customHeight="1" thickBot="1">
      <c r="A20" s="39"/>
      <c r="B20" s="59"/>
      <c r="C20" s="59"/>
      <c r="D20" s="59"/>
      <c r="E20" s="59"/>
      <c r="F20" s="59" t="s">
        <v>47</v>
      </c>
      <c r="G20" s="60">
        <f>SUM(G17:G19)</f>
        <v>0</v>
      </c>
      <c r="H20" s="108">
        <f>SUM(H17:I19)</f>
        <v>0</v>
      </c>
      <c r="I20" s="109"/>
      <c r="J20" s="110">
        <f>SUM(J17:K19)</f>
        <v>0</v>
      </c>
      <c r="K20" s="111"/>
      <c r="L20" s="101">
        <f>SUM(L17:M19)</f>
        <v>0</v>
      </c>
      <c r="M20" s="102"/>
    </row>
    <row r="21" spans="1:14" ht="18.75" customHeight="1">
      <c r="A21" s="39"/>
      <c r="B21" s="59"/>
      <c r="C21" s="59"/>
      <c r="D21" s="59"/>
      <c r="E21" s="59"/>
      <c r="F21" s="59"/>
      <c r="G21" s="39"/>
      <c r="H21" s="39"/>
      <c r="I21" s="39"/>
      <c r="J21" s="39"/>
      <c r="K21" s="39"/>
      <c r="L21" s="39"/>
      <c r="M21" s="39"/>
    </row>
    <row r="22" spans="1:14" s="39" customFormat="1" ht="14.25">
      <c r="A22" s="44" t="s">
        <v>33</v>
      </c>
    </row>
    <row r="23" spans="1:14" ht="66.75" customHeight="1">
      <c r="A23" s="61" t="s">
        <v>43</v>
      </c>
      <c r="B23" s="45" t="s">
        <v>34</v>
      </c>
      <c r="C23" s="45" t="s">
        <v>74</v>
      </c>
      <c r="D23" s="45" t="s">
        <v>64</v>
      </c>
      <c r="E23" s="45" t="s">
        <v>82</v>
      </c>
      <c r="F23" s="45" t="s">
        <v>65</v>
      </c>
      <c r="G23" s="87" t="s">
        <v>12</v>
      </c>
      <c r="H23" s="88"/>
      <c r="I23" s="89" t="s">
        <v>66</v>
      </c>
      <c r="J23" s="90"/>
      <c r="K23" s="62"/>
      <c r="L23" s="62"/>
    </row>
    <row r="24" spans="1:14" ht="14.25">
      <c r="A24" s="51"/>
      <c r="B24" s="46" t="s">
        <v>36</v>
      </c>
      <c r="C24" s="46" t="s">
        <v>67</v>
      </c>
      <c r="D24" s="46" t="s">
        <v>38</v>
      </c>
      <c r="E24" s="46" t="s">
        <v>39</v>
      </c>
      <c r="F24" s="46" t="s">
        <v>40</v>
      </c>
      <c r="G24" s="91" t="s">
        <v>68</v>
      </c>
      <c r="H24" s="92"/>
      <c r="I24" s="91" t="s">
        <v>69</v>
      </c>
      <c r="J24" s="92"/>
      <c r="K24" s="63"/>
      <c r="L24" s="63"/>
    </row>
    <row r="25" spans="1:14" ht="14.25">
      <c r="A25" s="52"/>
      <c r="B25" s="47" t="s">
        <v>54</v>
      </c>
      <c r="C25" s="47" t="s">
        <v>70</v>
      </c>
      <c r="D25" s="47" t="s">
        <v>54</v>
      </c>
      <c r="E25" s="47" t="s">
        <v>54</v>
      </c>
      <c r="F25" s="47" t="s">
        <v>54</v>
      </c>
      <c r="G25" s="93" t="s">
        <v>53</v>
      </c>
      <c r="H25" s="94"/>
      <c r="I25" s="93" t="s">
        <v>53</v>
      </c>
      <c r="J25" s="94"/>
      <c r="K25" s="63"/>
      <c r="L25" s="63"/>
    </row>
    <row r="26" spans="1:14" ht="20.100000000000001" customHeight="1">
      <c r="A26" s="64" t="s">
        <v>41</v>
      </c>
      <c r="B26" s="112"/>
      <c r="C26" s="103"/>
      <c r="D26" s="114">
        <f t="shared" ref="D26:D28" si="0">ROUNDDOWN(B26*C26,-3)</f>
        <v>0</v>
      </c>
      <c r="E26" s="114">
        <v>1500000</v>
      </c>
      <c r="F26" s="114">
        <f>MIN(D26:E26)</f>
        <v>0</v>
      </c>
      <c r="G26" s="116"/>
      <c r="H26" s="117"/>
      <c r="I26" s="118">
        <f>F26-G26</f>
        <v>0</v>
      </c>
      <c r="J26" s="119"/>
      <c r="K26" s="63"/>
      <c r="L26" s="63"/>
    </row>
    <row r="27" spans="1:14" ht="20.100000000000001" customHeight="1">
      <c r="A27" s="64" t="s">
        <v>42</v>
      </c>
      <c r="B27" s="112"/>
      <c r="C27" s="104"/>
      <c r="D27" s="114">
        <f t="shared" si="0"/>
        <v>0</v>
      </c>
      <c r="E27" s="114"/>
      <c r="F27" s="114"/>
      <c r="G27" s="116"/>
      <c r="H27" s="117"/>
      <c r="I27" s="118"/>
      <c r="J27" s="119"/>
      <c r="K27" s="63"/>
      <c r="L27" s="120"/>
      <c r="M27" s="120"/>
    </row>
    <row r="28" spans="1:14" ht="20.100000000000001" customHeight="1" thickBot="1">
      <c r="A28" s="58" t="s">
        <v>58</v>
      </c>
      <c r="B28" s="113"/>
      <c r="C28" s="105"/>
      <c r="D28" s="115">
        <f t="shared" si="0"/>
        <v>0</v>
      </c>
      <c r="E28" s="115"/>
      <c r="F28" s="114"/>
      <c r="G28" s="106"/>
      <c r="H28" s="107"/>
      <c r="I28" s="95"/>
      <c r="J28" s="96"/>
      <c r="K28" s="63"/>
      <c r="L28" s="121" t="s">
        <v>49</v>
      </c>
      <c r="M28" s="121"/>
    </row>
    <row r="29" spans="1:14" ht="30" customHeight="1" thickBot="1">
      <c r="A29" s="39"/>
      <c r="B29" s="59"/>
      <c r="C29" s="59"/>
      <c r="D29" s="59"/>
      <c r="E29" s="59" t="s">
        <v>48</v>
      </c>
      <c r="F29" s="65">
        <f>SUM(F26)</f>
        <v>0</v>
      </c>
      <c r="G29" s="110">
        <f>G26</f>
        <v>0</v>
      </c>
      <c r="H29" s="111"/>
      <c r="I29" s="115">
        <f>SUM(I26)</f>
        <v>0</v>
      </c>
      <c r="J29" s="115"/>
      <c r="K29" s="63"/>
      <c r="L29" s="108">
        <f>H20+F29</f>
        <v>0</v>
      </c>
      <c r="M29" s="122"/>
    </row>
    <row r="30" spans="1:14" ht="5.25" customHeight="1">
      <c r="A30" s="39"/>
      <c r="B30" s="59"/>
      <c r="C30" s="59"/>
      <c r="D30" s="59"/>
      <c r="E30" s="59"/>
      <c r="F30" s="59"/>
      <c r="G30" s="66"/>
      <c r="H30" s="67"/>
      <c r="I30" s="67"/>
      <c r="J30" s="67"/>
      <c r="K30" s="67"/>
      <c r="L30" s="67"/>
      <c r="M30" s="67"/>
    </row>
    <row r="31" spans="1:14">
      <c r="A31" s="14" t="s">
        <v>75</v>
      </c>
      <c r="B31" s="68"/>
      <c r="C31" s="68"/>
    </row>
    <row r="32" spans="1:14">
      <c r="A32" s="14" t="s">
        <v>76</v>
      </c>
      <c r="B32" s="68"/>
      <c r="C32" s="68"/>
    </row>
    <row r="33" spans="1:3">
      <c r="A33" s="14" t="s">
        <v>77</v>
      </c>
      <c r="B33" s="68"/>
      <c r="C33" s="68"/>
    </row>
    <row r="34" spans="1:3">
      <c r="A34" s="14" t="s">
        <v>83</v>
      </c>
      <c r="B34" s="68"/>
      <c r="C34" s="68"/>
    </row>
    <row r="35" spans="1:3">
      <c r="A35" s="14" t="s">
        <v>78</v>
      </c>
    </row>
    <row r="36" spans="1:3">
      <c r="A36" s="14" t="s">
        <v>84</v>
      </c>
    </row>
  </sheetData>
  <mergeCells count="43">
    <mergeCell ref="G26:H28"/>
    <mergeCell ref="I26:J28"/>
    <mergeCell ref="L27:M27"/>
    <mergeCell ref="L28:M28"/>
    <mergeCell ref="G29:H29"/>
    <mergeCell ref="I29:J29"/>
    <mergeCell ref="L29:M29"/>
    <mergeCell ref="B26:B28"/>
    <mergeCell ref="C26:C28"/>
    <mergeCell ref="D26:D28"/>
    <mergeCell ref="E26:E28"/>
    <mergeCell ref="F26:F28"/>
    <mergeCell ref="L20:M20"/>
    <mergeCell ref="G23:H23"/>
    <mergeCell ref="I23:J23"/>
    <mergeCell ref="G25:H25"/>
    <mergeCell ref="I25:J25"/>
    <mergeCell ref="G24:H24"/>
    <mergeCell ref="I24:J24"/>
    <mergeCell ref="C17:C19"/>
    <mergeCell ref="H17:I17"/>
    <mergeCell ref="J17:K17"/>
    <mergeCell ref="H20:I20"/>
    <mergeCell ref="J20:K20"/>
    <mergeCell ref="L17:M17"/>
    <mergeCell ref="H18:I18"/>
    <mergeCell ref="J18:K18"/>
    <mergeCell ref="L18:M18"/>
    <mergeCell ref="H19:I19"/>
    <mergeCell ref="J19:K19"/>
    <mergeCell ref="L19:M19"/>
    <mergeCell ref="H15:I15"/>
    <mergeCell ref="J15:K15"/>
    <mergeCell ref="L15:M15"/>
    <mergeCell ref="H16:I16"/>
    <mergeCell ref="J16:K16"/>
    <mergeCell ref="L16:M16"/>
    <mergeCell ref="A2:M2"/>
    <mergeCell ref="I3:M4"/>
    <mergeCell ref="I5:M6"/>
    <mergeCell ref="H14:I14"/>
    <mergeCell ref="J14:K14"/>
    <mergeCell ref="L14:M14"/>
  </mergeCells>
  <phoneticPr fontId="4"/>
  <dataValidations count="3">
    <dataValidation type="list" allowBlank="1" showInputMessage="1" showErrorMessage="1" sqref="E17:E19">
      <formula1>"300000,1000000"</formula1>
    </dataValidation>
    <dataValidation type="list" allowBlank="1" showInputMessage="1" showErrorMessage="1" sqref="C26:C28">
      <formula1>$N$17:$N$18</formula1>
    </dataValidation>
    <dataValidation type="list" allowBlank="1" showInputMessage="1" showErrorMessage="1" sqref="C17:C19">
      <formula1>$N$17:$N$18</formula1>
    </dataValidation>
  </dataValidations>
  <printOptions horizontalCentered="1"/>
  <pageMargins left="0.9055118110236221" right="0.9055118110236221" top="0.74803149606299213" bottom="0.55118110236220474" header="0.31496062992125984" footer="0.31496062992125984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9525</xdr:rowOff>
                  </from>
                  <to>
                    <xdr:col>0</xdr:col>
                    <xdr:colOff>704850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9525</xdr:rowOff>
                  </from>
                  <to>
                    <xdr:col>0</xdr:col>
                    <xdr:colOff>704850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9525</xdr:rowOff>
                  </from>
                  <to>
                    <xdr:col>0</xdr:col>
                    <xdr:colOff>704850</xdr:colOff>
                    <xdr:row>26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view="pageBreakPreview" topLeftCell="A21" zoomScale="85" zoomScaleNormal="85" zoomScaleSheetLayoutView="85" workbookViewId="0">
      <selection activeCell="A43" sqref="A43"/>
    </sheetView>
  </sheetViews>
  <sheetFormatPr defaultColWidth="9" defaultRowHeight="13.5"/>
  <cols>
    <col min="1" max="1" width="22.125" style="40" customWidth="1"/>
    <col min="2" max="6" width="18.25" style="40" customWidth="1"/>
    <col min="7" max="13" width="9.375" style="40" customWidth="1"/>
    <col min="14" max="16384" width="9" style="40"/>
  </cols>
  <sheetData>
    <row r="1" spans="1:14" ht="14.25">
      <c r="A1" s="39" t="s">
        <v>71</v>
      </c>
    </row>
    <row r="2" spans="1:14" ht="24.75" customHeight="1">
      <c r="A2" s="83" t="s">
        <v>73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41"/>
    </row>
    <row r="4" spans="1:14" ht="14.25">
      <c r="F4" s="39"/>
      <c r="H4" s="42" t="s">
        <v>1</v>
      </c>
      <c r="I4" s="69"/>
      <c r="J4" s="69"/>
      <c r="K4" s="69"/>
      <c r="L4" s="69"/>
      <c r="M4" s="69"/>
    </row>
    <row r="5" spans="1:14" ht="9" customHeight="1">
      <c r="F5" s="39"/>
      <c r="H5" s="42"/>
      <c r="I5" s="42"/>
    </row>
    <row r="6" spans="1:14" ht="14.25">
      <c r="F6" s="39"/>
      <c r="H6" s="42" t="s">
        <v>24</v>
      </c>
      <c r="I6" s="69"/>
      <c r="J6" s="69"/>
      <c r="K6" s="69"/>
      <c r="L6" s="69"/>
      <c r="M6" s="69"/>
    </row>
    <row r="7" spans="1:14" ht="14.25">
      <c r="F7" s="39"/>
      <c r="H7" s="42"/>
      <c r="I7" s="42"/>
      <c r="J7" s="43"/>
      <c r="K7" s="43"/>
      <c r="L7" s="43"/>
      <c r="M7" s="43"/>
    </row>
    <row r="8" spans="1:14" s="39" customFormat="1" ht="14.25">
      <c r="A8" s="44" t="s">
        <v>32</v>
      </c>
    </row>
    <row r="9" spans="1:14" ht="44.25" customHeight="1">
      <c r="A9" s="45" t="s">
        <v>2</v>
      </c>
      <c r="B9" s="45" t="s">
        <v>3</v>
      </c>
      <c r="C9" s="45" t="s">
        <v>4</v>
      </c>
    </row>
    <row r="10" spans="1:14" ht="14.25">
      <c r="A10" s="46" t="s">
        <v>5</v>
      </c>
      <c r="B10" s="46" t="s">
        <v>6</v>
      </c>
      <c r="C10" s="46" t="s">
        <v>7</v>
      </c>
    </row>
    <row r="11" spans="1:14" ht="14.25">
      <c r="A11" s="47" t="s">
        <v>56</v>
      </c>
      <c r="B11" s="47"/>
      <c r="C11" s="47" t="s">
        <v>55</v>
      </c>
    </row>
    <row r="12" spans="1:14" ht="30" customHeight="1">
      <c r="A12" s="70">
        <v>29</v>
      </c>
      <c r="B12" s="49" t="s">
        <v>29</v>
      </c>
      <c r="C12" s="50">
        <f>ROUNDUP(A12*B12,0)</f>
        <v>6</v>
      </c>
    </row>
    <row r="14" spans="1:14" ht="66.75" customHeight="1">
      <c r="A14" s="45" t="s">
        <v>8</v>
      </c>
      <c r="B14" s="45" t="s">
        <v>79</v>
      </c>
      <c r="C14" s="45" t="s">
        <v>74</v>
      </c>
      <c r="D14" s="45" t="s">
        <v>60</v>
      </c>
      <c r="E14" s="45" t="s">
        <v>81</v>
      </c>
      <c r="F14" s="82" t="s">
        <v>80</v>
      </c>
      <c r="G14" s="45" t="s">
        <v>10</v>
      </c>
      <c r="H14" s="87" t="s">
        <v>61</v>
      </c>
      <c r="I14" s="88"/>
      <c r="J14" s="87" t="s">
        <v>12</v>
      </c>
      <c r="K14" s="88"/>
      <c r="L14" s="89" t="s">
        <v>62</v>
      </c>
      <c r="M14" s="90"/>
    </row>
    <row r="15" spans="1:14" ht="14.25">
      <c r="A15" s="51"/>
      <c r="B15" s="46" t="s">
        <v>14</v>
      </c>
      <c r="C15" s="46" t="s">
        <v>63</v>
      </c>
      <c r="D15" s="46" t="s">
        <v>16</v>
      </c>
      <c r="E15" s="46" t="s">
        <v>17</v>
      </c>
      <c r="F15" s="46" t="s">
        <v>18</v>
      </c>
      <c r="G15" s="46" t="s">
        <v>19</v>
      </c>
      <c r="H15" s="91" t="s">
        <v>20</v>
      </c>
      <c r="I15" s="92"/>
      <c r="J15" s="91" t="s">
        <v>21</v>
      </c>
      <c r="K15" s="92"/>
      <c r="L15" s="91" t="s">
        <v>35</v>
      </c>
      <c r="M15" s="92"/>
    </row>
    <row r="16" spans="1:14" ht="14.25">
      <c r="A16" s="52"/>
      <c r="B16" s="47" t="s">
        <v>54</v>
      </c>
      <c r="C16" s="47"/>
      <c r="D16" s="47" t="s">
        <v>54</v>
      </c>
      <c r="E16" s="47" t="s">
        <v>54</v>
      </c>
      <c r="F16" s="47" t="s">
        <v>54</v>
      </c>
      <c r="G16" s="47" t="s">
        <v>55</v>
      </c>
      <c r="H16" s="93" t="s">
        <v>53</v>
      </c>
      <c r="I16" s="94"/>
      <c r="J16" s="93" t="s">
        <v>53</v>
      </c>
      <c r="K16" s="94" t="s">
        <v>53</v>
      </c>
      <c r="L16" s="93" t="s">
        <v>53</v>
      </c>
      <c r="M16" s="94" t="s">
        <v>53</v>
      </c>
    </row>
    <row r="17" spans="1:13" ht="30" customHeight="1">
      <c r="A17" s="71" t="s">
        <v>23</v>
      </c>
      <c r="B17" s="72">
        <v>750000</v>
      </c>
      <c r="C17" s="123">
        <v>0.5</v>
      </c>
      <c r="D17" s="55">
        <f>ROUNDDOWN(B17*C17,-3)</f>
        <v>375000</v>
      </c>
      <c r="E17" s="73">
        <v>300000</v>
      </c>
      <c r="F17" s="55">
        <f>MIN(D17:E17)</f>
        <v>300000</v>
      </c>
      <c r="G17" s="74">
        <v>1</v>
      </c>
      <c r="H17" s="95">
        <f>F17*G17</f>
        <v>300000</v>
      </c>
      <c r="I17" s="96"/>
      <c r="J17" s="106"/>
      <c r="K17" s="107"/>
      <c r="L17" s="95">
        <f>H17-J17</f>
        <v>300000</v>
      </c>
      <c r="M17" s="96"/>
    </row>
    <row r="18" spans="1:13" ht="30" customHeight="1">
      <c r="A18" s="71" t="s">
        <v>22</v>
      </c>
      <c r="B18" s="75">
        <v>150000</v>
      </c>
      <c r="C18" s="124"/>
      <c r="D18" s="55">
        <f>ROUNDDOWN(B18*C17,-3)</f>
        <v>75000</v>
      </c>
      <c r="E18" s="73">
        <v>300000</v>
      </c>
      <c r="F18" s="55">
        <f>MIN(D18:E18)</f>
        <v>75000</v>
      </c>
      <c r="G18" s="76">
        <v>5</v>
      </c>
      <c r="H18" s="97">
        <f>F18*G18</f>
        <v>375000</v>
      </c>
      <c r="I18" s="98"/>
      <c r="J18" s="99"/>
      <c r="K18" s="100"/>
      <c r="L18" s="101">
        <f>H18-J18</f>
        <v>375000</v>
      </c>
      <c r="M18" s="102"/>
    </row>
    <row r="19" spans="1:13" ht="30" customHeight="1" thickBot="1">
      <c r="A19" s="71"/>
      <c r="B19" s="75"/>
      <c r="C19" s="125"/>
      <c r="D19" s="55">
        <f>ROUNDDOWN(B19*C17,-3)</f>
        <v>0</v>
      </c>
      <c r="E19" s="77"/>
      <c r="F19" s="55">
        <f>MIN(D19:E19)</f>
        <v>0</v>
      </c>
      <c r="G19" s="78"/>
      <c r="H19" s="97">
        <f>F19*G19</f>
        <v>0</v>
      </c>
      <c r="I19" s="98"/>
      <c r="J19" s="99"/>
      <c r="K19" s="100"/>
      <c r="L19" s="101">
        <f>H19-J19</f>
        <v>0</v>
      </c>
      <c r="M19" s="102"/>
    </row>
    <row r="20" spans="1:13" ht="30" customHeight="1" thickBot="1">
      <c r="A20" s="39"/>
      <c r="B20" s="59"/>
      <c r="C20" s="59"/>
      <c r="D20" s="59"/>
      <c r="E20" s="59"/>
      <c r="F20" s="59" t="s">
        <v>47</v>
      </c>
      <c r="G20" s="60">
        <f>SUM(G17:G19)</f>
        <v>6</v>
      </c>
      <c r="H20" s="108">
        <f>SUM(H17:I19)</f>
        <v>675000</v>
      </c>
      <c r="I20" s="109"/>
      <c r="J20" s="110">
        <f>SUM(J17:K19)</f>
        <v>0</v>
      </c>
      <c r="K20" s="111"/>
      <c r="L20" s="101">
        <f>SUM(L17:M19)</f>
        <v>675000</v>
      </c>
      <c r="M20" s="102"/>
    </row>
    <row r="21" spans="1:13" ht="18.75" customHeight="1">
      <c r="A21" s="39"/>
      <c r="B21" s="59"/>
      <c r="C21" s="59"/>
      <c r="D21" s="59"/>
      <c r="E21" s="59"/>
      <c r="F21" s="59"/>
      <c r="G21" s="39"/>
      <c r="H21" s="39"/>
      <c r="I21" s="39"/>
      <c r="J21" s="39"/>
      <c r="K21" s="39"/>
      <c r="L21" s="39"/>
      <c r="M21" s="39"/>
    </row>
    <row r="22" spans="1:13" s="39" customFormat="1" ht="14.25">
      <c r="A22" s="44" t="s">
        <v>33</v>
      </c>
    </row>
    <row r="23" spans="1:13" ht="66.75" customHeight="1">
      <c r="A23" s="61" t="s">
        <v>43</v>
      </c>
      <c r="B23" s="45" t="s">
        <v>34</v>
      </c>
      <c r="C23" s="45" t="s">
        <v>74</v>
      </c>
      <c r="D23" s="45" t="s">
        <v>64</v>
      </c>
      <c r="E23" s="45" t="s">
        <v>82</v>
      </c>
      <c r="F23" s="45" t="s">
        <v>65</v>
      </c>
      <c r="G23" s="87" t="s">
        <v>12</v>
      </c>
      <c r="H23" s="88"/>
      <c r="I23" s="89" t="s">
        <v>66</v>
      </c>
      <c r="J23" s="90"/>
      <c r="K23" s="62"/>
      <c r="L23" s="62"/>
    </row>
    <row r="24" spans="1:13" ht="14.25">
      <c r="A24" s="51"/>
      <c r="B24" s="46" t="s">
        <v>36</v>
      </c>
      <c r="C24" s="46" t="s">
        <v>67</v>
      </c>
      <c r="D24" s="46" t="s">
        <v>38</v>
      </c>
      <c r="E24" s="46" t="s">
        <v>39</v>
      </c>
      <c r="F24" s="46" t="s">
        <v>40</v>
      </c>
      <c r="G24" s="91" t="s">
        <v>68</v>
      </c>
      <c r="H24" s="92"/>
      <c r="I24" s="91" t="s">
        <v>69</v>
      </c>
      <c r="J24" s="92"/>
      <c r="K24" s="63"/>
      <c r="L24" s="63"/>
    </row>
    <row r="25" spans="1:13" ht="14.25">
      <c r="A25" s="52"/>
      <c r="B25" s="47" t="s">
        <v>54</v>
      </c>
      <c r="C25" s="47" t="s">
        <v>70</v>
      </c>
      <c r="D25" s="47" t="s">
        <v>54</v>
      </c>
      <c r="E25" s="47" t="s">
        <v>54</v>
      </c>
      <c r="F25" s="47" t="s">
        <v>54</v>
      </c>
      <c r="G25" s="93" t="s">
        <v>53</v>
      </c>
      <c r="H25" s="94"/>
      <c r="I25" s="93" t="s">
        <v>53</v>
      </c>
      <c r="J25" s="94"/>
      <c r="K25" s="63"/>
      <c r="L25" s="63"/>
    </row>
    <row r="26" spans="1:13" ht="20.100000000000001" customHeight="1">
      <c r="A26" s="64" t="s">
        <v>41</v>
      </c>
      <c r="B26" s="126">
        <v>1000000</v>
      </c>
      <c r="C26" s="123">
        <v>0.5</v>
      </c>
      <c r="D26" s="114">
        <f t="shared" ref="D26:D28" si="0">ROUNDDOWN(B26*C26,-3)</f>
        <v>500000</v>
      </c>
      <c r="E26" s="114">
        <v>1500000</v>
      </c>
      <c r="F26" s="114">
        <f>MIN(D26:E26)</f>
        <v>500000</v>
      </c>
      <c r="G26" s="116"/>
      <c r="H26" s="117"/>
      <c r="I26" s="118">
        <f>F26-G26</f>
        <v>500000</v>
      </c>
      <c r="J26" s="119"/>
      <c r="K26" s="63"/>
      <c r="L26" s="63"/>
    </row>
    <row r="27" spans="1:13" ht="20.100000000000001" customHeight="1">
      <c r="A27" s="79" t="s">
        <v>42</v>
      </c>
      <c r="B27" s="126"/>
      <c r="C27" s="124"/>
      <c r="D27" s="114">
        <f t="shared" si="0"/>
        <v>0</v>
      </c>
      <c r="E27" s="114"/>
      <c r="F27" s="114"/>
      <c r="G27" s="116"/>
      <c r="H27" s="117"/>
      <c r="I27" s="118"/>
      <c r="J27" s="119"/>
      <c r="K27" s="63"/>
      <c r="L27" s="120"/>
      <c r="M27" s="120"/>
    </row>
    <row r="28" spans="1:13" ht="20.100000000000001" customHeight="1" thickBot="1">
      <c r="A28" s="58" t="s">
        <v>58</v>
      </c>
      <c r="B28" s="127"/>
      <c r="C28" s="125"/>
      <c r="D28" s="115">
        <f t="shared" si="0"/>
        <v>0</v>
      </c>
      <c r="E28" s="115"/>
      <c r="F28" s="114"/>
      <c r="G28" s="106"/>
      <c r="H28" s="107"/>
      <c r="I28" s="95"/>
      <c r="J28" s="96"/>
      <c r="K28" s="63"/>
      <c r="L28" s="121" t="s">
        <v>49</v>
      </c>
      <c r="M28" s="121"/>
    </row>
    <row r="29" spans="1:13" ht="30" customHeight="1" thickBot="1">
      <c r="A29" s="39"/>
      <c r="B29" s="59"/>
      <c r="C29" s="59"/>
      <c r="D29" s="59"/>
      <c r="E29" s="59" t="s">
        <v>48</v>
      </c>
      <c r="F29" s="65">
        <f>SUM(F26)</f>
        <v>500000</v>
      </c>
      <c r="G29" s="110">
        <f>G26</f>
        <v>0</v>
      </c>
      <c r="H29" s="111"/>
      <c r="I29" s="115">
        <f>SUM(I26)</f>
        <v>500000</v>
      </c>
      <c r="J29" s="115"/>
      <c r="K29" s="63"/>
      <c r="L29" s="108">
        <f>H20+F29</f>
        <v>1175000</v>
      </c>
      <c r="M29" s="122"/>
    </row>
    <row r="30" spans="1:13" ht="5.25" customHeight="1">
      <c r="A30" s="39"/>
      <c r="B30" s="59"/>
      <c r="C30" s="59"/>
      <c r="D30" s="59"/>
      <c r="E30" s="59"/>
      <c r="F30" s="59"/>
      <c r="G30" s="66"/>
      <c r="H30" s="67"/>
      <c r="I30" s="67"/>
      <c r="J30" s="67"/>
      <c r="K30" s="67"/>
      <c r="L30" s="67"/>
      <c r="M30" s="67"/>
    </row>
    <row r="31" spans="1:13">
      <c r="A31" s="14" t="s">
        <v>75</v>
      </c>
      <c r="B31" s="68"/>
      <c r="C31" s="68"/>
    </row>
    <row r="32" spans="1:13">
      <c r="A32" s="14" t="s">
        <v>76</v>
      </c>
      <c r="B32" s="68"/>
      <c r="C32" s="68"/>
    </row>
    <row r="33" spans="1:3">
      <c r="A33" s="14" t="s">
        <v>77</v>
      </c>
      <c r="B33" s="68"/>
      <c r="C33" s="68"/>
    </row>
    <row r="34" spans="1:3">
      <c r="A34" s="14" t="s">
        <v>83</v>
      </c>
      <c r="B34" s="68"/>
      <c r="C34" s="68"/>
    </row>
    <row r="35" spans="1:3">
      <c r="A35" s="14" t="s">
        <v>78</v>
      </c>
    </row>
    <row r="36" spans="1:3">
      <c r="A36" s="14" t="s">
        <v>84</v>
      </c>
    </row>
  </sheetData>
  <mergeCells count="41">
    <mergeCell ref="L27:M27"/>
    <mergeCell ref="L28:M28"/>
    <mergeCell ref="G29:H29"/>
    <mergeCell ref="I29:J29"/>
    <mergeCell ref="L29:M29"/>
    <mergeCell ref="G26:H28"/>
    <mergeCell ref="G24:H24"/>
    <mergeCell ref="I24:J24"/>
    <mergeCell ref="G25:H25"/>
    <mergeCell ref="I25:J25"/>
    <mergeCell ref="B26:B28"/>
    <mergeCell ref="C26:C28"/>
    <mergeCell ref="D26:D28"/>
    <mergeCell ref="E26:E28"/>
    <mergeCell ref="F26:F28"/>
    <mergeCell ref="I26:J28"/>
    <mergeCell ref="H20:I20"/>
    <mergeCell ref="J20:K20"/>
    <mergeCell ref="L20:M20"/>
    <mergeCell ref="G23:H23"/>
    <mergeCell ref="I23:J23"/>
    <mergeCell ref="H16:I16"/>
    <mergeCell ref="J16:K16"/>
    <mergeCell ref="L16:M16"/>
    <mergeCell ref="C17:C19"/>
    <mergeCell ref="H17:I17"/>
    <mergeCell ref="J17:K17"/>
    <mergeCell ref="L17:M17"/>
    <mergeCell ref="H18:I18"/>
    <mergeCell ref="J18:K18"/>
    <mergeCell ref="L18:M18"/>
    <mergeCell ref="H19:I19"/>
    <mergeCell ref="J19:K19"/>
    <mergeCell ref="L19:M19"/>
    <mergeCell ref="A2:M2"/>
    <mergeCell ref="H14:I14"/>
    <mergeCell ref="J14:K14"/>
    <mergeCell ref="L14:M14"/>
    <mergeCell ref="H15:I15"/>
    <mergeCell ref="J15:K15"/>
    <mergeCell ref="L15:M15"/>
  </mergeCells>
  <phoneticPr fontId="4"/>
  <dataValidations count="1">
    <dataValidation type="list" allowBlank="1" showInputMessage="1" showErrorMessage="1" sqref="E17:E18">
      <formula1>"300000,1000000"</formula1>
    </dataValidation>
  </dataValidations>
  <printOptions horizontalCentered="1"/>
  <pageMargins left="0.9055118110236221" right="0.9055118110236221" top="0.74803149606299213" bottom="0.55118110236220474" header="0.31496062992125984" footer="0.31496062992125984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9525</xdr:rowOff>
                  </from>
                  <to>
                    <xdr:col>0</xdr:col>
                    <xdr:colOff>704850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9525</xdr:rowOff>
                  </from>
                  <to>
                    <xdr:col>0</xdr:col>
                    <xdr:colOff>704850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9525</xdr:rowOff>
                  </from>
                  <to>
                    <xdr:col>0</xdr:col>
                    <xdr:colOff>704850</xdr:colOff>
                    <xdr:row>26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'[b2_syoyougakuchousyo(R41122修正).xlsx]Sheet1'!#REF!</xm:f>
          </x14:formula1>
          <xm:sqref>C26:C28 C17:C19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36"/>
  <sheetViews>
    <sheetView view="pageBreakPreview" topLeftCell="A10" zoomScale="85" zoomScaleNormal="85" zoomScaleSheetLayoutView="85" workbookViewId="0"/>
  </sheetViews>
  <sheetFormatPr defaultColWidth="9" defaultRowHeight="13.5"/>
  <cols>
    <col min="1" max="1" width="22.125" style="2" customWidth="1"/>
    <col min="2" max="5" width="18.25" style="2" customWidth="1"/>
    <col min="6" max="12" width="9.375" style="2" customWidth="1"/>
    <col min="13" max="16384" width="9" style="2"/>
  </cols>
  <sheetData>
    <row r="1" spans="1:13" ht="14.25">
      <c r="A1" s="1" t="s">
        <v>0</v>
      </c>
    </row>
    <row r="2" spans="1:13" ht="18.75">
      <c r="A2" s="140" t="s">
        <v>25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3"/>
    </row>
    <row r="4" spans="1:13" ht="14.25">
      <c r="E4" s="1"/>
      <c r="G4" s="4" t="s">
        <v>1</v>
      </c>
      <c r="H4" s="5"/>
      <c r="I4" s="5"/>
      <c r="J4" s="5"/>
      <c r="K4" s="5"/>
      <c r="L4" s="5"/>
    </row>
    <row r="5" spans="1:13" ht="9" customHeight="1">
      <c r="E5" s="1"/>
      <c r="G5" s="4"/>
      <c r="H5" s="4"/>
    </row>
    <row r="6" spans="1:13" ht="14.25">
      <c r="E6" s="1"/>
      <c r="G6" s="4" t="s">
        <v>24</v>
      </c>
      <c r="H6" s="5"/>
      <c r="I6" s="5"/>
      <c r="J6" s="5"/>
      <c r="K6" s="5"/>
      <c r="L6" s="5"/>
    </row>
    <row r="7" spans="1:13" ht="14.25">
      <c r="E7" s="1"/>
      <c r="G7" s="4"/>
      <c r="H7" s="4"/>
      <c r="I7" s="23"/>
      <c r="J7" s="23"/>
      <c r="K7" s="23"/>
      <c r="L7" s="23"/>
    </row>
    <row r="8" spans="1:13" s="1" customFormat="1" ht="14.25">
      <c r="A8" s="22" t="s">
        <v>32</v>
      </c>
    </row>
    <row r="9" spans="1:13" ht="44.25" customHeight="1">
      <c r="A9" s="6" t="s">
        <v>2</v>
      </c>
      <c r="B9" s="6" t="s">
        <v>3</v>
      </c>
      <c r="C9" s="6" t="s">
        <v>4</v>
      </c>
    </row>
    <row r="10" spans="1:13" ht="14.25">
      <c r="A10" s="31" t="s">
        <v>5</v>
      </c>
      <c r="B10" s="31" t="s">
        <v>6</v>
      </c>
      <c r="C10" s="31" t="s">
        <v>7</v>
      </c>
    </row>
    <row r="11" spans="1:13" ht="14.25">
      <c r="A11" s="7" t="s">
        <v>56</v>
      </c>
      <c r="B11" s="7"/>
      <c r="C11" s="7" t="s">
        <v>55</v>
      </c>
    </row>
    <row r="12" spans="1:13" ht="30" customHeight="1">
      <c r="A12" s="38">
        <v>29</v>
      </c>
      <c r="B12" s="20" t="s">
        <v>29</v>
      </c>
      <c r="C12" s="17">
        <f>ROUNDUP(A12*B12,0)</f>
        <v>6</v>
      </c>
    </row>
    <row r="14" spans="1:13" ht="66.75" customHeight="1">
      <c r="A14" s="6" t="s">
        <v>8</v>
      </c>
      <c r="B14" s="6" t="s">
        <v>26</v>
      </c>
      <c r="C14" s="6" t="s">
        <v>9</v>
      </c>
      <c r="D14" s="6" t="s">
        <v>30</v>
      </c>
      <c r="E14" s="6" t="s">
        <v>27</v>
      </c>
      <c r="F14" s="6" t="s">
        <v>10</v>
      </c>
      <c r="G14" s="141" t="s">
        <v>11</v>
      </c>
      <c r="H14" s="142"/>
      <c r="I14" s="141" t="s">
        <v>12</v>
      </c>
      <c r="J14" s="142"/>
      <c r="K14" s="143" t="s">
        <v>13</v>
      </c>
      <c r="L14" s="144"/>
    </row>
    <row r="15" spans="1:13" ht="14.25">
      <c r="A15" s="30"/>
      <c r="B15" s="31" t="s">
        <v>14</v>
      </c>
      <c r="C15" s="31" t="s">
        <v>15</v>
      </c>
      <c r="D15" s="31" t="s">
        <v>16</v>
      </c>
      <c r="E15" s="31" t="s">
        <v>17</v>
      </c>
      <c r="F15" s="31" t="s">
        <v>18</v>
      </c>
      <c r="G15" s="145" t="s">
        <v>19</v>
      </c>
      <c r="H15" s="146"/>
      <c r="I15" s="145" t="s">
        <v>20</v>
      </c>
      <c r="J15" s="146"/>
      <c r="K15" s="145" t="s">
        <v>21</v>
      </c>
      <c r="L15" s="146"/>
    </row>
    <row r="16" spans="1:13" ht="14.25">
      <c r="A16" s="8"/>
      <c r="B16" s="7" t="s">
        <v>54</v>
      </c>
      <c r="C16" s="7" t="s">
        <v>54</v>
      </c>
      <c r="D16" s="7" t="s">
        <v>54</v>
      </c>
      <c r="E16" s="7" t="s">
        <v>54</v>
      </c>
      <c r="F16" s="7" t="s">
        <v>55</v>
      </c>
      <c r="G16" s="134" t="s">
        <v>53</v>
      </c>
      <c r="H16" s="135"/>
      <c r="I16" s="134" t="s">
        <v>53</v>
      </c>
      <c r="J16" s="135" t="s">
        <v>53</v>
      </c>
      <c r="K16" s="134" t="s">
        <v>53</v>
      </c>
      <c r="L16" s="135" t="s">
        <v>53</v>
      </c>
    </row>
    <row r="17" spans="1:12" ht="30" customHeight="1">
      <c r="A17" s="32" t="s">
        <v>23</v>
      </c>
      <c r="B17" s="33">
        <v>750000</v>
      </c>
      <c r="C17" s="24">
        <f>ROUNDDOWN(B17/2,-3)</f>
        <v>375000</v>
      </c>
      <c r="D17" s="35">
        <v>300000</v>
      </c>
      <c r="E17" s="24">
        <f>MIN(C17:D17)</f>
        <v>300000</v>
      </c>
      <c r="F17" s="36">
        <v>1</v>
      </c>
      <c r="G17" s="136">
        <f>E17*F17</f>
        <v>300000</v>
      </c>
      <c r="H17" s="137"/>
      <c r="I17" s="138"/>
      <c r="J17" s="139"/>
      <c r="K17" s="136">
        <f>G17-I17</f>
        <v>300000</v>
      </c>
      <c r="L17" s="137"/>
    </row>
    <row r="18" spans="1:12" ht="30" customHeight="1">
      <c r="A18" s="32" t="s">
        <v>22</v>
      </c>
      <c r="B18" s="34">
        <v>150000</v>
      </c>
      <c r="C18" s="29">
        <f>ROUNDDOWN(B18/2,-3)</f>
        <v>75000</v>
      </c>
      <c r="D18" s="35">
        <v>300000</v>
      </c>
      <c r="E18" s="29">
        <f>MIN(C18:D18)</f>
        <v>75000</v>
      </c>
      <c r="F18" s="37">
        <v>5</v>
      </c>
      <c r="G18" s="128">
        <f>E18*F18</f>
        <v>375000</v>
      </c>
      <c r="H18" s="129"/>
      <c r="I18" s="130"/>
      <c r="J18" s="131"/>
      <c r="K18" s="132">
        <f>G18-I18</f>
        <v>375000</v>
      </c>
      <c r="L18" s="133"/>
    </row>
    <row r="19" spans="1:12" ht="30" customHeight="1" thickBot="1">
      <c r="A19" s="16"/>
      <c r="B19" s="9"/>
      <c r="C19" s="29">
        <f>ROUNDDOWN(B19/2,-3)</f>
        <v>0</v>
      </c>
      <c r="D19" s="21"/>
      <c r="E19" s="29">
        <f>MIN(C19:D19)</f>
        <v>0</v>
      </c>
      <c r="F19" s="10"/>
      <c r="G19" s="128">
        <f>E19*F19</f>
        <v>0</v>
      </c>
      <c r="H19" s="129"/>
      <c r="I19" s="130"/>
      <c r="J19" s="131"/>
      <c r="K19" s="132">
        <f>G19-I19</f>
        <v>0</v>
      </c>
      <c r="L19" s="133"/>
    </row>
    <row r="20" spans="1:12" ht="30" customHeight="1" thickBot="1">
      <c r="A20" s="1"/>
      <c r="B20" s="11"/>
      <c r="C20" s="11"/>
      <c r="D20" s="11"/>
      <c r="E20" s="11" t="s">
        <v>47</v>
      </c>
      <c r="F20" s="18">
        <f>SUM(F17:F19)</f>
        <v>6</v>
      </c>
      <c r="G20" s="154">
        <f>SUM(G17:H19)</f>
        <v>675000</v>
      </c>
      <c r="H20" s="155"/>
      <c r="I20" s="156">
        <f>SUM(I17:J19)</f>
        <v>0</v>
      </c>
      <c r="J20" s="157"/>
      <c r="K20" s="132">
        <f>SUM(K17:L19)</f>
        <v>675000</v>
      </c>
      <c r="L20" s="133"/>
    </row>
    <row r="21" spans="1:12" ht="18.75" customHeight="1">
      <c r="A21" s="1"/>
      <c r="B21" s="11"/>
      <c r="C21" s="11"/>
      <c r="D21" s="11"/>
      <c r="E21" s="11"/>
      <c r="F21" s="1"/>
      <c r="G21" s="1"/>
      <c r="H21" s="1"/>
      <c r="I21" s="1"/>
      <c r="J21" s="1"/>
      <c r="K21" s="1"/>
      <c r="L21" s="1"/>
    </row>
    <row r="22" spans="1:12" s="1" customFormat="1" ht="14.25">
      <c r="A22" s="22" t="s">
        <v>33</v>
      </c>
    </row>
    <row r="23" spans="1:12" ht="66.75" customHeight="1">
      <c r="A23" s="28" t="s">
        <v>43</v>
      </c>
      <c r="B23" s="6" t="s">
        <v>34</v>
      </c>
      <c r="C23" s="6" t="s">
        <v>45</v>
      </c>
      <c r="D23" s="6" t="s">
        <v>57</v>
      </c>
      <c r="E23" s="6" t="s">
        <v>52</v>
      </c>
      <c r="F23" s="141" t="s">
        <v>12</v>
      </c>
      <c r="G23" s="142"/>
      <c r="H23" s="143" t="s">
        <v>46</v>
      </c>
      <c r="I23" s="144"/>
      <c r="J23" s="25"/>
      <c r="K23" s="25"/>
    </row>
    <row r="24" spans="1:12" ht="14.25">
      <c r="A24" s="30"/>
      <c r="B24" s="31" t="s">
        <v>35</v>
      </c>
      <c r="C24" s="31" t="s">
        <v>36</v>
      </c>
      <c r="D24" s="31" t="s">
        <v>37</v>
      </c>
      <c r="E24" s="31" t="s">
        <v>38</v>
      </c>
      <c r="F24" s="145" t="s">
        <v>39</v>
      </c>
      <c r="G24" s="146"/>
      <c r="H24" s="145" t="s">
        <v>40</v>
      </c>
      <c r="I24" s="146"/>
      <c r="J24" s="26"/>
      <c r="K24" s="26"/>
    </row>
    <row r="25" spans="1:12" ht="14.25">
      <c r="A25" s="8"/>
      <c r="B25" s="7" t="s">
        <v>54</v>
      </c>
      <c r="C25" s="7" t="s">
        <v>54</v>
      </c>
      <c r="D25" s="7" t="s">
        <v>54</v>
      </c>
      <c r="E25" s="7" t="s">
        <v>54</v>
      </c>
      <c r="F25" s="134" t="s">
        <v>53</v>
      </c>
      <c r="G25" s="135"/>
      <c r="H25" s="134" t="s">
        <v>53</v>
      </c>
      <c r="I25" s="135"/>
      <c r="J25" s="26"/>
      <c r="K25" s="26"/>
    </row>
    <row r="26" spans="1:12" ht="20.100000000000001" customHeight="1">
      <c r="A26" s="27" t="s">
        <v>41</v>
      </c>
      <c r="B26" s="147">
        <v>1000000</v>
      </c>
      <c r="C26" s="149">
        <f>ROUNDDOWN(B26/2,-3)</f>
        <v>500000</v>
      </c>
      <c r="D26" s="149">
        <v>1500000</v>
      </c>
      <c r="E26" s="149">
        <f>MIN(C26:D26)</f>
        <v>500000</v>
      </c>
      <c r="F26" s="151"/>
      <c r="G26" s="152"/>
      <c r="H26" s="159">
        <f>E26-F26</f>
        <v>500000</v>
      </c>
      <c r="I26" s="160"/>
      <c r="J26" s="26"/>
      <c r="K26" s="26"/>
    </row>
    <row r="27" spans="1:12" ht="20.100000000000001" customHeight="1">
      <c r="A27" s="27" t="s">
        <v>42</v>
      </c>
      <c r="B27" s="147"/>
      <c r="C27" s="149"/>
      <c r="D27" s="149"/>
      <c r="E27" s="149"/>
      <c r="F27" s="151"/>
      <c r="G27" s="152"/>
      <c r="H27" s="159"/>
      <c r="I27" s="160"/>
      <c r="J27" s="26"/>
      <c r="K27" s="153"/>
      <c r="L27" s="153"/>
    </row>
    <row r="28" spans="1:12" ht="20.100000000000001" customHeight="1" thickBot="1">
      <c r="A28" s="16" t="s">
        <v>58</v>
      </c>
      <c r="B28" s="148"/>
      <c r="C28" s="150"/>
      <c r="D28" s="150"/>
      <c r="E28" s="149"/>
      <c r="F28" s="138"/>
      <c r="G28" s="139"/>
      <c r="H28" s="136"/>
      <c r="I28" s="137"/>
      <c r="J28" s="26"/>
      <c r="K28" s="161" t="s">
        <v>49</v>
      </c>
      <c r="L28" s="161"/>
    </row>
    <row r="29" spans="1:12" ht="30" customHeight="1" thickBot="1">
      <c r="A29" s="1"/>
      <c r="B29" s="11"/>
      <c r="C29" s="11"/>
      <c r="D29" s="11" t="s">
        <v>48</v>
      </c>
      <c r="E29" s="19">
        <f>SUM(E26)</f>
        <v>500000</v>
      </c>
      <c r="F29" s="156">
        <f>F26</f>
        <v>0</v>
      </c>
      <c r="G29" s="157"/>
      <c r="H29" s="150">
        <f>SUM(H26)</f>
        <v>500000</v>
      </c>
      <c r="I29" s="150"/>
      <c r="J29" s="26"/>
      <c r="K29" s="154">
        <f>G20+E29</f>
        <v>1175000</v>
      </c>
      <c r="L29" s="158"/>
    </row>
    <row r="30" spans="1:12" ht="13.5" customHeight="1">
      <c r="A30" s="1"/>
      <c r="B30" s="11"/>
      <c r="C30" s="11"/>
      <c r="D30" s="11"/>
      <c r="E30" s="11"/>
      <c r="F30" s="12"/>
      <c r="G30" s="13"/>
      <c r="H30" s="13"/>
      <c r="I30" s="13"/>
      <c r="J30" s="13"/>
      <c r="K30" s="13"/>
      <c r="L30" s="13"/>
    </row>
    <row r="31" spans="1:12">
      <c r="A31" s="14" t="s">
        <v>44</v>
      </c>
      <c r="B31" s="15"/>
    </row>
    <row r="32" spans="1:12">
      <c r="A32" s="14" t="s">
        <v>50</v>
      </c>
      <c r="B32" s="15"/>
    </row>
    <row r="33" spans="1:2">
      <c r="A33" s="14" t="s">
        <v>51</v>
      </c>
      <c r="B33" s="15"/>
    </row>
    <row r="34" spans="1:2">
      <c r="A34" s="14" t="s">
        <v>31</v>
      </c>
      <c r="B34" s="15"/>
    </row>
    <row r="35" spans="1:2">
      <c r="A35" s="14" t="s">
        <v>28</v>
      </c>
    </row>
    <row r="36" spans="1:2">
      <c r="A36" s="14" t="s">
        <v>59</v>
      </c>
    </row>
  </sheetData>
  <mergeCells count="39">
    <mergeCell ref="F29:G29"/>
    <mergeCell ref="H29:I29"/>
    <mergeCell ref="K29:L29"/>
    <mergeCell ref="H26:I28"/>
    <mergeCell ref="F23:G23"/>
    <mergeCell ref="H23:I23"/>
    <mergeCell ref="F24:G24"/>
    <mergeCell ref="H24:I24"/>
    <mergeCell ref="F25:G25"/>
    <mergeCell ref="H25:I25"/>
    <mergeCell ref="K28:L28"/>
    <mergeCell ref="G19:H19"/>
    <mergeCell ref="I19:J19"/>
    <mergeCell ref="K27:L27"/>
    <mergeCell ref="K19:L19"/>
    <mergeCell ref="G20:H20"/>
    <mergeCell ref="I20:J20"/>
    <mergeCell ref="K20:L20"/>
    <mergeCell ref="B26:B28"/>
    <mergeCell ref="C26:C28"/>
    <mergeCell ref="D26:D28"/>
    <mergeCell ref="E26:E28"/>
    <mergeCell ref="F26:G28"/>
    <mergeCell ref="A2:L2"/>
    <mergeCell ref="G14:H14"/>
    <mergeCell ref="I14:J14"/>
    <mergeCell ref="K14:L14"/>
    <mergeCell ref="G15:H15"/>
    <mergeCell ref="I15:J15"/>
    <mergeCell ref="K15:L15"/>
    <mergeCell ref="G18:H18"/>
    <mergeCell ref="I18:J18"/>
    <mergeCell ref="K18:L18"/>
    <mergeCell ref="G16:H16"/>
    <mergeCell ref="I16:J16"/>
    <mergeCell ref="K16:L16"/>
    <mergeCell ref="G17:H17"/>
    <mergeCell ref="I17:J17"/>
    <mergeCell ref="K17:L17"/>
  </mergeCells>
  <phoneticPr fontId="4"/>
  <printOptions horizontalCentered="1"/>
  <pageMargins left="0.9055118110236221" right="0.9055118110236221" top="0.74803149606299213" bottom="0.55118110236220474" header="0.31496062992125984" footer="0.31496062992125984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9525</xdr:rowOff>
                  </from>
                  <to>
                    <xdr:col>0</xdr:col>
                    <xdr:colOff>704850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9525</xdr:rowOff>
                  </from>
                  <to>
                    <xdr:col>0</xdr:col>
                    <xdr:colOff>704850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6" name="Check Box 8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9525</xdr:rowOff>
                  </from>
                  <to>
                    <xdr:col>0</xdr:col>
                    <xdr:colOff>704850</xdr:colOff>
                    <xdr:row>26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別紙２_ロボ</vt:lpstr>
      <vt:lpstr>記入例）別紙２_ロボ</vt:lpstr>
      <vt:lpstr>別紙２(記入例)</vt:lpstr>
      <vt:lpstr>'記入例）別紙２_ロボ'!Print_Area</vt:lpstr>
      <vt:lpstr>'別紙２(記入例)'!Print_Area</vt:lpstr>
      <vt:lpstr>別紙２_ロボ!Print_Area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沖縄県</cp:lastModifiedBy>
  <cp:lastPrinted>2024-03-04T09:29:46Z</cp:lastPrinted>
  <dcterms:created xsi:type="dcterms:W3CDTF">2011-02-08T08:26:49Z</dcterms:created>
  <dcterms:modified xsi:type="dcterms:W3CDTF">2024-03-05T08:43:28Z</dcterms:modified>
</cp:coreProperties>
</file>