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2 各サービスファイル\01 居宅サービス\06 通所系ｻｰﾋﾞｽ（通所介護・通所ﾘﾊﾋﾞﾘ）\04 事業所規模確認\R8事業所規模確認\ホームページに掲載_Excelロックかけた版\"/>
    </mc:Choice>
  </mc:AlternateContent>
  <xr:revisionPtr revIDLastSave="0" documentId="13_ncr:1_{BAC3B893-9D8D-4DA1-B753-82151DB02E9A}" xr6:coauthVersionLast="47" xr6:coauthVersionMax="47" xr10:uidLastSave="{00000000-0000-0000-0000-000000000000}"/>
  <bookViews>
    <workbookView xWindow="-120" yWindow="-120" windowWidth="29040" windowHeight="15720" tabRatio="731" xr2:uid="{00000000-000D-0000-FFFF-FFFF00000000}"/>
  </bookViews>
  <sheets>
    <sheet name="通所介護" sheetId="38" r:id="rId1"/>
    <sheet name="通所介護 (記載例)" sheetId="41" r:id="rId2"/>
    <sheet name="通所リハ" sheetId="42" r:id="rId3"/>
  </sheets>
  <definedNames>
    <definedName name="_xlnm.Print_Area" localSheetId="2">通所リハ!$A$1:$R$94</definedName>
    <definedName name="_xlnm.Print_Area" localSheetId="0">通所介護!$A$1:$P$46</definedName>
    <definedName name="_xlnm.Print_Area" localSheetId="1">'通所介護 (記載例)'!$A$1:$P$45</definedName>
    <definedName name="_xlnm.Print_Titles" localSheetId="0">通所介護!$1:$12</definedName>
    <definedName name="_xlnm.Print_Titles" localSheetId="1">'通所介護 (記載例)'!$1:$12</definedName>
    <definedName name="提出月">通所リハ!$I$7</definedName>
    <definedName name="提出年度">通所リハ!$G$7</definedName>
    <definedName name="年度">通所リハ!$G$7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42" l="1"/>
  <c r="F31" i="42"/>
  <c r="I88" i="42" l="1"/>
  <c r="I87" i="42"/>
  <c r="I86" i="42"/>
  <c r="I85" i="42"/>
  <c r="I84" i="42"/>
  <c r="I83" i="42"/>
  <c r="Q82" i="42"/>
  <c r="J82" i="42"/>
  <c r="I82" i="42"/>
  <c r="R77" i="42"/>
  <c r="N72" i="42"/>
  <c r="H71" i="42"/>
  <c r="B71" i="42"/>
  <c r="R70" i="42"/>
  <c r="B70" i="42"/>
  <c r="G67" i="42"/>
  <c r="K56" i="42"/>
  <c r="H56" i="42"/>
  <c r="P45" i="42"/>
  <c r="O45" i="42"/>
  <c r="N45" i="42"/>
  <c r="M45" i="42"/>
  <c r="K45" i="42"/>
  <c r="J45" i="42"/>
  <c r="I45" i="42"/>
  <c r="H45" i="42"/>
  <c r="G45" i="42"/>
  <c r="F45" i="42"/>
  <c r="P44" i="42"/>
  <c r="O44" i="42"/>
  <c r="N44" i="42"/>
  <c r="M44" i="42"/>
  <c r="L44" i="42"/>
  <c r="L45" i="42" s="1"/>
  <c r="L46" i="42" s="1"/>
  <c r="K44" i="42"/>
  <c r="J44" i="42"/>
  <c r="I44" i="42"/>
  <c r="H44" i="42"/>
  <c r="G44" i="42"/>
  <c r="F44" i="42"/>
  <c r="P42" i="42"/>
  <c r="O42" i="42"/>
  <c r="N42" i="42"/>
  <c r="M42" i="42"/>
  <c r="L42" i="42"/>
  <c r="K42" i="42"/>
  <c r="J42" i="42"/>
  <c r="I42" i="42"/>
  <c r="H42" i="42"/>
  <c r="G42" i="42"/>
  <c r="F42" i="42"/>
  <c r="G40" i="41"/>
  <c r="Q40" i="41" s="1"/>
  <c r="M24" i="41"/>
  <c r="M26" i="41" s="1"/>
  <c r="L24" i="41"/>
  <c r="L26" i="41" s="1"/>
  <c r="K24" i="41"/>
  <c r="K26" i="41" s="1"/>
  <c r="J24" i="41"/>
  <c r="J26" i="41" s="1"/>
  <c r="I24" i="41"/>
  <c r="I26" i="41" s="1"/>
  <c r="H24" i="41"/>
  <c r="H26" i="41" s="1"/>
  <c r="G24" i="41"/>
  <c r="G26" i="41" s="1"/>
  <c r="F24" i="41"/>
  <c r="F26" i="41" s="1"/>
  <c r="E24" i="41"/>
  <c r="E26" i="41" s="1"/>
  <c r="D24" i="41"/>
  <c r="D26" i="41" s="1"/>
  <c r="C24" i="41"/>
  <c r="C26" i="41" s="1"/>
  <c r="P26" i="41" s="1"/>
  <c r="E28" i="41" s="1"/>
  <c r="K28" i="41" s="1"/>
  <c r="Q28" i="41" s="1"/>
  <c r="O22" i="41"/>
  <c r="O21" i="41"/>
  <c r="O20" i="41"/>
  <c r="O19" i="41"/>
  <c r="O18" i="41"/>
  <c r="O17" i="41"/>
  <c r="Q41" i="38"/>
  <c r="G41" i="38"/>
  <c r="K28" i="38"/>
  <c r="Q28" i="38" s="1"/>
  <c r="C7" i="38" s="1"/>
  <c r="M26" i="38"/>
  <c r="L26" i="38"/>
  <c r="K26" i="38"/>
  <c r="J26" i="38"/>
  <c r="I26" i="38"/>
  <c r="H26" i="38"/>
  <c r="G26" i="38"/>
  <c r="F26" i="38"/>
  <c r="E26" i="38"/>
  <c r="D26" i="38"/>
  <c r="C26" i="38"/>
  <c r="P26" i="38" s="1"/>
  <c r="E28" i="38" s="1"/>
  <c r="M24" i="38"/>
  <c r="L24" i="38"/>
  <c r="K24" i="38"/>
  <c r="J24" i="38"/>
  <c r="I24" i="38"/>
  <c r="H24" i="38"/>
  <c r="G24" i="38"/>
  <c r="F24" i="38"/>
  <c r="E24" i="38"/>
  <c r="D24" i="38"/>
  <c r="C24" i="38"/>
  <c r="O24" i="38" s="1"/>
  <c r="O23" i="38"/>
  <c r="O22" i="38"/>
  <c r="O21" i="38"/>
  <c r="O20" i="38"/>
  <c r="O19" i="38"/>
  <c r="O18" i="38"/>
  <c r="O17" i="38"/>
  <c r="R44" i="42" l="1"/>
  <c r="H46" i="42" s="1"/>
  <c r="N46" i="42" s="1"/>
  <c r="R46" i="42" s="1"/>
  <c r="F6" i="42" s="1"/>
  <c r="O24" i="41"/>
</calcChain>
</file>

<file path=xl/sharedStrings.xml><?xml version="1.0" encoding="utf-8"?>
<sst xmlns="http://schemas.openxmlformats.org/spreadsheetml/2006/main" count="286" uniqueCount="185">
  <si>
    <t>運営規程の定員；20人</t>
  </si>
  <si>
    <t>〔参考例〕</t>
    <rPh sb="1" eb="3">
      <t>サンコウ</t>
    </rPh>
    <rPh sb="3" eb="4">
      <t>レイ</t>
    </rPh>
    <phoneticPr fontId="1"/>
  </si>
  <si>
    <t>当該年度の月の平均営業日数；20日</t>
    <rPh sb="0" eb="2">
      <t>トウガイ</t>
    </rPh>
    <rPh sb="2" eb="4">
      <t>ネンド</t>
    </rPh>
    <rPh sb="5" eb="6">
      <t>ツキ</t>
    </rPh>
    <rPh sb="7" eb="9">
      <t>ヘイキン</t>
    </rPh>
    <rPh sb="9" eb="11">
      <t>エイギョウ</t>
    </rPh>
    <rPh sb="11" eb="13">
      <t>ニッスウ</t>
    </rPh>
    <rPh sb="16" eb="17">
      <t>ニチ</t>
    </rPh>
    <phoneticPr fontId="1"/>
  </si>
  <si>
    <t>事業所名称</t>
    <rPh sb="0" eb="3">
      <t>ジギョウショ</t>
    </rPh>
    <rPh sb="3" eb="5">
      <t>メイショウ</t>
    </rPh>
    <phoneticPr fontId="1"/>
  </si>
  <si>
    <t>４月</t>
    <rPh sb="1" eb="2">
      <t>ガツ</t>
    </rPh>
    <phoneticPr fontId="1"/>
  </si>
  <si>
    <t>介護保険事業所番号</t>
    <rPh sb="0" eb="2">
      <t>カイゴ</t>
    </rPh>
    <rPh sb="2" eb="4">
      <t>ホケン</t>
    </rPh>
    <rPh sb="4" eb="7">
      <t>ジギョウショ</t>
    </rPh>
    <rPh sb="7" eb="9">
      <t>バンゴウ</t>
    </rPh>
    <phoneticPr fontId="1"/>
  </si>
  <si>
    <t>担当者名</t>
    <rPh sb="0" eb="3">
      <t>タントウシャ</t>
    </rPh>
    <rPh sb="3" eb="4">
      <t>ナ</t>
    </rPh>
    <phoneticPr fontId="1"/>
  </si>
  <si>
    <t>連絡先</t>
    <rPh sb="0" eb="3">
      <t>レンラクサキ</t>
    </rPh>
    <phoneticPr fontId="1"/>
  </si>
  <si>
    <t>事業所規模</t>
    <rPh sb="0" eb="3">
      <t>ジギョウショ</t>
    </rPh>
    <rPh sb="3" eb="5">
      <t>キボ</t>
    </rPh>
    <phoneticPr fontId="1"/>
  </si>
  <si>
    <t>人</t>
    <rPh sb="0" eb="1">
      <t>ニン</t>
    </rPh>
    <phoneticPr fontId="1"/>
  </si>
  <si>
    <t>＜算定＞</t>
    <rPh sb="1" eb="3">
      <t>サンテイ</t>
    </rPh>
    <phoneticPr fontId="1"/>
  </si>
  <si>
    <t>　◆大規模型事業所(Ⅰ)・・・　７５０人＜（ｂ）≦９００人　　　◆大規模型事業所(Ⅱ)・・・　（ｂ）＞９００</t>
    <rPh sb="2" eb="5">
      <t>ダイキボ</t>
    </rPh>
    <rPh sb="5" eb="6">
      <t>ガタ</t>
    </rPh>
    <rPh sb="6" eb="9">
      <t>ジギョウショ</t>
    </rPh>
    <rPh sb="33" eb="36">
      <t>ダイキボ</t>
    </rPh>
    <rPh sb="36" eb="37">
      <t>ガタ</t>
    </rPh>
    <rPh sb="37" eb="40">
      <t>ジギョウショ</t>
    </rPh>
    <phoneticPr fontId="1"/>
  </si>
  <si>
    <t>日</t>
    <rPh sb="0" eb="1">
      <t>ニチ</t>
    </rPh>
    <phoneticPr fontId="1"/>
  </si>
  <si>
    <t>　◆通常規模型事業所・・・　（ｂ）≦７５０人</t>
    <rPh sb="2" eb="4">
      <t>ツウジョウ</t>
    </rPh>
    <rPh sb="4" eb="7">
      <t>キボガタ</t>
    </rPh>
    <rPh sb="7" eb="10">
      <t>ジギョウショ</t>
    </rPh>
    <phoneticPr fontId="1"/>
  </si>
  <si>
    <t>５月</t>
  </si>
  <si>
    <t>６月</t>
  </si>
  <si>
    <t>７月</t>
  </si>
  <si>
    <t>８月</t>
  </si>
  <si>
    <t>９月</t>
  </si>
  <si>
    <t>１０月</t>
  </si>
  <si>
    <t>１１月</t>
  </si>
  <si>
    <t>１２月</t>
  </si>
  <si>
    <t>１月</t>
  </si>
  <si>
    <t>２月</t>
  </si>
  <si>
    <t>３月</t>
  </si>
  <si>
    <t>１．前年度の実績が６ヶ月以上の事業所は下記により算出してください。</t>
    <rPh sb="2" eb="3">
      <t>マエ</t>
    </rPh>
    <rPh sb="3" eb="5">
      <t>ネンド</t>
    </rPh>
    <rPh sb="6" eb="8">
      <t>ジッセキ</t>
    </rPh>
    <rPh sb="11" eb="12">
      <t>ゲツ</t>
    </rPh>
    <rPh sb="12" eb="14">
      <t>イジョウ</t>
    </rPh>
    <rPh sb="15" eb="18">
      <t>ジギョウショ</t>
    </rPh>
    <rPh sb="19" eb="21">
      <t>カキ</t>
    </rPh>
    <rPh sb="24" eb="26">
      <t>サンシュツ</t>
    </rPh>
    <phoneticPr fontId="1"/>
  </si>
  <si>
    <t>■下記１又は２の計算により事業所規模を判定し、該当するものに○を付けてください。</t>
    <rPh sb="1" eb="3">
      <t>カキ</t>
    </rPh>
    <rPh sb="4" eb="5">
      <t>マタ</t>
    </rPh>
    <rPh sb="8" eb="10">
      <t>ケイサン</t>
    </rPh>
    <rPh sb="13" eb="16">
      <t>ジギョウショ</t>
    </rPh>
    <rPh sb="16" eb="18">
      <t>キボ</t>
    </rPh>
    <rPh sb="19" eb="21">
      <t>ハンテイ</t>
    </rPh>
    <rPh sb="23" eb="25">
      <t>ガイトウ</t>
    </rPh>
    <rPh sb="32" eb="33">
      <t>ツ</t>
    </rPh>
    <phoneticPr fontId="1"/>
  </si>
  <si>
    <t>（利用定員）</t>
    <rPh sb="1" eb="3">
      <t>リヨウ</t>
    </rPh>
    <rPh sb="3" eb="5">
      <t>テイイン</t>
    </rPh>
    <phoneticPr fontId="1"/>
  </si>
  <si>
    <t>（当該年度の平均営業日数）</t>
    <rPh sb="1" eb="3">
      <t>トウガイ</t>
    </rPh>
    <rPh sb="3" eb="5">
      <t>ネンド</t>
    </rPh>
    <rPh sb="6" eb="8">
      <t>ヘイキン</t>
    </rPh>
    <rPh sb="8" eb="10">
      <t>エイギョウ</t>
    </rPh>
    <rPh sb="10" eb="12">
      <t>ニッスウ</t>
    </rPh>
    <phoneticPr fontId="1"/>
  </si>
  <si>
    <t>（平均利用延人員数）</t>
    <rPh sb="1" eb="3">
      <t>ヘイキン</t>
    </rPh>
    <rPh sb="3" eb="5">
      <t>リヨウ</t>
    </rPh>
    <rPh sb="5" eb="6">
      <t>ノベ</t>
    </rPh>
    <rPh sb="6" eb="9">
      <t>ジンインスウ</t>
    </rPh>
    <phoneticPr fontId="1"/>
  </si>
  <si>
    <t>20人×0.9×20日＝360人（通常規模）</t>
    <rPh sb="2" eb="3">
      <t>ニン</t>
    </rPh>
    <rPh sb="10" eb="11">
      <t>ニチ</t>
    </rPh>
    <rPh sb="15" eb="16">
      <t>ニン</t>
    </rPh>
    <rPh sb="17" eb="19">
      <t>ツウジョウ</t>
    </rPh>
    <rPh sb="19" eb="21">
      <t>キボ</t>
    </rPh>
    <phoneticPr fontId="1"/>
  </si>
  <si>
    <t>合計</t>
    <rPh sb="0" eb="2">
      <t>ゴウケイ</t>
    </rPh>
    <phoneticPr fontId="1"/>
  </si>
  <si>
    <t>計算式</t>
    <rPh sb="0" eb="3">
      <t>ケイサンシキ</t>
    </rPh>
    <phoneticPr fontId="1"/>
  </si>
  <si>
    <t>２．前年度の実績が６ヶ月未満の事業所（新規事業所、再開事業所を含む）又は前年度か
　ら定員を概ね25％以上変更する事業所は下記により算出してください。</t>
    <rPh sb="2" eb="3">
      <t>マエ</t>
    </rPh>
    <rPh sb="3" eb="5">
      <t>ネンド</t>
    </rPh>
    <rPh sb="6" eb="8">
      <t>ジッセキ</t>
    </rPh>
    <rPh sb="11" eb="12">
      <t>ゲツ</t>
    </rPh>
    <rPh sb="12" eb="14">
      <t>ミマン</t>
    </rPh>
    <rPh sb="15" eb="18">
      <t>ジギョウショ</t>
    </rPh>
    <rPh sb="19" eb="21">
      <t>シンキ</t>
    </rPh>
    <rPh sb="21" eb="24">
      <t>ジギョウショ</t>
    </rPh>
    <rPh sb="25" eb="27">
      <t>サイカイ</t>
    </rPh>
    <rPh sb="27" eb="30">
      <t>ジギョウショ</t>
    </rPh>
    <rPh sb="31" eb="32">
      <t>フク</t>
    </rPh>
    <rPh sb="34" eb="35">
      <t>マタ</t>
    </rPh>
    <rPh sb="36" eb="39">
      <t>ゼンネンド</t>
    </rPh>
    <rPh sb="43" eb="45">
      <t>テイイン</t>
    </rPh>
    <rPh sb="46" eb="47">
      <t>オオム</t>
    </rPh>
    <rPh sb="51" eb="53">
      <t>イジョウ</t>
    </rPh>
    <rPh sb="53" eb="55">
      <t>ヘンコウ</t>
    </rPh>
    <rPh sb="57" eb="60">
      <t>ジギョウショ</t>
    </rPh>
    <rPh sb="61" eb="63">
      <t>カキ</t>
    </rPh>
    <rPh sb="66" eb="68">
      <t>サンシュツ</t>
    </rPh>
    <phoneticPr fontId="1"/>
  </si>
  <si>
    <t>÷ 　月数</t>
    <rPh sb="3" eb="5">
      <t>ツキスウ</t>
    </rPh>
    <phoneticPr fontId="1"/>
  </si>
  <si>
    <t>月別利用人数</t>
    <rPh sb="0" eb="2">
      <t>ツキベツ</t>
    </rPh>
    <rPh sb="2" eb="4">
      <t>リヨウ</t>
    </rPh>
    <rPh sb="4" eb="6">
      <t>ニンズウ</t>
    </rPh>
    <phoneticPr fontId="1"/>
  </si>
  <si>
    <t>注２）を除き、計算の過程で発生した小数点の端数処理は行わないこと。</t>
    <rPh sb="0" eb="1">
      <t>チュウ</t>
    </rPh>
    <rPh sb="4" eb="5">
      <t>ノゾ</t>
    </rPh>
    <rPh sb="7" eb="9">
      <t>ケイサン</t>
    </rPh>
    <rPh sb="10" eb="12">
      <t>カテイ</t>
    </rPh>
    <rPh sb="13" eb="15">
      <t>ハッセイ</t>
    </rPh>
    <rPh sb="17" eb="20">
      <t>ショウスウテン</t>
    </rPh>
    <rPh sb="21" eb="23">
      <t>ハスウ</t>
    </rPh>
    <rPh sb="23" eb="25">
      <t>ショリ</t>
    </rPh>
    <rPh sb="26" eb="27">
      <t>オコナ</t>
    </rPh>
    <phoneticPr fontId="1"/>
  </si>
  <si>
    <t>最終人数</t>
    <rPh sb="0" eb="2">
      <t>サイシュウ</t>
    </rPh>
    <rPh sb="2" eb="4">
      <t>ニンズウ</t>
    </rPh>
    <phoneticPr fontId="1"/>
  </si>
  <si>
    <t xml:space="preserve"> １月間（歴月）、正月等の特別な期間を除いて毎日事業を実施した月における平均利用延人員数については、当該月の平均利用延人員数に７分の６を乗じた数によるものとする（小数点第３位を四捨五入）。</t>
    <rPh sb="2" eb="4">
      <t>ゲツカン</t>
    </rPh>
    <rPh sb="5" eb="6">
      <t>レキ</t>
    </rPh>
    <rPh sb="6" eb="7">
      <t>ツキ</t>
    </rPh>
    <rPh sb="31" eb="32">
      <t>ツキ</t>
    </rPh>
    <rPh sb="36" eb="38">
      <t>ヘイキン</t>
    </rPh>
    <rPh sb="38" eb="40">
      <t>リヨウ</t>
    </rPh>
    <rPh sb="40" eb="41">
      <t>ノ</t>
    </rPh>
    <rPh sb="41" eb="42">
      <t>ニン</t>
    </rPh>
    <rPh sb="42" eb="43">
      <t>イン</t>
    </rPh>
    <rPh sb="43" eb="44">
      <t>スウ</t>
    </rPh>
    <rPh sb="50" eb="52">
      <t>トウガイ</t>
    </rPh>
    <rPh sb="52" eb="53">
      <t>ツキ</t>
    </rPh>
    <rPh sb="54" eb="56">
      <t>ヘイキン</t>
    </rPh>
    <rPh sb="56" eb="58">
      <t>リヨウ</t>
    </rPh>
    <rPh sb="58" eb="59">
      <t>ノ</t>
    </rPh>
    <rPh sb="59" eb="62">
      <t>ジンインスウ</t>
    </rPh>
    <rPh sb="64" eb="65">
      <t>ブン</t>
    </rPh>
    <rPh sb="81" eb="84">
      <t>ショウスウテン</t>
    </rPh>
    <rPh sb="84" eb="85">
      <t>ダイ</t>
    </rPh>
    <rPh sb="86" eb="87">
      <t>イ</t>
    </rPh>
    <rPh sb="88" eb="92">
      <t>シシャゴニュウ</t>
    </rPh>
    <phoneticPr fontId="1"/>
  </si>
  <si>
    <t>下記注２（毎日営業）に該当する月がある</t>
    <rPh sb="15" eb="16">
      <t>ツキ</t>
    </rPh>
    <phoneticPr fontId="1"/>
  </si>
  <si>
    <t>＝</t>
    <phoneticPr fontId="1"/>
  </si>
  <si>
    <t>注１）</t>
    <phoneticPr fontId="1"/>
  </si>
  <si>
    <t>注２）</t>
    <phoneticPr fontId="1"/>
  </si>
  <si>
    <t>注３）</t>
    <phoneticPr fontId="1"/>
  </si>
  <si>
    <t>注４）</t>
    <phoneticPr fontId="1"/>
  </si>
  <si>
    <t>利用定員の90％に、予定される1月当たりの営業日数を乗じて得た数</t>
    <phoneticPr fontId="1"/>
  </si>
  <si>
    <t>× 90%</t>
    <phoneticPr fontId="1"/>
  </si>
  <si>
    <t>×</t>
    <phoneticPr fontId="1"/>
  </si>
  <si>
    <t>＝</t>
    <phoneticPr fontId="1"/>
  </si>
  <si>
    <t>利用延べ人数（４月～２月） A</t>
    <rPh sb="0" eb="2">
      <t>リヨウ</t>
    </rPh>
    <rPh sb="2" eb="3">
      <t>ノ</t>
    </rPh>
    <rPh sb="4" eb="6">
      <t>ニンズウ</t>
    </rPh>
    <rPh sb="8" eb="9">
      <t>ガツ</t>
    </rPh>
    <rPh sb="11" eb="12">
      <t>ガツ</t>
    </rPh>
    <phoneticPr fontId="1"/>
  </si>
  <si>
    <t>　平均利用延人員数の計算に当たっては、１時間以上２時間未満の報酬を算定している利用者については、利用者数に４分の１を乗じて得た数とし、２時間以上３時間未満及び３時間以上４時間未満の報酬を算定している利用者については、利用者数に２分の１を乗じて得た数とし、４時間以上６時間未満の報酬を算定している利用者については利用者数に４分の３を乗じて得た数とする。</t>
    <rPh sb="77" eb="78">
      <t>オヨ</t>
    </rPh>
    <phoneticPr fontId="1"/>
  </si>
  <si>
    <t>A</t>
    <phoneticPr fontId="1"/>
  </si>
  <si>
    <t>(b)</t>
    <phoneticPr fontId="1"/>
  </si>
  <si>
    <t xml:space="preserve"> (b) （平均利用延人員数）</t>
    <rPh sb="6" eb="8">
      <t>ヘイキン</t>
    </rPh>
    <rPh sb="8" eb="10">
      <t>リヨウ</t>
    </rPh>
    <rPh sb="10" eb="11">
      <t>ノベ</t>
    </rPh>
    <rPh sb="11" eb="14">
      <t>ジンインスウ</t>
    </rPh>
    <phoneticPr fontId="1"/>
  </si>
  <si>
    <t>通所介護</t>
    <rPh sb="0" eb="2">
      <t>ツウショ</t>
    </rPh>
    <rPh sb="2" eb="4">
      <t>カイゴ</t>
    </rPh>
    <phoneticPr fontId="1"/>
  </si>
  <si>
    <t>⑤　5～7時間</t>
    <rPh sb="5" eb="7">
      <t>ジカン</t>
    </rPh>
    <phoneticPr fontId="1"/>
  </si>
  <si>
    <t>⑦　同時にサービスの提供を受けた者の最大数の営業日ごとの計</t>
    <rPh sb="2" eb="4">
      <t>ドウジ</t>
    </rPh>
    <rPh sb="10" eb="12">
      <t>テイキョウ</t>
    </rPh>
    <rPh sb="13" eb="14">
      <t>ウ</t>
    </rPh>
    <rPh sb="16" eb="17">
      <t>モノ</t>
    </rPh>
    <rPh sb="18" eb="21">
      <t>サイダイスウ</t>
    </rPh>
    <rPh sb="22" eb="25">
      <t>エイギョウビ</t>
    </rPh>
    <rPh sb="28" eb="29">
      <t>ケイ</t>
    </rPh>
    <phoneticPr fontId="1"/>
  </si>
  <si>
    <t>注５）</t>
    <phoneticPr fontId="1"/>
  </si>
  <si>
    <t>⑧　利用延人員数
　「①+②×3/4+③×1/2」
　+（「④+⑤×3/4+⑥×1/2」又は「⑦」）</t>
    <rPh sb="2" eb="4">
      <t>リヨウ</t>
    </rPh>
    <rPh sb="4" eb="5">
      <t>ノ</t>
    </rPh>
    <rPh sb="5" eb="6">
      <t>ニン</t>
    </rPh>
    <rPh sb="6" eb="7">
      <t>イン</t>
    </rPh>
    <rPh sb="7" eb="8">
      <t>スウ</t>
    </rPh>
    <rPh sb="44" eb="45">
      <t>マタ</t>
    </rPh>
    <phoneticPr fontId="1"/>
  </si>
  <si>
    <t>通常規模</t>
  </si>
  <si>
    <t>　</t>
  </si>
  <si>
    <t>⑨　毎日事業を実施した月
　⑧×6/7</t>
    <rPh sb="2" eb="4">
      <t>マイニチ</t>
    </rPh>
    <rPh sb="4" eb="6">
      <t>ジギョウ</t>
    </rPh>
    <rPh sb="7" eb="9">
      <t>ジッシ</t>
    </rPh>
    <rPh sb="11" eb="12">
      <t>ツキ</t>
    </rPh>
    <phoneticPr fontId="1"/>
  </si>
  <si>
    <t>(b)</t>
    <phoneticPr fontId="1"/>
  </si>
  <si>
    <t>注５）</t>
    <phoneticPr fontId="1"/>
  </si>
  <si>
    <t>通所リハ</t>
    <rPh sb="0" eb="2">
      <t>ツウショ</t>
    </rPh>
    <phoneticPr fontId="1"/>
  </si>
  <si>
    <t>⑥　4～6時間</t>
    <rPh sb="5" eb="7">
      <t>ジカン</t>
    </rPh>
    <phoneticPr fontId="1"/>
  </si>
  <si>
    <t>○</t>
  </si>
  <si>
    <t>④　7～9時間</t>
    <phoneticPr fontId="1"/>
  </si>
  <si>
    <t>⑥　3～5時間
(2～3時間含む)</t>
    <phoneticPr fontId="1"/>
  </si>
  <si>
    <t>注２）</t>
    <phoneticPr fontId="1"/>
  </si>
  <si>
    <t>４７７○○○○○○○</t>
    <phoneticPr fontId="1"/>
  </si>
  <si>
    <t>デイサービス○○</t>
    <phoneticPr fontId="1"/>
  </si>
  <si>
    <t>○○　○○</t>
    <phoneticPr fontId="1"/>
  </si>
  <si>
    <t>０９８－○○○－○○○</t>
    <phoneticPr fontId="1"/>
  </si>
  <si>
    <t>③　3～4時間及び4～5時間
(2～3時間含む)</t>
    <rPh sb="5" eb="7">
      <t>ジカン</t>
    </rPh>
    <rPh sb="7" eb="8">
      <t>オヨ</t>
    </rPh>
    <phoneticPr fontId="1"/>
  </si>
  <si>
    <t>①　7～8時間及び8～9時間</t>
    <rPh sb="5" eb="7">
      <t>ジカン</t>
    </rPh>
    <rPh sb="7" eb="8">
      <t>オヨ</t>
    </rPh>
    <phoneticPr fontId="1"/>
  </si>
  <si>
    <t>②　5～6時間及び6～7時間</t>
    <rPh sb="5" eb="7">
      <t>ジカン</t>
    </rPh>
    <rPh sb="7" eb="8">
      <t>オヨ</t>
    </rPh>
    <rPh sb="12" eb="14">
      <t>ジカン</t>
    </rPh>
    <phoneticPr fontId="1"/>
  </si>
  <si>
    <t>①　7～8時間及び８～9時間</t>
    <rPh sb="5" eb="7">
      <t>ジカン</t>
    </rPh>
    <rPh sb="7" eb="8">
      <t>オヨ</t>
    </rPh>
    <phoneticPr fontId="1"/>
  </si>
  <si>
    <t>③　3～4時間及び４～5時間
(2～3時間含む)</t>
    <rPh sb="5" eb="7">
      <t>ジカン</t>
    </rPh>
    <rPh sb="7" eb="8">
      <t>オヨ</t>
    </rPh>
    <phoneticPr fontId="1"/>
  </si>
  <si>
    <t>通所介護事業と、第1号通所事業を別々に分離して実施している</t>
    <rPh sb="0" eb="2">
      <t>ツウショ</t>
    </rPh>
    <rPh sb="2" eb="4">
      <t>カイゴ</t>
    </rPh>
    <rPh sb="4" eb="6">
      <t>ジギョウ</t>
    </rPh>
    <rPh sb="8" eb="9">
      <t>ダイ</t>
    </rPh>
    <rPh sb="10" eb="11">
      <t>ゴウ</t>
    </rPh>
    <rPh sb="11" eb="13">
      <t>ツウショ</t>
    </rPh>
    <rPh sb="13" eb="15">
      <t>ジギョウ</t>
    </rPh>
    <rPh sb="16" eb="18">
      <t>ベツベツ</t>
    </rPh>
    <rPh sb="19" eb="21">
      <t>ブンリ</t>
    </rPh>
    <rPh sb="23" eb="25">
      <t>ジッシ</t>
    </rPh>
    <phoneticPr fontId="1"/>
  </si>
  <si>
    <t>④　7～9時間</t>
    <phoneticPr fontId="1"/>
  </si>
  <si>
    <t>⑥　3～5時間
(2～3時間含む)</t>
    <phoneticPr fontId="1"/>
  </si>
  <si>
    <t xml:space="preserve">⑧　利用延人員数
　「①+②×3/4+③×1/2」
　+（「④+⑤×3/4+⑥×1/2」又は「⑦」）
</t>
    <rPh sb="2" eb="4">
      <t>リヨウ</t>
    </rPh>
    <rPh sb="4" eb="5">
      <t>ノ</t>
    </rPh>
    <rPh sb="5" eb="6">
      <t>ニン</t>
    </rPh>
    <rPh sb="6" eb="7">
      <t>イン</t>
    </rPh>
    <rPh sb="7" eb="8">
      <t>スウ</t>
    </rPh>
    <rPh sb="44" eb="45">
      <t>マタ</t>
    </rPh>
    <phoneticPr fontId="1"/>
  </si>
  <si>
    <t>　平均利用延人員数の計算に当たっては、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する。</t>
    <rPh sb="25" eb="27">
      <t>ジカン</t>
    </rPh>
    <rPh sb="27" eb="29">
      <t>ミマン</t>
    </rPh>
    <rPh sb="31" eb="33">
      <t>ジカン</t>
    </rPh>
    <rPh sb="33" eb="35">
      <t>イジョウ</t>
    </rPh>
    <rPh sb="113" eb="115">
      <t>ジカン</t>
    </rPh>
    <rPh sb="115" eb="117">
      <t>ミマン</t>
    </rPh>
    <rPh sb="119" eb="121">
      <t>ジカン</t>
    </rPh>
    <rPh sb="121" eb="123">
      <t>イジョウ</t>
    </rPh>
    <phoneticPr fontId="1"/>
  </si>
  <si>
    <t xml:space="preserve"> 第一号通所事業（指定居宅サービス等基準第93条第１項第三号に規定する第一号通所事業）</t>
    <rPh sb="1" eb="3">
      <t>ダイイチ</t>
    </rPh>
    <rPh sb="3" eb="4">
      <t>ゴウ</t>
    </rPh>
    <rPh sb="4" eb="6">
      <t>ツウショ</t>
    </rPh>
    <rPh sb="6" eb="8">
      <t>ジギョウ</t>
    </rPh>
    <phoneticPr fontId="1"/>
  </si>
  <si>
    <t>　第一号通所事業(指定居宅サービス等基準第93条第１項第三号に規定する第一号通所事業をいう。以下同じ。）と一体的に事業を実施している場合は、第一号通所事業利用者も含めること。利用者の計算にあたっては、通所介護と同様、利用時間に応じて「第一号通所事業(指定居宅サービス等基準第93条第１項第三号に規定する第一号通所事業）」の欄に計上すること。
　ただし、第一号通所事業利用者については、同時にサービスの提供を受けた者の最大数を営業日ごとに加えていく方法によって計算してもよく、その場合は「⑦　同時にサービスの提供を受けた者の最大数の営業日ごとの計」の欄に計上すること。</t>
    <rPh sb="1" eb="2">
      <t>ダイ</t>
    </rPh>
    <rPh sb="2" eb="4">
      <t>イチゴウ</t>
    </rPh>
    <rPh sb="4" eb="6">
      <t>ツウショ</t>
    </rPh>
    <rPh sb="6" eb="8">
      <t>ジギョウ</t>
    </rPh>
    <rPh sb="9" eb="11">
      <t>シテイ</t>
    </rPh>
    <rPh sb="11" eb="13">
      <t>キョタク</t>
    </rPh>
    <rPh sb="17" eb="18">
      <t>トウ</t>
    </rPh>
    <rPh sb="18" eb="20">
      <t>キジュン</t>
    </rPh>
    <rPh sb="20" eb="21">
      <t>ダイ</t>
    </rPh>
    <rPh sb="23" eb="24">
      <t>ジョウ</t>
    </rPh>
    <rPh sb="24" eb="25">
      <t>ダイ</t>
    </rPh>
    <rPh sb="26" eb="27">
      <t>コウ</t>
    </rPh>
    <rPh sb="27" eb="28">
      <t>ダイ</t>
    </rPh>
    <rPh sb="28" eb="29">
      <t>3</t>
    </rPh>
    <rPh sb="29" eb="30">
      <t>ゴウ</t>
    </rPh>
    <rPh sb="31" eb="33">
      <t>キテイ</t>
    </rPh>
    <rPh sb="35" eb="36">
      <t>ダイ</t>
    </rPh>
    <rPh sb="36" eb="37">
      <t>1</t>
    </rPh>
    <rPh sb="37" eb="38">
      <t>ゴウ</t>
    </rPh>
    <rPh sb="38" eb="40">
      <t>ツウショ</t>
    </rPh>
    <rPh sb="40" eb="42">
      <t>ジギョウ</t>
    </rPh>
    <rPh sb="46" eb="48">
      <t>イカ</t>
    </rPh>
    <rPh sb="48" eb="49">
      <t>オナ</t>
    </rPh>
    <rPh sb="70" eb="71">
      <t>ダイ</t>
    </rPh>
    <rPh sb="71" eb="73">
      <t>イチゴウ</t>
    </rPh>
    <rPh sb="73" eb="75">
      <t>ツウショ</t>
    </rPh>
    <rPh sb="75" eb="77">
      <t>ジギョウ</t>
    </rPh>
    <rPh sb="77" eb="80">
      <t>リヨウシャ</t>
    </rPh>
    <rPh sb="87" eb="90">
      <t>リヨウシャ</t>
    </rPh>
    <rPh sb="91" eb="93">
      <t>ケイサン</t>
    </rPh>
    <rPh sb="100" eb="102">
      <t>ツウショ</t>
    </rPh>
    <rPh sb="102" eb="104">
      <t>カイゴ</t>
    </rPh>
    <rPh sb="105" eb="107">
      <t>ドウヨウ</t>
    </rPh>
    <rPh sb="108" eb="110">
      <t>リヨウ</t>
    </rPh>
    <rPh sb="110" eb="112">
      <t>ジカン</t>
    </rPh>
    <rPh sb="113" eb="114">
      <t>オウ</t>
    </rPh>
    <rPh sb="117" eb="118">
      <t>ダイ</t>
    </rPh>
    <rPh sb="118" eb="120">
      <t>イチゴウ</t>
    </rPh>
    <rPh sb="120" eb="122">
      <t>ツウショ</t>
    </rPh>
    <rPh sb="122" eb="124">
      <t>ジギョウ</t>
    </rPh>
    <rPh sb="161" eb="162">
      <t>ラン</t>
    </rPh>
    <rPh sb="163" eb="165">
      <t>ケイジョウ</t>
    </rPh>
    <rPh sb="176" eb="177">
      <t>ダイ</t>
    </rPh>
    <rPh sb="177" eb="179">
      <t>イチゴウ</t>
    </rPh>
    <rPh sb="179" eb="181">
      <t>ツウショ</t>
    </rPh>
    <rPh sb="181" eb="183">
      <t>ジギョウ</t>
    </rPh>
    <rPh sb="183" eb="186">
      <t>リヨウシャ</t>
    </rPh>
    <rPh sb="192" eb="194">
      <t>ドウジ</t>
    </rPh>
    <rPh sb="200" eb="202">
      <t>テイキョウ</t>
    </rPh>
    <rPh sb="203" eb="204">
      <t>ウ</t>
    </rPh>
    <rPh sb="206" eb="207">
      <t>モノ</t>
    </rPh>
    <rPh sb="208" eb="210">
      <t>サイダイ</t>
    </rPh>
    <rPh sb="210" eb="211">
      <t>スウ</t>
    </rPh>
    <rPh sb="212" eb="215">
      <t>エイギョウビ</t>
    </rPh>
    <rPh sb="218" eb="219">
      <t>クワ</t>
    </rPh>
    <rPh sb="223" eb="225">
      <t>ホウホウ</t>
    </rPh>
    <rPh sb="229" eb="231">
      <t>ケイサン</t>
    </rPh>
    <rPh sb="239" eb="241">
      <t>バアイ</t>
    </rPh>
    <rPh sb="274" eb="275">
      <t>ラン</t>
    </rPh>
    <rPh sb="276" eb="278">
      <t>ケイジョウ</t>
    </rPh>
    <phoneticPr fontId="1"/>
  </si>
  <si>
    <t>注３）</t>
    <phoneticPr fontId="1"/>
  </si>
  <si>
    <t>かにのみに入力すること。</t>
    <phoneticPr fontId="1"/>
  </si>
  <si>
    <t>第一号通所事業(指定居宅サービス等基準第93条第１項第三号に規定する第一号通所事業）の利用者については、④～⑥又は⑦のいずれ</t>
    <rPh sb="0" eb="1">
      <t>ダイ</t>
    </rPh>
    <rPh sb="1" eb="3">
      <t>イチゴウ</t>
    </rPh>
    <rPh sb="3" eb="5">
      <t>ツウショ</t>
    </rPh>
    <rPh sb="5" eb="7">
      <t>ジギョウ</t>
    </rPh>
    <rPh sb="43" eb="46">
      <t>リヨウシャ</t>
    </rPh>
    <rPh sb="55" eb="56">
      <t>マタ</t>
    </rPh>
    <phoneticPr fontId="1"/>
  </si>
  <si>
    <t>第一号通所事業(指定居宅サービス等基準第93条第１項第三号に規定する第一号通所事業）の利用者については、④～⑥又は⑦のいずれかにのみに入力すること。</t>
    <rPh sb="0" eb="1">
      <t>ダイ</t>
    </rPh>
    <rPh sb="1" eb="3">
      <t>イチゴウ</t>
    </rPh>
    <rPh sb="3" eb="5">
      <t>ツウショ</t>
    </rPh>
    <rPh sb="5" eb="7">
      <t>ジギョウ</t>
    </rPh>
    <rPh sb="43" eb="46">
      <t>リヨウシャ</t>
    </rPh>
    <rPh sb="55" eb="56">
      <t>マタ</t>
    </rPh>
    <phoneticPr fontId="1"/>
  </si>
  <si>
    <t>第１号通所事業を、午前の利用者、午後の利用者、と分けて実施している</t>
    <rPh sb="0" eb="1">
      <t>ダイ</t>
    </rPh>
    <rPh sb="2" eb="3">
      <t>ゴウ</t>
    </rPh>
    <rPh sb="3" eb="5">
      <t>ツウショ</t>
    </rPh>
    <rPh sb="5" eb="7">
      <t>ジギョウ</t>
    </rPh>
    <rPh sb="9" eb="11">
      <t>ゴゼン</t>
    </rPh>
    <rPh sb="12" eb="15">
      <t>リヨウシャ</t>
    </rPh>
    <rPh sb="16" eb="18">
      <t>ゴゴ</t>
    </rPh>
    <rPh sb="19" eb="22">
      <t>リヨウシャ</t>
    </rPh>
    <rPh sb="24" eb="25">
      <t>ワ</t>
    </rPh>
    <rPh sb="27" eb="29">
      <t>ジッシ</t>
    </rPh>
    <phoneticPr fontId="1"/>
  </si>
  <si>
    <t>平均利用延人員数確認表（①～⑦は「利用者数×1/2等」の計算をしないこと。⑧で自動計算）</t>
    <phoneticPr fontId="1"/>
  </si>
  <si>
    <t>第一号通所事業
（指定居宅サービス等基準第93条第１項第三号に規定する第一号通所事業）</t>
    <phoneticPr fontId="1"/>
  </si>
  <si>
    <t>介護保険事業所番号</t>
    <rPh sb="0" eb="2">
      <t>カイゴホ</t>
    </rPh>
    <rPh sb="2" eb="4">
      <t>ホケンジ</t>
    </rPh>
    <rPh sb="4" eb="7">
      <t>ジギョウショバ</t>
    </rPh>
    <rPh sb="7" eb="9">
      <t>バンゴウ</t>
    </rPh>
    <phoneticPr fontId="1"/>
  </si>
  <si>
    <t>事業所名称</t>
    <rPh sb="0" eb="3">
      <t>ジギョウショメ</t>
    </rPh>
    <rPh sb="3" eb="5">
      <t>メイショウ</t>
    </rPh>
    <phoneticPr fontId="1"/>
  </si>
  <si>
    <t>担当者名</t>
    <rPh sb="0" eb="3">
      <t>タントウシャナ</t>
    </rPh>
    <rPh sb="3" eb="4">
      <t>ナ</t>
    </rPh>
    <phoneticPr fontId="1"/>
  </si>
  <si>
    <t>連絡先</t>
    <rPh sb="0" eb="2">
      <t>レンラクサキ</t>
    </rPh>
    <phoneticPr fontId="1"/>
  </si>
  <si>
    <t>規模区分
（自動計算）</t>
    <rPh sb="0" eb="4">
      <t>キボクブン</t>
    </rPh>
    <rPh sb="6" eb="8">
      <t>ジドウ</t>
    </rPh>
    <rPh sb="8" eb="10">
      <t>ケイサン</t>
    </rPh>
    <phoneticPr fontId="1"/>
  </si>
  <si>
    <t>規模区分を変更する月</t>
    <rPh sb="0" eb="2">
      <t>キボ</t>
    </rPh>
    <rPh sb="2" eb="4">
      <t>クブン</t>
    </rPh>
    <rPh sb="5" eb="7">
      <t>ヘンコウ</t>
    </rPh>
    <rPh sb="9" eb="10">
      <t>ツキ</t>
    </rPh>
    <phoneticPr fontId="1"/>
  </si>
  <si>
    <t>令和</t>
    <rPh sb="0" eb="2">
      <t>レイワ</t>
    </rPh>
    <phoneticPr fontId="1"/>
  </si>
  <si>
    <t>年</t>
    <rPh sb="0" eb="1">
      <t>ネン</t>
    </rPh>
    <phoneticPr fontId="1"/>
  </si>
  <si>
    <t>月</t>
    <rPh sb="0" eb="1">
      <t>ガツ</t>
    </rPh>
    <phoneticPr fontId="1"/>
  </si>
  <si>
    <t>１．</t>
    <phoneticPr fontId="1"/>
  </si>
  <si>
    <t>規模区分算定区分確認表の利用方法</t>
    <rPh sb="0" eb="6">
      <t>キボクブンサンテイ</t>
    </rPh>
    <rPh sb="6" eb="8">
      <t>クブン</t>
    </rPh>
    <rPh sb="8" eb="11">
      <t>カクニンヒョウ</t>
    </rPh>
    <rPh sb="12" eb="16">
      <t>リヨウホウホウ</t>
    </rPh>
    <phoneticPr fontId="1"/>
  </si>
  <si>
    <t>⑴　通常規模、大規模の判定</t>
    <rPh sb="2" eb="6">
      <t>ツウジョウキボ</t>
    </rPh>
    <rPh sb="7" eb="10">
      <t>ダイキボ</t>
    </rPh>
    <rPh sb="11" eb="13">
      <t>ハンテイ</t>
    </rPh>
    <phoneticPr fontId="1"/>
  </si>
  <si>
    <t>前年度の事業所の実績等により算出方法が異なります。以下の区分を確認し、該当する計算表を利用してください。</t>
    <rPh sb="0" eb="3">
      <t>ゼンネンド</t>
    </rPh>
    <rPh sb="4" eb="7">
      <t>ジギョウショ</t>
    </rPh>
    <rPh sb="8" eb="10">
      <t>ジッセキ</t>
    </rPh>
    <rPh sb="10" eb="11">
      <t>トウ</t>
    </rPh>
    <rPh sb="14" eb="16">
      <t>サンシュツ</t>
    </rPh>
    <rPh sb="16" eb="18">
      <t>ホウホウ</t>
    </rPh>
    <rPh sb="19" eb="20">
      <t>コト</t>
    </rPh>
    <rPh sb="25" eb="27">
      <t>イカ</t>
    </rPh>
    <rPh sb="28" eb="30">
      <t>クブン</t>
    </rPh>
    <rPh sb="31" eb="33">
      <t>カクニン</t>
    </rPh>
    <rPh sb="35" eb="37">
      <t>ガイトウ</t>
    </rPh>
    <rPh sb="39" eb="42">
      <t>ケイサンヒョウ</t>
    </rPh>
    <rPh sb="43" eb="45">
      <t>リヨウ</t>
    </rPh>
    <phoneticPr fontId="1"/>
  </si>
  <si>
    <t>①前年度の実績が６月以上の事業所　（※定員を変更した場合、②に該当するかもご確認ください）</t>
    <rPh sb="1" eb="4">
      <t>ゼンネンド</t>
    </rPh>
    <rPh sb="5" eb="7">
      <t>ジッセキ</t>
    </rPh>
    <rPh sb="9" eb="10">
      <t>ツキ</t>
    </rPh>
    <rPh sb="10" eb="12">
      <t>イジョウ</t>
    </rPh>
    <rPh sb="13" eb="16">
      <t>ジギョウショ</t>
    </rPh>
    <rPh sb="19" eb="21">
      <t>テイイン</t>
    </rPh>
    <rPh sb="22" eb="24">
      <t>ヘンコウ</t>
    </rPh>
    <rPh sb="26" eb="28">
      <t>バアイ</t>
    </rPh>
    <rPh sb="31" eb="33">
      <t>ガイトウ</t>
    </rPh>
    <rPh sb="38" eb="40">
      <t>カクニン</t>
    </rPh>
    <phoneticPr fontId="1"/>
  </si>
  <si>
    <t>→　「２．　計算表①」により算出</t>
    <phoneticPr fontId="1"/>
  </si>
  <si>
    <t>②前年度の実績が６月未満の事業所（新規事業所、再開した事業所を含む）　または　前年度から概ね25％以上定員を変更した事業所</t>
    <rPh sb="1" eb="4">
      <t>ゼンネンド</t>
    </rPh>
    <rPh sb="5" eb="7">
      <t>ジッセキ</t>
    </rPh>
    <rPh sb="9" eb="12">
      <t>ツキミマン</t>
    </rPh>
    <rPh sb="13" eb="16">
      <t>ジギョウショ</t>
    </rPh>
    <rPh sb="17" eb="19">
      <t>シンキ</t>
    </rPh>
    <rPh sb="19" eb="22">
      <t>ジギョウショ</t>
    </rPh>
    <rPh sb="23" eb="25">
      <t>サイカイ</t>
    </rPh>
    <rPh sb="27" eb="30">
      <t>ジギョウショ</t>
    </rPh>
    <rPh sb="31" eb="32">
      <t>フク</t>
    </rPh>
    <rPh sb="39" eb="42">
      <t>ゼンネンド</t>
    </rPh>
    <rPh sb="44" eb="45">
      <t>オオム</t>
    </rPh>
    <rPh sb="49" eb="51">
      <t>イジョウ</t>
    </rPh>
    <rPh sb="51" eb="53">
      <t>テイイン</t>
    </rPh>
    <rPh sb="54" eb="56">
      <t>ヘンコウ</t>
    </rPh>
    <rPh sb="58" eb="61">
      <t>ジギョウショ</t>
    </rPh>
    <phoneticPr fontId="1"/>
  </si>
  <si>
    <t>→　「３．　計算表②」により算出</t>
    <phoneticPr fontId="1"/>
  </si>
  <si>
    <t>⑵　大規模（特例）の判定　※大規模事業所のみ</t>
    <rPh sb="2" eb="5">
      <t>ダイキボ</t>
    </rPh>
    <rPh sb="6" eb="8">
      <t>トクレイ</t>
    </rPh>
    <rPh sb="10" eb="12">
      <t>ハンテイ</t>
    </rPh>
    <rPh sb="14" eb="17">
      <t>ダイキボ</t>
    </rPh>
    <rPh sb="17" eb="20">
      <t>ジギョウショ</t>
    </rPh>
    <phoneticPr fontId="1"/>
  </si>
  <si>
    <t>⑴で大規模と判定された事業所のうち、基準を満たしている事業所は大規模（特例）の区分で算定が可能です。
大規模（特例）の区分で算定を希望する場合は、「４．　大規模（特例の計算表）により要件を満たしていることを確認してください。</t>
    <rPh sb="2" eb="5">
      <t>ダイキボ</t>
    </rPh>
    <rPh sb="6" eb="8">
      <t>ハンテイ</t>
    </rPh>
    <rPh sb="11" eb="14">
      <t>ジギョウショ</t>
    </rPh>
    <rPh sb="18" eb="20">
      <t>キジュン</t>
    </rPh>
    <rPh sb="21" eb="22">
      <t>ミ</t>
    </rPh>
    <rPh sb="27" eb="30">
      <t>ジギョウショ</t>
    </rPh>
    <rPh sb="31" eb="34">
      <t>ダイキボ</t>
    </rPh>
    <rPh sb="35" eb="37">
      <t>トクレイ</t>
    </rPh>
    <rPh sb="39" eb="41">
      <t>クブン</t>
    </rPh>
    <rPh sb="42" eb="44">
      <t>サンテイ</t>
    </rPh>
    <rPh sb="45" eb="47">
      <t>カノウ</t>
    </rPh>
    <rPh sb="51" eb="54">
      <t>ダイキボ</t>
    </rPh>
    <rPh sb="55" eb="57">
      <t>トクレイ</t>
    </rPh>
    <rPh sb="59" eb="61">
      <t>クブン</t>
    </rPh>
    <rPh sb="62" eb="64">
      <t>サンテイ</t>
    </rPh>
    <rPh sb="65" eb="67">
      <t>キボウ</t>
    </rPh>
    <rPh sb="69" eb="71">
      <t>バアイ</t>
    </rPh>
    <rPh sb="77" eb="80">
      <t>ダイキボ</t>
    </rPh>
    <rPh sb="81" eb="83">
      <t>トクレイ</t>
    </rPh>
    <rPh sb="84" eb="87">
      <t>ケイサンヒョウ</t>
    </rPh>
    <rPh sb="91" eb="93">
      <t>ヨウケン</t>
    </rPh>
    <rPh sb="94" eb="95">
      <t>ミ</t>
    </rPh>
    <rPh sb="103" eb="105">
      <t>カクニン</t>
    </rPh>
    <phoneticPr fontId="1"/>
  </si>
  <si>
    <t>＜参考＞規模区分の要件一覧</t>
    <rPh sb="1" eb="3">
      <t>サンコウ</t>
    </rPh>
    <rPh sb="4" eb="8">
      <t>キボクブン</t>
    </rPh>
    <rPh sb="9" eb="11">
      <t>ヨウケン</t>
    </rPh>
    <rPh sb="11" eb="13">
      <t>イチラン</t>
    </rPh>
    <phoneticPr fontId="1"/>
  </si>
  <si>
    <t>◆通常規模型事業所　・・・　平均利用延べ人数が７５０人以下の事業所</t>
    <rPh sb="1" eb="3">
      <t>ツウジョウキ</t>
    </rPh>
    <rPh sb="3" eb="6">
      <t>キボガタジ</t>
    </rPh>
    <rPh sb="6" eb="9">
      <t>ジギョウショ</t>
    </rPh>
    <rPh sb="14" eb="19">
      <t>ヘイキンリヨウノ</t>
    </rPh>
    <rPh sb="20" eb="22">
      <t>ニンズウ</t>
    </rPh>
    <rPh sb="27" eb="29">
      <t>イカ</t>
    </rPh>
    <rPh sb="30" eb="33">
      <t>ジギョウショ</t>
    </rPh>
    <phoneticPr fontId="1"/>
  </si>
  <si>
    <t>◆大規模型事業所　　 ・・・　平均利用延べ人数が７５０人より多い事業所</t>
    <rPh sb="1" eb="4">
      <t>ダイキボガ</t>
    </rPh>
    <rPh sb="4" eb="5">
      <t>ガタジ</t>
    </rPh>
    <rPh sb="5" eb="8">
      <t>ジギョウショダ</t>
    </rPh>
    <rPh sb="15" eb="20">
      <t>ヘイキンリヨウノ</t>
    </rPh>
    <rPh sb="21" eb="23">
      <t>ニンズウ</t>
    </rPh>
    <rPh sb="27" eb="28">
      <t>ニン</t>
    </rPh>
    <rPh sb="30" eb="31">
      <t>オオ</t>
    </rPh>
    <rPh sb="32" eb="35">
      <t>ジギョウショ</t>
    </rPh>
    <phoneticPr fontId="1"/>
  </si>
  <si>
    <t>◆大規模型事業所（特例）　・・・大規模型事業所のうち、算定する月の前月において以下の基準を満たしている。</t>
    <rPh sb="1" eb="4">
      <t>ダイキボガ</t>
    </rPh>
    <rPh sb="4" eb="5">
      <t>ガタジ</t>
    </rPh>
    <rPh sb="5" eb="8">
      <t>ジギョウショダ</t>
    </rPh>
    <rPh sb="9" eb="11">
      <t>トクレイ</t>
    </rPh>
    <rPh sb="16" eb="19">
      <t>ダイキボ</t>
    </rPh>
    <rPh sb="19" eb="20">
      <t>ガタ</t>
    </rPh>
    <rPh sb="20" eb="23">
      <t>ジギョウショ</t>
    </rPh>
    <rPh sb="27" eb="29">
      <t>サンテイ</t>
    </rPh>
    <rPh sb="31" eb="32">
      <t>ツキ</t>
    </rPh>
    <rPh sb="33" eb="35">
      <t>ゼンゲツ</t>
    </rPh>
    <rPh sb="39" eb="41">
      <t>イカ</t>
    </rPh>
    <rPh sb="42" eb="44">
      <t>キジュン</t>
    </rPh>
    <rPh sb="45" eb="46">
      <t>ミ</t>
    </rPh>
    <phoneticPr fontId="1"/>
  </si>
  <si>
    <t>①利用者の総数のうち、リハビリテーションマネジメント加算を算定した利用者の割合が80％以上である。</t>
    <rPh sb="1" eb="4">
      <t>リヨウシャ</t>
    </rPh>
    <rPh sb="5" eb="7">
      <t>ソウスウ</t>
    </rPh>
    <rPh sb="26" eb="28">
      <t>カサン</t>
    </rPh>
    <rPh sb="29" eb="31">
      <t>サンテイ</t>
    </rPh>
    <rPh sb="33" eb="36">
      <t>リヨウシャ</t>
    </rPh>
    <rPh sb="37" eb="39">
      <t>ワリアイ</t>
    </rPh>
    <rPh sb="43" eb="45">
      <t>イジョウ</t>
    </rPh>
    <phoneticPr fontId="1"/>
  </si>
  <si>
    <t>②専ら当該通所リハビリテーションの提供にあたる理学療法士等が、利用者の数を10で除した数以上確保されていること。</t>
    <rPh sb="1" eb="2">
      <t>モッパ</t>
    </rPh>
    <rPh sb="3" eb="5">
      <t>トウガイ</t>
    </rPh>
    <rPh sb="5" eb="7">
      <t>ツウショ</t>
    </rPh>
    <rPh sb="17" eb="19">
      <t>テイキョウ</t>
    </rPh>
    <rPh sb="23" eb="28">
      <t>リガクリョウホウシ</t>
    </rPh>
    <rPh sb="28" eb="29">
      <t>トウ</t>
    </rPh>
    <rPh sb="31" eb="34">
      <t>リヨウシャ</t>
    </rPh>
    <rPh sb="35" eb="36">
      <t>カズ</t>
    </rPh>
    <rPh sb="40" eb="41">
      <t>ジョ</t>
    </rPh>
    <rPh sb="43" eb="44">
      <t>カズ</t>
    </rPh>
    <rPh sb="44" eb="46">
      <t>イジョウ</t>
    </rPh>
    <rPh sb="46" eb="48">
      <t>カクホ</t>
    </rPh>
    <phoneticPr fontId="1"/>
  </si>
  <si>
    <t>２．計算表①（前年度の実績が６月以上の事業所）</t>
    <rPh sb="2" eb="4">
      <t>ケイサン</t>
    </rPh>
    <rPh sb="4" eb="5">
      <t>ヒョウ</t>
    </rPh>
    <rPh sb="7" eb="10">
      <t>ゼンネンド</t>
    </rPh>
    <rPh sb="11" eb="13">
      <t>ジッセキ</t>
    </rPh>
    <rPh sb="15" eb="16">
      <t>ツキ</t>
    </rPh>
    <rPh sb="16" eb="18">
      <t>イジョウ</t>
    </rPh>
    <rPh sb="19" eb="22">
      <t>ジギョウショ</t>
    </rPh>
    <phoneticPr fontId="1"/>
  </si>
  <si>
    <t>黄色のセルに該当する利用者数を記載すると規模区分が自動で計算されます。</t>
    <rPh sb="0" eb="2">
      <t>キイロ</t>
    </rPh>
    <rPh sb="6" eb="8">
      <t>ガイトウ</t>
    </rPh>
    <rPh sb="10" eb="13">
      <t>リヨウシャ</t>
    </rPh>
    <rPh sb="13" eb="14">
      <t>スウ</t>
    </rPh>
    <rPh sb="15" eb="17">
      <t>キサイ</t>
    </rPh>
    <rPh sb="20" eb="24">
      <t>キボクブン</t>
    </rPh>
    <rPh sb="25" eb="27">
      <t>ジドウ</t>
    </rPh>
    <rPh sb="28" eb="30">
      <t>ケイサン</t>
    </rPh>
    <phoneticPr fontId="1"/>
  </si>
  <si>
    <t>※介護予防通所リハビリテーション事業の利用者数は⑤～⑧又は⑨のいずれかを記入してください。（注３　参照）</t>
    <rPh sb="1" eb="5">
      <t>カイゴヨボウ</t>
    </rPh>
    <rPh sb="5" eb="7">
      <t>ツウショ</t>
    </rPh>
    <rPh sb="16" eb="18">
      <t>ジギョウ</t>
    </rPh>
    <rPh sb="19" eb="22">
      <t>リヨウシャ</t>
    </rPh>
    <rPh sb="22" eb="23">
      <t>スウ</t>
    </rPh>
    <rPh sb="27" eb="28">
      <t>マタ</t>
    </rPh>
    <rPh sb="36" eb="38">
      <t>キニュウ</t>
    </rPh>
    <rPh sb="46" eb="47">
      <t>チュウ</t>
    </rPh>
    <rPh sb="49" eb="51">
      <t>サンショウ</t>
    </rPh>
    <phoneticPr fontId="1"/>
  </si>
  <si>
    <t>※通所リハビリテーションと介護予防通所リハビリテーション事業を別々に分けて実施している場合、介護予防サービスは記入不要です。</t>
    <rPh sb="17" eb="19">
      <t>ツウショ</t>
    </rPh>
    <rPh sb="43" eb="45">
      <t>バアイ</t>
    </rPh>
    <rPh sb="46" eb="50">
      <t>カイゴヨボウ</t>
    </rPh>
    <rPh sb="55" eb="59">
      <t>キニュウフヨウ</t>
    </rPh>
    <phoneticPr fontId="1"/>
  </si>
  <si>
    <t>月別利用人数</t>
    <rPh sb="0" eb="2">
      <t>ツキベツリ</t>
    </rPh>
    <rPh sb="2" eb="4">
      <t>リヨウニ</t>
    </rPh>
    <rPh sb="4" eb="6">
      <t>ニンズウ</t>
    </rPh>
    <phoneticPr fontId="1"/>
  </si>
  <si>
    <t>①　6～7時間
及び7～8時間</t>
    <rPh sb="5" eb="7">
      <t>ジカンオ</t>
    </rPh>
    <rPh sb="8" eb="9">
      <t>オヨ</t>
    </rPh>
    <phoneticPr fontId="1"/>
  </si>
  <si>
    <t>②　4～5時間
及び5～6時間</t>
    <rPh sb="5" eb="7">
      <t>ジカンオ</t>
    </rPh>
    <rPh sb="8" eb="9">
      <t>オヨジ</t>
    </rPh>
    <rPh sb="13" eb="15">
      <t>ジカン</t>
    </rPh>
    <phoneticPr fontId="1"/>
  </si>
  <si>
    <t>③　2～3時間
及び3～4時間</t>
    <rPh sb="8" eb="9">
      <t>オヨジ</t>
    </rPh>
    <rPh sb="13" eb="15">
      <t>ジカン</t>
    </rPh>
    <phoneticPr fontId="1"/>
  </si>
  <si>
    <t>④　1～2時間</t>
  </si>
  <si>
    <t>介護予防</t>
    <rPh sb="0" eb="2">
      <t>カイゴヨ</t>
    </rPh>
    <rPh sb="2" eb="4">
      <t>ヨボウ</t>
    </rPh>
    <phoneticPr fontId="1"/>
  </si>
  <si>
    <t>⑤　6～8時間</t>
  </si>
  <si>
    <t>⑦　2～3時間
及び3～4時間</t>
    <rPh sb="8" eb="9">
      <t>オヨジ</t>
    </rPh>
    <rPh sb="13" eb="15">
      <t>ジカン</t>
    </rPh>
    <phoneticPr fontId="1"/>
  </si>
  <si>
    <t>⑧　1～2時間</t>
  </si>
  <si>
    <t>⑨　同時にサービスの提供を受けた者の最大数の営業日ごとの計</t>
    <rPh sb="2" eb="4">
      <t>ドウジテ</t>
    </rPh>
    <rPh sb="10" eb="12">
      <t>テイキョウウ</t>
    </rPh>
    <rPh sb="13" eb="14">
      <t>ウモ</t>
    </rPh>
    <rPh sb="16" eb="17">
      <t>モノサ</t>
    </rPh>
    <rPh sb="18" eb="21">
      <t>サイダイスウエ</t>
    </rPh>
    <rPh sb="22" eb="25">
      <t>エイギョウビケ</t>
    </rPh>
    <rPh sb="28" eb="29">
      <t>ケイ</t>
    </rPh>
    <phoneticPr fontId="1"/>
  </si>
  <si>
    <r>
      <t>⑩　利用延人員数</t>
    </r>
    <r>
      <rPr>
        <sz val="9"/>
        <rFont val="ＭＳ Ｐゴシック"/>
        <family val="3"/>
        <charset val="128"/>
      </rPr>
      <t xml:space="preserve">
　「①+②×3/4+③×1/2+④×1/4」
　+（「⑤+⑥×3/4+⑦×1/2+⑧×1/4」又は「⑨」）</t>
    </r>
    <rPh sb="2" eb="4">
      <t>リヨウノ</t>
    </rPh>
    <rPh sb="4" eb="5">
      <t>ノニ</t>
    </rPh>
    <rPh sb="5" eb="6">
      <t>ニンイ</t>
    </rPh>
    <rPh sb="6" eb="7">
      <t>インス</t>
    </rPh>
    <rPh sb="7" eb="8">
      <t>スウマ</t>
    </rPh>
    <rPh sb="56" eb="57">
      <t>マタ</t>
    </rPh>
    <phoneticPr fontId="1"/>
  </si>
  <si>
    <t>⑪　毎日事業を実施した月
　⑩×6/7
※毎日事業を実施した月に〇を記入すること。（注２参照）</t>
    <rPh sb="2" eb="4">
      <t>マイニチジ</t>
    </rPh>
    <rPh sb="4" eb="6">
      <t>ジギョウジ</t>
    </rPh>
    <rPh sb="7" eb="9">
      <t>ジッシツ</t>
    </rPh>
    <rPh sb="11" eb="12">
      <t>ツキ</t>
    </rPh>
    <rPh sb="21" eb="23">
      <t>マイニチ</t>
    </rPh>
    <rPh sb="23" eb="25">
      <t>ジギョウ</t>
    </rPh>
    <rPh sb="34" eb="36">
      <t>キニュウ</t>
    </rPh>
    <rPh sb="42" eb="43">
      <t>チュウ</t>
    </rPh>
    <rPh sb="44" eb="46">
      <t>サンショウ</t>
    </rPh>
    <phoneticPr fontId="1"/>
  </si>
  <si>
    <t>最終人数</t>
    <rPh sb="0" eb="2">
      <t>サイシュウニ</t>
    </rPh>
    <rPh sb="2" eb="4">
      <t>ニンズウ</t>
    </rPh>
    <phoneticPr fontId="1"/>
  </si>
  <si>
    <t>利用延べ人数（４月～２月） A</t>
    <rPh sb="0" eb="2">
      <t>リヨウノ</t>
    </rPh>
    <rPh sb="2" eb="3">
      <t>ノニ</t>
    </rPh>
    <rPh sb="4" eb="6">
      <t>ニンズウガ</t>
    </rPh>
    <rPh sb="8" eb="9">
      <t>ガツガ</t>
    </rPh>
    <rPh sb="11" eb="12">
      <t>ガツ</t>
    </rPh>
    <phoneticPr fontId="1"/>
  </si>
  <si>
    <t>＝</t>
  </si>
  <si>
    <t>人</t>
    <rPh sb="0" eb="0">
      <t>ニン</t>
    </rPh>
    <phoneticPr fontId="1"/>
  </si>
  <si>
    <t>→</t>
    <phoneticPr fontId="1"/>
  </si>
  <si>
    <t>(b)</t>
  </si>
  <si>
    <t>（平均利用延人員数）</t>
    <rPh sb="1" eb="3">
      <t>ヘイキンリ</t>
    </rPh>
    <rPh sb="3" eb="5">
      <t>リヨウノ</t>
    </rPh>
    <rPh sb="5" eb="6">
      <t>ノベジ</t>
    </rPh>
    <rPh sb="6" eb="9">
      <t>ジンインスウ</t>
    </rPh>
    <phoneticPr fontId="1"/>
  </si>
  <si>
    <t>注１）</t>
  </si>
  <si>
    <t>注２）</t>
  </si>
  <si>
    <t xml:space="preserve"> １月間（歴月）、正月等の特別な期間を除いて毎日事業を実施した月における平均利用延人員数については、当該月の平均利用延人員数に７分の６を乗じた数によるものとする（小数点第３位を四捨五入）。</t>
    <rPh sb="2" eb="4">
      <t>ゲツカンレ</t>
    </rPh>
    <rPh sb="5" eb="6">
      <t>レキツ</t>
    </rPh>
    <rPh sb="6" eb="7">
      <t>ツキツ</t>
    </rPh>
    <rPh sb="31" eb="32">
      <t>ツキヘ</t>
    </rPh>
    <rPh sb="36" eb="38">
      <t>ヘイキンリ</t>
    </rPh>
    <rPh sb="38" eb="40">
      <t>リヨウノ</t>
    </rPh>
    <rPh sb="40" eb="41">
      <t>ノニ</t>
    </rPh>
    <rPh sb="41" eb="42">
      <t>ニンイ</t>
    </rPh>
    <rPh sb="42" eb="43">
      <t>インス</t>
    </rPh>
    <rPh sb="43" eb="44">
      <t>スウト</t>
    </rPh>
    <rPh sb="50" eb="52">
      <t>トウガイツ</t>
    </rPh>
    <rPh sb="52" eb="53">
      <t>ツキヘ</t>
    </rPh>
    <rPh sb="54" eb="56">
      <t>ヘイキンリ</t>
    </rPh>
    <rPh sb="56" eb="58">
      <t>リヨウノ</t>
    </rPh>
    <rPh sb="58" eb="59">
      <t>ノジ</t>
    </rPh>
    <rPh sb="59" eb="62">
      <t>ジンインスウブ</t>
    </rPh>
    <rPh sb="64" eb="65">
      <t>ブンシ</t>
    </rPh>
    <rPh sb="81" eb="84">
      <t>ショウスウテンダ</t>
    </rPh>
    <rPh sb="84" eb="85">
      <t>ダイイ</t>
    </rPh>
    <rPh sb="86" eb="87">
      <t>イシ</t>
    </rPh>
    <rPh sb="88" eb="92">
      <t>シシャゴニュウ</t>
    </rPh>
    <phoneticPr fontId="1"/>
  </si>
  <si>
    <t>注３）</t>
  </si>
  <si>
    <t>　介護予防通所リハビリテーションと一体的に事業を実施している場合は、介護予防通所リハビリテーション利用者も含めること。利用者の計算にあたっては、通所リハビリテーションと同様、利用時間に応じて「介護予防」の欄に計上すること。
　ただし、介護予防通所リハビリテーション利用者については、同時にサービスの提供を受けた者の最大数を営業日ごとに加えていく方法によって計算してもよい。その場合は「⑨　同時にサービスの提供を受けた者の最大数の営業日ごとの計」の欄に計上すること。</t>
    <rPh sb="1" eb="3">
      <t>カイゴヨ</t>
    </rPh>
    <rPh sb="3" eb="5">
      <t>ヨボウツ</t>
    </rPh>
    <rPh sb="5" eb="7">
      <t>ツウショカ</t>
    </rPh>
    <rPh sb="34" eb="36">
      <t>カイゴヨ</t>
    </rPh>
    <rPh sb="36" eb="38">
      <t>ヨボウツ</t>
    </rPh>
    <rPh sb="38" eb="40">
      <t>ツウショリ</t>
    </rPh>
    <rPh sb="59" eb="62">
      <t>リヨウシャケ</t>
    </rPh>
    <rPh sb="63" eb="65">
      <t>ケイサンツ</t>
    </rPh>
    <rPh sb="72" eb="74">
      <t>ツウショド</t>
    </rPh>
    <rPh sb="84" eb="86">
      <t>ドウヨウリ</t>
    </rPh>
    <rPh sb="87" eb="89">
      <t>リヨウジ</t>
    </rPh>
    <rPh sb="89" eb="91">
      <t>ジカンオ</t>
    </rPh>
    <rPh sb="92" eb="93">
      <t>オウカ</t>
    </rPh>
    <rPh sb="96" eb="98">
      <t>カイゴヨ</t>
    </rPh>
    <rPh sb="98" eb="100">
      <t>ヨボウラ</t>
    </rPh>
    <rPh sb="102" eb="103">
      <t>ランケ</t>
    </rPh>
    <rPh sb="104" eb="106">
      <t>ケイジョウカ</t>
    </rPh>
    <rPh sb="117" eb="119">
      <t>カイゴヨ</t>
    </rPh>
    <rPh sb="119" eb="121">
      <t>ヨボウツ</t>
    </rPh>
    <rPh sb="121" eb="123">
      <t>ツウショリ</t>
    </rPh>
    <rPh sb="132" eb="135">
      <t>リヨウシャド</t>
    </rPh>
    <rPh sb="141" eb="143">
      <t>ドウジテ</t>
    </rPh>
    <rPh sb="149" eb="151">
      <t>テイキョウウ</t>
    </rPh>
    <rPh sb="152" eb="153">
      <t>ウモ</t>
    </rPh>
    <rPh sb="155" eb="156">
      <t>モノサ</t>
    </rPh>
    <rPh sb="157" eb="159">
      <t>サイダイス</t>
    </rPh>
    <rPh sb="159" eb="160">
      <t>スウエ</t>
    </rPh>
    <rPh sb="161" eb="164">
      <t>エイギョウビク</t>
    </rPh>
    <rPh sb="167" eb="168">
      <t>クワホ</t>
    </rPh>
    <rPh sb="172" eb="174">
      <t>ホウホウケ</t>
    </rPh>
    <rPh sb="178" eb="180">
      <t>ケイサンバ</t>
    </rPh>
    <rPh sb="188" eb="190">
      <t>バアイラ</t>
    </rPh>
    <rPh sb="223" eb="224">
      <t>ランケ</t>
    </rPh>
    <rPh sb="225" eb="227">
      <t>ケイジョウ</t>
    </rPh>
    <phoneticPr fontId="1"/>
  </si>
  <si>
    <t>注４）</t>
  </si>
  <si>
    <t>注２）の場合を除き、計算の過程で発生した小数点の端数処理は行わないこと。</t>
    <rPh sb="0" eb="1">
      <t>チュウノ</t>
    </rPh>
    <rPh sb="4" eb="6">
      <t>バアイ</t>
    </rPh>
    <rPh sb="7" eb="8">
      <t>ノゾケ</t>
    </rPh>
    <rPh sb="10" eb="12">
      <t>ケイサンカ</t>
    </rPh>
    <rPh sb="13" eb="15">
      <t>カテイハ</t>
    </rPh>
    <rPh sb="16" eb="18">
      <t>ハッセイシ</t>
    </rPh>
    <rPh sb="20" eb="23">
      <t>ショウスウテンハ</t>
    </rPh>
    <rPh sb="24" eb="26">
      <t>ハスウシ</t>
    </rPh>
    <rPh sb="26" eb="28">
      <t>ショリオ</t>
    </rPh>
    <rPh sb="29" eb="30">
      <t>オコナ</t>
    </rPh>
    <phoneticPr fontId="1"/>
  </si>
  <si>
    <t>３．計算表②
　　（前年度の実績が６ヶ月未満の事業所（新規事業所、再開事業所を含む）又は前年度から定員を概ね25％以上変更する事業所）</t>
    <rPh sb="2" eb="5">
      <t>ケイサンヒョウ</t>
    </rPh>
    <rPh sb="10" eb="11">
      <t>マエネ</t>
    </rPh>
    <rPh sb="11" eb="13">
      <t>ネンドジ</t>
    </rPh>
    <rPh sb="14" eb="16">
      <t>ジッセキゲ</t>
    </rPh>
    <rPh sb="19" eb="20">
      <t>ゲツミ</t>
    </rPh>
    <rPh sb="20" eb="22">
      <t>ミマンジ</t>
    </rPh>
    <rPh sb="23" eb="26">
      <t>ジギョウショシ</t>
    </rPh>
    <rPh sb="27" eb="29">
      <t>シンキジ</t>
    </rPh>
    <rPh sb="29" eb="32">
      <t>ジギョウショサ</t>
    </rPh>
    <rPh sb="33" eb="35">
      <t>サイカイジ</t>
    </rPh>
    <rPh sb="35" eb="38">
      <t>ジギョウショフ</t>
    </rPh>
    <rPh sb="39" eb="40">
      <t>フクマ</t>
    </rPh>
    <rPh sb="42" eb="43">
      <t>マタゼ</t>
    </rPh>
    <rPh sb="44" eb="47">
      <t>ゼンネンドテ</t>
    </rPh>
    <rPh sb="49" eb="51">
      <t>テイインオ</t>
    </rPh>
    <rPh sb="52" eb="53">
      <t>オオムイ</t>
    </rPh>
    <rPh sb="57" eb="59">
      <t>イジョウヘ</t>
    </rPh>
    <rPh sb="59" eb="61">
      <t>ヘンコウジ</t>
    </rPh>
    <rPh sb="63" eb="66">
      <t>ジギョウショカ</t>
    </rPh>
    <phoneticPr fontId="1"/>
  </si>
  <si>
    <t>利用定員の90％に、予定される1月当たりの営業日数を乗じて得た数</t>
  </si>
  <si>
    <t>（利用定員）</t>
    <rPh sb="1" eb="3">
      <t>リヨウテ</t>
    </rPh>
    <rPh sb="3" eb="5">
      <t>テイイン</t>
    </rPh>
    <phoneticPr fontId="1"/>
  </si>
  <si>
    <t>（当該年度の平均営業日数）</t>
    <rPh sb="1" eb="3">
      <t>トウガイネ</t>
    </rPh>
    <rPh sb="3" eb="5">
      <t>ネンドヘ</t>
    </rPh>
    <rPh sb="6" eb="8">
      <t>ヘイキンエ</t>
    </rPh>
    <rPh sb="8" eb="10">
      <t>エイギョウニ</t>
    </rPh>
    <rPh sb="10" eb="12">
      <t>ニッスウ</t>
    </rPh>
    <phoneticPr fontId="1"/>
  </si>
  <si>
    <t xml:space="preserve"> (b) （平均利用延人員数）</t>
    <rPh sb="6" eb="8">
      <t>ヘイキンリ</t>
    </rPh>
    <rPh sb="8" eb="10">
      <t>リヨウノ</t>
    </rPh>
    <rPh sb="10" eb="11">
      <t>ノベジ</t>
    </rPh>
    <rPh sb="11" eb="14">
      <t>ジンインスウ</t>
    </rPh>
    <phoneticPr fontId="1"/>
  </si>
  <si>
    <t>× 90%</t>
  </si>
  <si>
    <t>日</t>
    <rPh sb="0" eb="0">
      <t>ニチ</t>
    </rPh>
    <phoneticPr fontId="1"/>
  </si>
  <si>
    <t>〔参考例〕</t>
    <rPh sb="1" eb="3">
      <t>サンコウレ</t>
    </rPh>
    <rPh sb="3" eb="4">
      <t>レイ</t>
    </rPh>
    <phoneticPr fontId="1"/>
  </si>
  <si>
    <t>運営規程の定員：20人</t>
    <phoneticPr fontId="1"/>
  </si>
  <si>
    <t>当該年度の月の平均営業日数：20日</t>
    <rPh sb="0" eb="2">
      <t>トウガイネ</t>
    </rPh>
    <rPh sb="2" eb="4">
      <t>ネンドツ</t>
    </rPh>
    <rPh sb="5" eb="6">
      <t>ツキヘ</t>
    </rPh>
    <rPh sb="7" eb="9">
      <t>ヘイキンエ</t>
    </rPh>
    <rPh sb="9" eb="11">
      <t>エイギョウニ</t>
    </rPh>
    <rPh sb="11" eb="13">
      <t>ニッスウニ</t>
    </rPh>
    <rPh sb="16" eb="17">
      <t>ニチ</t>
    </rPh>
    <phoneticPr fontId="1"/>
  </si>
  <si>
    <t>20人×0.9×20日＝360人（通常規模）</t>
    <rPh sb="2" eb="3">
      <t>ニンニ</t>
    </rPh>
    <rPh sb="10" eb="11">
      <t>ニチニ</t>
    </rPh>
    <rPh sb="15" eb="16">
      <t>ニンツ</t>
    </rPh>
    <rPh sb="17" eb="19">
      <t>ツウジョウキ</t>
    </rPh>
    <rPh sb="19" eb="21">
      <t>キボ</t>
    </rPh>
    <phoneticPr fontId="1"/>
  </si>
  <si>
    <t>４．大規模（特例）区分の計算表</t>
    <rPh sb="2" eb="5">
      <t>ダイキボ</t>
    </rPh>
    <rPh sb="6" eb="8">
      <t>トクレイ</t>
    </rPh>
    <rPh sb="9" eb="11">
      <t>クブン</t>
    </rPh>
    <rPh sb="12" eb="15">
      <t>ケイサンヒョウ</t>
    </rPh>
    <phoneticPr fontId="1"/>
  </si>
  <si>
    <r>
      <t>以下の要件①、②の黄色の欄に、</t>
    </r>
    <r>
      <rPr>
        <b/>
        <u/>
        <sz val="13"/>
        <rFont val="ＭＳ Ｐゴシック"/>
        <family val="3"/>
        <charset val="128"/>
      </rPr>
      <t>前月の実績</t>
    </r>
    <r>
      <rPr>
        <sz val="13"/>
        <rFont val="ＭＳ Ｐゴシック"/>
        <family val="3"/>
        <charset val="128"/>
      </rPr>
      <t>を入力ください。特例区分に該当するかが自動計算されます。</t>
    </r>
    <rPh sb="0" eb="2">
      <t>イカ</t>
    </rPh>
    <rPh sb="3" eb="5">
      <t>ヨウケン</t>
    </rPh>
    <rPh sb="9" eb="11">
      <t>キイロ</t>
    </rPh>
    <rPh sb="12" eb="13">
      <t>ラン</t>
    </rPh>
    <rPh sb="15" eb="17">
      <t>ゼンゲツ</t>
    </rPh>
    <rPh sb="18" eb="20">
      <t>ジッセキ</t>
    </rPh>
    <rPh sb="21" eb="23">
      <t>ニュウリョク</t>
    </rPh>
    <rPh sb="28" eb="30">
      <t>トクレイ</t>
    </rPh>
    <rPh sb="30" eb="32">
      <t>クブン</t>
    </rPh>
    <rPh sb="33" eb="35">
      <t>ガイトウ</t>
    </rPh>
    <rPh sb="39" eb="43">
      <t>ジドウケイサン</t>
    </rPh>
    <phoneticPr fontId="1"/>
  </si>
  <si>
    <t>※大規模（特例）区分を算定する場合、毎月の請求前に前月の実績を確認し、要件に該当していることを確認してください。
特例区分で算定している事業所が要件を満たさなくなった場合や、再度要件を満たすこととなった場合は、その都度規模区分を変更する必要があります。</t>
    <rPh sb="1" eb="4">
      <t>ダイキボ</t>
    </rPh>
    <rPh sb="5" eb="7">
      <t>トクレイ</t>
    </rPh>
    <rPh sb="8" eb="10">
      <t>クブン</t>
    </rPh>
    <rPh sb="11" eb="13">
      <t>サンテイ</t>
    </rPh>
    <rPh sb="15" eb="17">
      <t>バアイ</t>
    </rPh>
    <rPh sb="18" eb="20">
      <t>マイツキ</t>
    </rPh>
    <rPh sb="21" eb="23">
      <t>セイキュウ</t>
    </rPh>
    <rPh sb="23" eb="24">
      <t>マエ</t>
    </rPh>
    <rPh sb="25" eb="27">
      <t>ゼンゲツ</t>
    </rPh>
    <rPh sb="28" eb="30">
      <t>ジッセキ</t>
    </rPh>
    <rPh sb="31" eb="33">
      <t>カクニン</t>
    </rPh>
    <rPh sb="35" eb="37">
      <t>ヨウケン</t>
    </rPh>
    <rPh sb="38" eb="40">
      <t>ガイトウ</t>
    </rPh>
    <rPh sb="47" eb="49">
      <t>カクニン</t>
    </rPh>
    <rPh sb="57" eb="59">
      <t>トクレイ</t>
    </rPh>
    <rPh sb="59" eb="61">
      <t>クブン</t>
    </rPh>
    <rPh sb="62" eb="64">
      <t>サンテイ</t>
    </rPh>
    <rPh sb="68" eb="71">
      <t>ジギョウショ</t>
    </rPh>
    <rPh sb="72" eb="74">
      <t>ヨウケン</t>
    </rPh>
    <rPh sb="87" eb="89">
      <t>サイド</t>
    </rPh>
    <rPh sb="89" eb="91">
      <t>ヨウケン</t>
    </rPh>
    <rPh sb="92" eb="93">
      <t>ミ</t>
    </rPh>
    <rPh sb="101" eb="103">
      <t>バアイ</t>
    </rPh>
    <rPh sb="107" eb="109">
      <t>ツド</t>
    </rPh>
    <rPh sb="109" eb="113">
      <t>キボクブン</t>
    </rPh>
    <rPh sb="114" eb="116">
      <t>ヘンコウ</t>
    </rPh>
    <rPh sb="118" eb="120">
      <t>ヒツヨウ</t>
    </rPh>
    <phoneticPr fontId="1"/>
  </si>
  <si>
    <t>特例区分の該当状況</t>
    <rPh sb="0" eb="4">
      <t>トクレイクブン</t>
    </rPh>
    <rPh sb="5" eb="9">
      <t>ガイトウジョウキョウ</t>
    </rPh>
    <phoneticPr fontId="1"/>
  </si>
  <si>
    <t>要件①</t>
    <rPh sb="0" eb="2">
      <t>ヨウケン</t>
    </rPh>
    <phoneticPr fontId="1"/>
  </si>
  <si>
    <t>（リハマネ加算算定割合）</t>
    <rPh sb="5" eb="7">
      <t>カサン</t>
    </rPh>
    <rPh sb="7" eb="9">
      <t>サンテイ</t>
    </rPh>
    <rPh sb="9" eb="11">
      <t>ワリアイ</t>
    </rPh>
    <phoneticPr fontId="1"/>
  </si>
  <si>
    <t>÷</t>
    <phoneticPr fontId="1"/>
  </si>
  <si>
    <t>要件②</t>
    <rPh sb="0" eb="2">
      <t>ヨウケン</t>
    </rPh>
    <phoneticPr fontId="1"/>
  </si>
  <si>
    <t>　専ら当該通所リハビリテーションの提供に当たる理学療法士、作業療法士又は言語聴覚士（以下、理学療法士等）が、利用者の数を10で除した数以上確保されている。（以下の①÷②の欄が10以下である）</t>
    <rPh sb="1" eb="2">
      <t>モッパ</t>
    </rPh>
    <rPh sb="3" eb="5">
      <t>トウガイ</t>
    </rPh>
    <rPh sb="5" eb="7">
      <t>ツウショ</t>
    </rPh>
    <rPh sb="17" eb="19">
      <t>テイキョウ</t>
    </rPh>
    <rPh sb="20" eb="21">
      <t>ア</t>
    </rPh>
    <rPh sb="23" eb="28">
      <t>リガクリョウホウシ</t>
    </rPh>
    <rPh sb="29" eb="31">
      <t>サギョウ</t>
    </rPh>
    <rPh sb="31" eb="34">
      <t>リョウホウシ</t>
    </rPh>
    <rPh sb="34" eb="35">
      <t>マタ</t>
    </rPh>
    <rPh sb="36" eb="41">
      <t>ゲンゴチョウカクシ</t>
    </rPh>
    <rPh sb="42" eb="44">
      <t>イカ</t>
    </rPh>
    <rPh sb="45" eb="47">
      <t>リガク</t>
    </rPh>
    <rPh sb="47" eb="50">
      <t>リョウホウシ</t>
    </rPh>
    <rPh sb="50" eb="51">
      <t>トウ</t>
    </rPh>
    <rPh sb="54" eb="57">
      <t>リヨウシャ</t>
    </rPh>
    <rPh sb="58" eb="59">
      <t>カズ</t>
    </rPh>
    <rPh sb="63" eb="64">
      <t>ジョ</t>
    </rPh>
    <rPh sb="66" eb="67">
      <t>カズ</t>
    </rPh>
    <rPh sb="67" eb="69">
      <t>イジョウ</t>
    </rPh>
    <rPh sb="69" eb="71">
      <t>カクホ</t>
    </rPh>
    <rPh sb="78" eb="80">
      <t>イカ</t>
    </rPh>
    <rPh sb="85" eb="86">
      <t>ラン</t>
    </rPh>
    <rPh sb="89" eb="91">
      <t>イカ</t>
    </rPh>
    <phoneticPr fontId="1"/>
  </si>
  <si>
    <t>①利用者の数</t>
    <rPh sb="1" eb="4">
      <t>リヨウシャ</t>
    </rPh>
    <rPh sb="5" eb="6">
      <t>カズ</t>
    </rPh>
    <phoneticPr fontId="1"/>
  </si>
  <si>
    <t>②理学療法士等の
勤務時間の合計</t>
    <rPh sb="1" eb="7">
      <t>リガクリョウホウシトウ</t>
    </rPh>
    <rPh sb="9" eb="13">
      <t>キンムジカン</t>
    </rPh>
    <rPh sb="14" eb="16">
      <t>ゴウケイ</t>
    </rPh>
    <phoneticPr fontId="1"/>
  </si>
  <si>
    <t>①÷②</t>
    <phoneticPr fontId="1"/>
  </si>
  <si>
    <t>時間区分</t>
    <rPh sb="0" eb="4">
      <t>ジカンクブン</t>
    </rPh>
    <phoneticPr fontId="1"/>
  </si>
  <si>
    <t>人数</t>
    <rPh sb="0" eb="2">
      <t>ニンズウ</t>
    </rPh>
    <phoneticPr fontId="1"/>
  </si>
  <si>
    <t>各区分</t>
    <rPh sb="0" eb="3">
      <t>カククブン</t>
    </rPh>
    <phoneticPr fontId="1"/>
  </si>
  <si>
    <t>合計(①)</t>
    <rPh sb="0" eb="2">
      <t>ゴウケイ</t>
    </rPh>
    <phoneticPr fontId="1"/>
  </si>
  <si>
    <t>①　7～8時間</t>
    <phoneticPr fontId="1"/>
  </si>
  <si>
    <t>②　6～7時間</t>
    <phoneticPr fontId="1"/>
  </si>
  <si>
    <t>③　5～6時間</t>
    <rPh sb="5" eb="7">
      <t>ジカン</t>
    </rPh>
    <phoneticPr fontId="1"/>
  </si>
  <si>
    <t>④　4～5時間</t>
    <phoneticPr fontId="1"/>
  </si>
  <si>
    <t>③　3～4時間</t>
    <rPh sb="5" eb="7">
      <t>ジカン</t>
    </rPh>
    <phoneticPr fontId="1"/>
  </si>
  <si>
    <t>②　2～3時間</t>
    <rPh sb="5" eb="7">
      <t>ジカン</t>
    </rPh>
    <phoneticPr fontId="1"/>
  </si>
  <si>
    <t>令和７年</t>
    <rPh sb="0" eb="2">
      <t>レイワ</t>
    </rPh>
    <rPh sb="3" eb="4">
      <t>ネン</t>
    </rPh>
    <phoneticPr fontId="1"/>
  </si>
  <si>
    <t>通所介護の事業所規模算定区分確認表（令和８年４月版）　　　</t>
    <rPh sb="0" eb="4">
      <t>ツウショカイゴ</t>
    </rPh>
    <rPh sb="5" eb="8">
      <t>ジギョウショ</t>
    </rPh>
    <rPh sb="8" eb="10">
      <t>キボ</t>
    </rPh>
    <rPh sb="10" eb="12">
      <t>サンテイ</t>
    </rPh>
    <rPh sb="12" eb="14">
      <t>クブン</t>
    </rPh>
    <rPh sb="14" eb="16">
      <t>カクニン</t>
    </rPh>
    <rPh sb="16" eb="17">
      <t>ヒョウ</t>
    </rPh>
    <rPh sb="18" eb="20">
      <t>レイワ</t>
    </rPh>
    <rPh sb="21" eb="22">
      <t>ネン</t>
    </rPh>
    <rPh sb="23" eb="24">
      <t>ガツ</t>
    </rPh>
    <rPh sb="24" eb="25">
      <t>バン</t>
    </rPh>
    <phoneticPr fontId="1"/>
  </si>
  <si>
    <t>令和８年</t>
    <rPh sb="0" eb="2">
      <t>レイワ</t>
    </rPh>
    <rPh sb="3" eb="4">
      <t>ネン</t>
    </rPh>
    <phoneticPr fontId="1"/>
  </si>
  <si>
    <t>通所リハビリテーションの事業所規模算定区分確認表（令和８年４月版）　　　　</t>
    <rPh sb="0" eb="2">
      <t>ツウショジ</t>
    </rPh>
    <rPh sb="12" eb="15">
      <t>ジギョウショキ</t>
    </rPh>
    <rPh sb="15" eb="17">
      <t>キボサ</t>
    </rPh>
    <rPh sb="17" eb="19">
      <t>サンテイク</t>
    </rPh>
    <rPh sb="19" eb="21">
      <t>クブンカ</t>
    </rPh>
    <rPh sb="21" eb="23">
      <t>カクニンヒ</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</si>
</sst>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411]ggge&quot;年&quot;;@"/>
    <numFmt numFmtId="178" formatCode="[$-411]m&quot;月&quot;;@"/>
  </numFmts>
  <fonts count="38" x14ac:knownFonts="1">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12"/>
      <name val="ＭＳ Ｐゴシック"/>
      <family val="3"/>
      <charset val="128"/>
    </font>
    <font>
      <sz val="9"/>
      <name val="ＭＳ Ｐゴシック"/>
      <family val="3"/>
      <charset val="128"/>
    </font>
    <font>
      <u/>
      <sz val="10"/>
      <name val="ＭＳ Ｐゴシック"/>
      <family val="3"/>
      <charset val="128"/>
    </font>
    <font>
      <sz val="9.5"/>
      <name val="ＭＳ Ｐゴシック"/>
      <family val="3"/>
      <charset val="128"/>
    </font>
    <font>
      <b/>
      <sz val="13"/>
      <name val="ＭＳ Ｐゴシック"/>
      <family val="3"/>
      <charset val="128"/>
    </font>
    <font>
      <b/>
      <u/>
      <sz val="14"/>
      <name val="ＭＳ Ｐゴシック"/>
      <family val="3"/>
      <charset val="128"/>
    </font>
    <font>
      <u/>
      <sz val="14"/>
      <name val="ＭＳ Ｐゴシック"/>
      <family val="3"/>
      <charset val="128"/>
    </font>
    <font>
      <sz val="13"/>
      <name val="ＭＳ Ｐゴシック"/>
      <family val="3"/>
      <charset val="128"/>
    </font>
    <font>
      <sz val="8"/>
      <name val="ＭＳ Ｐゴシック"/>
      <family val="3"/>
      <charset val="128"/>
    </font>
    <font>
      <sz val="2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0"/>
      <name val="ＭＳ Ｐゴシック"/>
      <family val="3"/>
      <charset val="128"/>
    </font>
    <font>
      <b/>
      <u/>
      <sz val="13"/>
      <name val="ＭＳ Ｐゴシック"/>
      <family val="3"/>
      <charset val="128"/>
    </font>
  </fonts>
  <fills count="3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15"/>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rgb="FFFFC000"/>
        <bgColor indexed="64"/>
      </patternFill>
    </fill>
    <fill>
      <patternFill patternType="solid">
        <fgColor theme="6" tint="0.59999389629810485"/>
        <bgColor indexed="64"/>
      </patternFill>
    </fill>
    <fill>
      <patternFill patternType="solid">
        <fgColor theme="8" tint="0.79998168889431442"/>
        <bgColor indexed="64"/>
      </patternFill>
    </fill>
  </fills>
  <borders count="12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diagonalUp="1">
      <left style="hair">
        <color indexed="64"/>
      </left>
      <right style="thin">
        <color indexed="64"/>
      </right>
      <top style="double">
        <color indexed="64"/>
      </top>
      <bottom style="thin">
        <color indexed="64"/>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style="thin">
        <color indexed="64"/>
      </top>
      <bottom style="double">
        <color indexed="64"/>
      </bottom>
      <diagonal style="hair">
        <color indexed="64"/>
      </diagonal>
    </border>
    <border>
      <left/>
      <right style="hair">
        <color indexed="64"/>
      </right>
      <top style="medium">
        <color indexed="64"/>
      </top>
      <bottom style="medium">
        <color indexed="64"/>
      </bottom>
      <diagonal/>
    </border>
    <border diagonalUp="1">
      <left style="hair">
        <color indexed="64"/>
      </left>
      <right style="thin">
        <color indexed="64"/>
      </right>
      <top style="medium">
        <color indexed="64"/>
      </top>
      <bottom style="medium">
        <color indexed="64"/>
      </bottom>
      <diagonal style="hair">
        <color indexed="64"/>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style="hair">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right style="thin">
        <color indexed="64"/>
      </right>
      <top style="thin">
        <color indexed="64"/>
      </top>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diagonalUp="1">
      <left style="hair">
        <color indexed="64"/>
      </left>
      <right style="thin">
        <color indexed="64"/>
      </right>
      <top style="hair">
        <color indexed="64"/>
      </top>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left style="hair">
        <color indexed="64"/>
      </left>
      <right style="hair">
        <color indexed="64"/>
      </right>
      <top/>
      <bottom style="thin">
        <color indexed="64"/>
      </bottom>
      <diagonal/>
    </border>
    <border diagonalUp="1">
      <left style="hair">
        <color indexed="64"/>
      </left>
      <right style="thin">
        <color indexed="64"/>
      </right>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4">
    <xf numFmtId="0" fontId="0" fillId="0" borderId="0"/>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0" borderId="0" applyNumberFormat="0" applyFill="0" applyBorder="0" applyAlignment="0" applyProtection="0">
      <alignment vertical="center"/>
    </xf>
    <xf numFmtId="0" fontId="22" fillId="30" borderId="87" applyNumberFormat="0" applyAlignment="0" applyProtection="0">
      <alignment vertical="center"/>
    </xf>
    <xf numFmtId="0" fontId="23" fillId="31" borderId="0" applyNumberFormat="0" applyBorder="0" applyAlignment="0" applyProtection="0">
      <alignment vertical="center"/>
    </xf>
    <xf numFmtId="0" fontId="3" fillId="2" borderId="88" applyNumberFormat="0" applyFont="0" applyAlignment="0" applyProtection="0">
      <alignment vertical="center"/>
    </xf>
    <xf numFmtId="0" fontId="24" fillId="0" borderId="89" applyNumberFormat="0" applyFill="0" applyAlignment="0" applyProtection="0">
      <alignment vertical="center"/>
    </xf>
    <xf numFmtId="0" fontId="25" fillId="32" borderId="0" applyNumberFormat="0" applyBorder="0" applyAlignment="0" applyProtection="0">
      <alignment vertical="center"/>
    </xf>
    <xf numFmtId="0" fontId="26" fillId="33" borderId="90" applyNumberFormat="0" applyAlignment="0" applyProtection="0">
      <alignment vertical="center"/>
    </xf>
    <xf numFmtId="0" fontId="27" fillId="0" borderId="0" applyNumberFormat="0" applyFill="0" applyBorder="0" applyAlignment="0" applyProtection="0">
      <alignment vertical="center"/>
    </xf>
    <xf numFmtId="0" fontId="28" fillId="0" borderId="91" applyNumberFormat="0" applyFill="0" applyAlignment="0" applyProtection="0">
      <alignment vertical="center"/>
    </xf>
    <xf numFmtId="0" fontId="29" fillId="0" borderId="92" applyNumberFormat="0" applyFill="0" applyAlignment="0" applyProtection="0">
      <alignment vertical="center"/>
    </xf>
    <xf numFmtId="0" fontId="30" fillId="0" borderId="93" applyNumberFormat="0" applyFill="0" applyAlignment="0" applyProtection="0">
      <alignment vertical="center"/>
    </xf>
    <xf numFmtId="0" fontId="30" fillId="0" borderId="0" applyNumberFormat="0" applyFill="0" applyBorder="0" applyAlignment="0" applyProtection="0">
      <alignment vertical="center"/>
    </xf>
    <xf numFmtId="0" fontId="31" fillId="0" borderId="94" applyNumberFormat="0" applyFill="0" applyAlignment="0" applyProtection="0">
      <alignment vertical="center"/>
    </xf>
    <xf numFmtId="0" fontId="32" fillId="33" borderId="95" applyNumberFormat="0" applyAlignment="0" applyProtection="0">
      <alignment vertical="center"/>
    </xf>
    <xf numFmtId="0" fontId="33" fillId="0" borderId="0" applyNumberFormat="0" applyFill="0" applyBorder="0" applyAlignment="0" applyProtection="0">
      <alignment vertical="center"/>
    </xf>
    <xf numFmtId="0" fontId="34" fillId="3" borderId="90" applyNumberFormat="0" applyAlignment="0" applyProtection="0">
      <alignment vertical="center"/>
    </xf>
    <xf numFmtId="0" fontId="35" fillId="34" borderId="0" applyNumberFormat="0" applyBorder="0" applyAlignment="0" applyProtection="0">
      <alignment vertical="center"/>
    </xf>
    <xf numFmtId="0" fontId="3" fillId="0" borderId="0"/>
    <xf numFmtId="9" fontId="3" fillId="0" borderId="0" applyFont="0" applyFill="0" applyBorder="0" applyAlignment="0" applyProtection="0">
      <alignment vertical="center"/>
    </xf>
  </cellStyleXfs>
  <cellXfs count="392">
    <xf numFmtId="0" fontId="0" fillId="0" borderId="0" xfId="0"/>
    <xf numFmtId="0" fontId="4" fillId="0" borderId="0" xfId="0" applyFont="1" applyAlignment="1">
      <alignment shrinkToFi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8" xfId="0" applyFont="1" applyBorder="1"/>
    <xf numFmtId="0" fontId="2" fillId="0" borderId="0" xfId="0" applyFont="1"/>
    <xf numFmtId="0" fontId="0" fillId="0" borderId="0" xfId="0" applyAlignment="1">
      <alignment vertical="center"/>
    </xf>
    <xf numFmtId="0" fontId="5" fillId="0" borderId="0" xfId="0" applyFont="1" applyAlignment="1">
      <alignment vertical="center" wrapText="1"/>
    </xf>
    <xf numFmtId="0" fontId="2" fillId="0" borderId="0" xfId="0" applyFont="1" applyAlignment="1">
      <alignment horizontal="center" vertical="center" wrapText="1"/>
    </xf>
    <xf numFmtId="0" fontId="12" fillId="0" borderId="0" xfId="0" applyFont="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xf>
    <xf numFmtId="0" fontId="8" fillId="0" borderId="0" xfId="0" applyFont="1" applyAlignment="1">
      <alignment horizontal="right" vertical="top" wrapText="1"/>
    </xf>
    <xf numFmtId="0" fontId="9" fillId="0" borderId="0" xfId="0" applyFont="1" applyAlignment="1">
      <alignment vertical="center" wrapText="1" shrinkToFit="1"/>
    </xf>
    <xf numFmtId="0" fontId="0" fillId="0" borderId="0" xfId="0" applyAlignment="1">
      <alignment horizontal="center" vertical="center"/>
    </xf>
    <xf numFmtId="0" fontId="16" fillId="0" borderId="0" xfId="0" applyFont="1" applyAlignment="1">
      <alignment vertical="center" wrapText="1" shrinkToFit="1"/>
    </xf>
    <xf numFmtId="0" fontId="9" fillId="0" borderId="0" xfId="0" applyFont="1" applyAlignment="1">
      <alignment vertical="center"/>
    </xf>
    <xf numFmtId="0" fontId="0" fillId="0" borderId="0" xfId="0" quotePrefix="1" applyAlignment="1">
      <alignment horizontal="right" vertical="center" wrapText="1"/>
    </xf>
    <xf numFmtId="0" fontId="0" fillId="0" borderId="0" xfId="0" quotePrefix="1" applyAlignment="1">
      <alignment horizontal="right" vertical="center"/>
    </xf>
    <xf numFmtId="0" fontId="5" fillId="0" borderId="0" xfId="0" quotePrefix="1" applyFont="1" applyAlignment="1">
      <alignment horizontal="right" vertical="center" wrapText="1"/>
    </xf>
    <xf numFmtId="0" fontId="17" fillId="0" borderId="0" xfId="0" applyFont="1" applyAlignment="1">
      <alignment vertical="center"/>
    </xf>
    <xf numFmtId="0" fontId="5" fillId="0" borderId="0" xfId="0" applyFont="1" applyAlignment="1">
      <alignment horizontal="center" vertical="center"/>
    </xf>
    <xf numFmtId="0" fontId="11" fillId="0" borderId="0" xfId="0" applyFont="1" applyAlignment="1">
      <alignment horizontal="left" vertical="center"/>
    </xf>
    <xf numFmtId="0" fontId="10" fillId="0" borderId="0" xfId="0" applyFont="1" applyAlignment="1">
      <alignment wrapText="1"/>
    </xf>
    <xf numFmtId="0" fontId="10" fillId="0" borderId="6" xfId="0" applyFont="1" applyBorder="1" applyAlignment="1">
      <alignment vertical="top" wrapText="1"/>
    </xf>
    <xf numFmtId="0" fontId="10" fillId="0" borderId="0" xfId="0" applyFont="1"/>
    <xf numFmtId="0" fontId="10" fillId="0" borderId="0" xfId="0" applyFont="1" applyAlignment="1">
      <alignment shrinkToFit="1"/>
    </xf>
    <xf numFmtId="0" fontId="17" fillId="0" borderId="0" xfId="0" applyFont="1"/>
    <xf numFmtId="0" fontId="10" fillId="0" borderId="6" xfId="0" applyFont="1" applyBorder="1" applyAlignment="1">
      <alignment horizontal="right" vertical="center"/>
    </xf>
    <xf numFmtId="0" fontId="10" fillId="0" borderId="6" xfId="0" applyFont="1" applyBorder="1" applyAlignment="1">
      <alignment vertical="center"/>
    </xf>
    <xf numFmtId="0" fontId="0" fillId="0" borderId="0" xfId="0" applyAlignment="1">
      <alignment horizontal="right" vertical="center"/>
    </xf>
    <xf numFmtId="0" fontId="10" fillId="0" borderId="6" xfId="0" applyFont="1" applyBorder="1" applyAlignment="1">
      <alignment vertical="center" wrapText="1"/>
    </xf>
    <xf numFmtId="0" fontId="10" fillId="0" borderId="6" xfId="0" applyFont="1" applyBorder="1" applyAlignment="1">
      <alignment horizontal="right" vertical="center" wrapText="1"/>
    </xf>
    <xf numFmtId="176" fontId="0" fillId="0" borderId="0" xfId="0" applyNumberFormat="1" applyAlignment="1">
      <alignment vertical="center"/>
    </xf>
    <xf numFmtId="176" fontId="0" fillId="0" borderId="3" xfId="0" applyNumberFormat="1" applyBorder="1" applyAlignment="1">
      <alignment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0" fillId="0" borderId="16"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0" fillId="0" borderId="22"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0" fillId="0" borderId="25" xfId="0" applyBorder="1" applyAlignment="1" applyProtection="1">
      <alignment vertical="center" shrinkToFit="1"/>
      <protection locked="0"/>
    </xf>
    <xf numFmtId="12" fontId="0" fillId="0" borderId="20" xfId="0" applyNumberFormat="1" applyBorder="1" applyAlignment="1" applyProtection="1">
      <alignment horizontal="center" vertical="center" shrinkToFit="1"/>
      <protection locked="0"/>
    </xf>
    <xf numFmtId="12" fontId="0" fillId="0" borderId="21"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176" fontId="0" fillId="4" borderId="29" xfId="0" applyNumberFormat="1" applyFill="1" applyBorder="1" applyAlignment="1">
      <alignment vertical="center" shrinkToFit="1"/>
    </xf>
    <xf numFmtId="176" fontId="0" fillId="4" borderId="30" xfId="0" applyNumberFormat="1" applyFill="1" applyBorder="1" applyAlignment="1">
      <alignment vertical="center" shrinkToFit="1"/>
    </xf>
    <xf numFmtId="0" fontId="0" fillId="4" borderId="31" xfId="0" applyFill="1" applyBorder="1" applyAlignment="1">
      <alignment shrinkToFit="1"/>
    </xf>
    <xf numFmtId="0" fontId="0" fillId="4" borderId="32" xfId="0" applyFill="1" applyBorder="1" applyAlignment="1">
      <alignment shrinkToFit="1"/>
    </xf>
    <xf numFmtId="0" fontId="0" fillId="4" borderId="33" xfId="0" applyFill="1" applyBorder="1" applyAlignment="1">
      <alignment shrinkToFit="1"/>
    </xf>
    <xf numFmtId="0" fontId="0" fillId="4" borderId="34" xfId="0" applyFill="1" applyBorder="1" applyAlignment="1">
      <alignment shrinkToFit="1"/>
    </xf>
    <xf numFmtId="0" fontId="0" fillId="4" borderId="35" xfId="0" applyFill="1" applyBorder="1" applyAlignment="1">
      <alignment shrinkToFit="1"/>
    </xf>
    <xf numFmtId="176" fontId="0" fillId="4" borderId="36" xfId="0" applyNumberFormat="1" applyFill="1" applyBorder="1" applyAlignment="1">
      <alignment vertical="center" shrinkToFit="1"/>
    </xf>
    <xf numFmtId="0" fontId="0" fillId="4" borderId="37" xfId="0" applyFill="1" applyBorder="1" applyAlignment="1">
      <alignment shrinkToFit="1"/>
    </xf>
    <xf numFmtId="0" fontId="0" fillId="4" borderId="38" xfId="0" applyFill="1" applyBorder="1" applyAlignment="1">
      <alignment vertical="center" shrinkToFit="1"/>
    </xf>
    <xf numFmtId="176" fontId="0" fillId="4" borderId="39" xfId="0" applyNumberFormat="1" applyFill="1" applyBorder="1" applyAlignment="1">
      <alignment vertical="center" shrinkToFit="1"/>
    </xf>
    <xf numFmtId="0" fontId="17" fillId="4" borderId="15" xfId="0" applyFont="1" applyFill="1" applyBorder="1" applyAlignment="1">
      <alignment vertical="center" wrapText="1"/>
    </xf>
    <xf numFmtId="176" fontId="0" fillId="4" borderId="42" xfId="0" applyNumberFormat="1" applyFill="1" applyBorder="1" applyAlignment="1">
      <alignment vertical="center" shrinkToFit="1"/>
    </xf>
    <xf numFmtId="0" fontId="3" fillId="0" borderId="0" xfId="42"/>
    <xf numFmtId="0" fontId="3" fillId="0" borderId="108" xfId="42" applyBorder="1" applyAlignment="1">
      <alignment horizontal="center" vertical="center"/>
    </xf>
    <xf numFmtId="0" fontId="3" fillId="35" borderId="108" xfId="42" applyFill="1" applyBorder="1" applyAlignment="1" applyProtection="1">
      <alignment horizontal="center" vertical="center"/>
      <protection locked="0"/>
    </xf>
    <xf numFmtId="0" fontId="3" fillId="35" borderId="108" xfId="42" applyFill="1" applyBorder="1" applyAlignment="1" applyProtection="1">
      <alignment horizontal="center" vertical="center" wrapText="1"/>
      <protection locked="0"/>
    </xf>
    <xf numFmtId="0" fontId="3" fillId="0" borderId="109" xfId="42" applyBorder="1" applyAlignment="1">
      <alignment horizontal="center" vertical="center" wrapText="1"/>
    </xf>
    <xf numFmtId="0" fontId="7" fillId="0" borderId="0" xfId="42" applyFont="1" applyAlignment="1">
      <alignment horizontal="center" vertical="center" wrapText="1"/>
    </xf>
    <xf numFmtId="0" fontId="3" fillId="0" borderId="0" xfId="42" applyAlignment="1">
      <alignment horizontal="right" vertical="center"/>
    </xf>
    <xf numFmtId="0" fontId="3" fillId="0" borderId="0" xfId="42" applyAlignment="1">
      <alignment horizontal="center" vertical="center"/>
    </xf>
    <xf numFmtId="0" fontId="3" fillId="0" borderId="0" xfId="42" applyAlignment="1">
      <alignment horizontal="left" vertical="center"/>
    </xf>
    <xf numFmtId="0" fontId="7" fillId="0" borderId="0" xfId="42" quotePrefix="1" applyFont="1" applyAlignment="1">
      <alignment horizontal="left" vertical="center"/>
    </xf>
    <xf numFmtId="0" fontId="3" fillId="0" borderId="0" xfId="42" applyAlignment="1">
      <alignment horizontal="left" wrapText="1" indent="1" shrinkToFit="1"/>
    </xf>
    <xf numFmtId="0" fontId="3" fillId="0" borderId="0" xfId="42" applyAlignment="1">
      <alignment horizontal="left" indent="2"/>
    </xf>
    <xf numFmtId="0" fontId="3" fillId="0" borderId="0" xfId="42" applyAlignment="1">
      <alignment vertical="center"/>
    </xf>
    <xf numFmtId="0" fontId="5" fillId="0" borderId="0" xfId="42" applyFont="1" applyAlignment="1">
      <alignment vertical="center" wrapText="1"/>
    </xf>
    <xf numFmtId="176" fontId="3" fillId="0" borderId="3" xfId="42" applyNumberFormat="1" applyBorder="1" applyAlignment="1">
      <alignment vertical="center"/>
    </xf>
    <xf numFmtId="178" fontId="3" fillId="38" borderId="9" xfId="42" applyNumberFormat="1" applyFill="1" applyBorder="1" applyAlignment="1">
      <alignment horizontal="center" vertical="center"/>
    </xf>
    <xf numFmtId="178" fontId="3" fillId="38" borderId="10" xfId="42" applyNumberFormat="1" applyFill="1" applyBorder="1" applyAlignment="1">
      <alignment horizontal="center" vertical="center"/>
    </xf>
    <xf numFmtId="178" fontId="3" fillId="38" borderId="11" xfId="42" applyNumberFormat="1" applyFill="1" applyBorder="1" applyAlignment="1">
      <alignment horizontal="center" vertical="center"/>
    </xf>
    <xf numFmtId="0" fontId="3" fillId="35" borderId="16" xfId="42" applyFill="1" applyBorder="1" applyAlignment="1" applyProtection="1">
      <alignment vertical="center" shrinkToFit="1"/>
      <protection locked="0"/>
    </xf>
    <xf numFmtId="0" fontId="3" fillId="35" borderId="17" xfId="42" applyFill="1" applyBorder="1" applyAlignment="1" applyProtection="1">
      <alignment vertical="center" shrinkToFit="1"/>
      <protection locked="0"/>
    </xf>
    <xf numFmtId="0" fontId="3" fillId="38" borderId="32" xfId="42" applyFill="1" applyBorder="1" applyAlignment="1">
      <alignment shrinkToFit="1"/>
    </xf>
    <xf numFmtId="176" fontId="3" fillId="38" borderId="2" xfId="42" applyNumberFormat="1" applyFill="1" applyBorder="1" applyAlignment="1">
      <alignment horizontal="center" vertical="center" shrinkToFit="1"/>
    </xf>
    <xf numFmtId="0" fontId="3" fillId="35" borderId="18" xfId="42" applyFill="1" applyBorder="1" applyAlignment="1" applyProtection="1">
      <alignment vertical="center" shrinkToFit="1"/>
      <protection locked="0"/>
    </xf>
    <xf numFmtId="0" fontId="3" fillId="35" borderId="19" xfId="42" applyFill="1" applyBorder="1" applyAlignment="1" applyProtection="1">
      <alignment vertical="center" shrinkToFit="1"/>
      <protection locked="0"/>
    </xf>
    <xf numFmtId="0" fontId="3" fillId="38" borderId="33" xfId="42" applyFill="1" applyBorder="1" applyAlignment="1">
      <alignment shrinkToFit="1"/>
    </xf>
    <xf numFmtId="0" fontId="3" fillId="35" borderId="9" xfId="42" applyFill="1" applyBorder="1" applyAlignment="1" applyProtection="1">
      <alignment vertical="center" shrinkToFit="1"/>
      <protection locked="0"/>
    </xf>
    <xf numFmtId="0" fontId="3" fillId="35" borderId="10" xfId="42" applyFill="1" applyBorder="1" applyAlignment="1" applyProtection="1">
      <alignment vertical="center" shrinkToFit="1"/>
      <protection locked="0"/>
    </xf>
    <xf numFmtId="0" fontId="3" fillId="38" borderId="41" xfId="42" applyFill="1" applyBorder="1" applyAlignment="1">
      <alignment shrinkToFit="1"/>
    </xf>
    <xf numFmtId="0" fontId="3" fillId="35" borderId="26" xfId="42" applyFill="1" applyBorder="1" applyAlignment="1" applyProtection="1">
      <alignment vertical="center" shrinkToFit="1"/>
      <protection locked="0"/>
    </xf>
    <xf numFmtId="0" fontId="3" fillId="35" borderId="27" xfId="42" applyFill="1" applyBorder="1" applyAlignment="1" applyProtection="1">
      <alignment vertical="center" shrinkToFit="1"/>
      <protection locked="0"/>
    </xf>
    <xf numFmtId="0" fontId="3" fillId="38" borderId="40" xfId="42" applyFill="1" applyBorder="1" applyAlignment="1">
      <alignment shrinkToFit="1"/>
    </xf>
    <xf numFmtId="0" fontId="3" fillId="35" borderId="22" xfId="42" applyFill="1" applyBorder="1" applyAlignment="1" applyProtection="1">
      <alignment vertical="center" shrinkToFit="1"/>
      <protection locked="0"/>
    </xf>
    <xf numFmtId="0" fontId="3" fillId="35" borderId="23" xfId="42" applyFill="1" applyBorder="1" applyAlignment="1" applyProtection="1">
      <alignment vertical="center" shrinkToFit="1"/>
      <protection locked="0"/>
    </xf>
    <xf numFmtId="0" fontId="3" fillId="38" borderId="118" xfId="42" applyFill="1" applyBorder="1" applyAlignment="1">
      <alignment shrinkToFit="1"/>
    </xf>
    <xf numFmtId="176" fontId="3" fillId="38" borderId="51" xfId="42" applyNumberFormat="1" applyFill="1" applyBorder="1" applyAlignment="1">
      <alignment horizontal="center" vertical="center" shrinkToFit="1"/>
    </xf>
    <xf numFmtId="176" fontId="3" fillId="0" borderId="0" xfId="42" applyNumberFormat="1" applyAlignment="1">
      <alignment vertical="center"/>
    </xf>
    <xf numFmtId="0" fontId="3" fillId="35" borderId="119" xfId="42" applyFill="1" applyBorder="1" applyAlignment="1" applyProtection="1">
      <alignment vertical="center" shrinkToFit="1"/>
      <protection locked="0"/>
    </xf>
    <xf numFmtId="0" fontId="3" fillId="35" borderId="120" xfId="42" applyFill="1" applyBorder="1" applyAlignment="1" applyProtection="1">
      <alignment vertical="center" shrinkToFit="1"/>
      <protection locked="0"/>
    </xf>
    <xf numFmtId="0" fontId="3" fillId="38" borderId="121" xfId="42" applyFill="1" applyBorder="1" applyAlignment="1">
      <alignment shrinkToFit="1"/>
    </xf>
    <xf numFmtId="176" fontId="3" fillId="38" borderId="4" xfId="42" applyNumberFormat="1" applyFill="1" applyBorder="1" applyAlignment="1">
      <alignment horizontal="center" vertical="center" shrinkToFit="1"/>
    </xf>
    <xf numFmtId="176" fontId="3" fillId="38" borderId="5" xfId="42" applyNumberFormat="1" applyFill="1" applyBorder="1" applyAlignment="1">
      <alignment vertical="center" shrinkToFit="1"/>
    </xf>
    <xf numFmtId="176" fontId="3" fillId="38" borderId="122" xfId="42" applyNumberFormat="1" applyFill="1" applyBorder="1" applyAlignment="1">
      <alignment vertical="center" shrinkToFit="1"/>
    </xf>
    <xf numFmtId="0" fontId="3" fillId="38" borderId="123" xfId="42" applyFill="1" applyBorder="1" applyAlignment="1">
      <alignment shrinkToFit="1"/>
    </xf>
    <xf numFmtId="12" fontId="3" fillId="35" borderId="20" xfId="42" applyNumberFormat="1" applyFill="1" applyBorder="1" applyAlignment="1" applyProtection="1">
      <alignment horizontal="center" vertical="center" shrinkToFit="1"/>
      <protection locked="0"/>
    </xf>
    <xf numFmtId="12" fontId="3" fillId="35" borderId="21" xfId="42" applyNumberFormat="1" applyFill="1" applyBorder="1" applyAlignment="1" applyProtection="1">
      <alignment horizontal="center" vertical="center" shrinkToFit="1"/>
      <protection locked="0"/>
    </xf>
    <xf numFmtId="0" fontId="3" fillId="38" borderId="34" xfId="42" applyFill="1" applyBorder="1" applyAlignment="1">
      <alignment shrinkToFit="1"/>
    </xf>
    <xf numFmtId="0" fontId="3" fillId="38" borderId="86" xfId="42" applyFill="1" applyBorder="1" applyAlignment="1">
      <alignment horizontal="center" vertical="center" shrinkToFit="1"/>
    </xf>
    <xf numFmtId="176" fontId="3" fillId="38" borderId="36" xfId="42" applyNumberFormat="1" applyFill="1" applyBorder="1" applyAlignment="1">
      <alignment vertical="center" shrinkToFit="1"/>
    </xf>
    <xf numFmtId="0" fontId="3" fillId="38" borderId="37" xfId="42" applyFill="1" applyBorder="1" applyAlignment="1">
      <alignment shrinkToFit="1"/>
    </xf>
    <xf numFmtId="176" fontId="3" fillId="38" borderId="39" xfId="42" applyNumberFormat="1" applyFill="1" applyBorder="1" applyAlignment="1">
      <alignment vertical="center" shrinkToFit="1"/>
    </xf>
    <xf numFmtId="0" fontId="5" fillId="0" borderId="0" xfId="42" applyFont="1" applyAlignment="1">
      <alignment horizontal="center" vertical="center" wrapText="1"/>
    </xf>
    <xf numFmtId="0" fontId="36" fillId="0" borderId="0" xfId="42" applyFont="1" applyAlignment="1">
      <alignment vertical="center"/>
    </xf>
    <xf numFmtId="0" fontId="3" fillId="38" borderId="28" xfId="42" applyFill="1" applyBorder="1" applyAlignment="1">
      <alignment horizontal="center" vertical="center" shrinkToFit="1"/>
    </xf>
    <xf numFmtId="0" fontId="3" fillId="36" borderId="124" xfId="42" applyFill="1" applyBorder="1" applyAlignment="1">
      <alignment horizontal="center" vertical="center"/>
    </xf>
    <xf numFmtId="0" fontId="5" fillId="0" borderId="0" xfId="42" quotePrefix="1" applyFont="1" applyAlignment="1">
      <alignment horizontal="right" vertical="center" wrapText="1"/>
    </xf>
    <xf numFmtId="0" fontId="5" fillId="0" borderId="0" xfId="42" applyFont="1" applyAlignment="1">
      <alignment horizontal="center" vertical="center"/>
    </xf>
    <xf numFmtId="0" fontId="17" fillId="0" borderId="0" xfId="42" applyFont="1" applyAlignment="1">
      <alignment vertical="center"/>
    </xf>
    <xf numFmtId="0" fontId="3" fillId="0" borderId="0" xfId="42" quotePrefix="1" applyAlignment="1">
      <alignment horizontal="right" vertical="center" wrapText="1"/>
    </xf>
    <xf numFmtId="0" fontId="8" fillId="0" borderId="0" xfId="42" applyFont="1" applyAlignment="1">
      <alignment horizontal="right" vertical="top" wrapText="1"/>
    </xf>
    <xf numFmtId="0" fontId="10" fillId="0" borderId="0" xfId="42" applyFont="1" applyAlignment="1">
      <alignment shrinkToFit="1"/>
    </xf>
    <xf numFmtId="0" fontId="10" fillId="0" borderId="0" xfId="42" applyFont="1"/>
    <xf numFmtId="0" fontId="17" fillId="0" borderId="0" xfId="42" applyFont="1"/>
    <xf numFmtId="0" fontId="10" fillId="0" borderId="0" xfId="42" applyFont="1" applyAlignment="1">
      <alignment wrapText="1"/>
    </xf>
    <xf numFmtId="0" fontId="5" fillId="0" borderId="0" xfId="42" applyFont="1" applyAlignment="1">
      <alignment horizontal="center"/>
    </xf>
    <xf numFmtId="0" fontId="5" fillId="35" borderId="28" xfId="42" applyFont="1" applyFill="1" applyBorder="1" applyAlignment="1" applyProtection="1">
      <alignment horizontal="center" vertical="center" shrinkToFit="1"/>
      <protection locked="0"/>
    </xf>
    <xf numFmtId="0" fontId="10" fillId="0" borderId="6" xfId="42" applyFont="1" applyBorder="1" applyAlignment="1">
      <alignment horizontal="right" vertical="center"/>
    </xf>
    <xf numFmtId="0" fontId="10" fillId="0" borderId="6" xfId="42" applyFont="1" applyBorder="1" applyAlignment="1">
      <alignment vertical="center"/>
    </xf>
    <xf numFmtId="0" fontId="10" fillId="0" borderId="6" xfId="42" applyFont="1" applyBorder="1" applyAlignment="1">
      <alignment vertical="center" wrapText="1"/>
    </xf>
    <xf numFmtId="0" fontId="10" fillId="0" borderId="6" xfId="42" applyFont="1" applyBorder="1" applyAlignment="1">
      <alignment horizontal="right" vertical="center" wrapText="1"/>
    </xf>
    <xf numFmtId="0" fontId="10" fillId="0" borderId="6" xfId="42" applyFont="1" applyBorder="1" applyAlignment="1">
      <alignment vertical="top" wrapText="1"/>
    </xf>
    <xf numFmtId="0" fontId="11" fillId="0" borderId="0" xfId="42" applyFont="1" applyAlignment="1">
      <alignment horizontal="left" vertical="center"/>
    </xf>
    <xf numFmtId="0" fontId="3" fillId="0" borderId="0" xfId="42" quotePrefix="1" applyAlignment="1">
      <alignment horizontal="right" vertical="center"/>
    </xf>
    <xf numFmtId="0" fontId="2" fillId="0" borderId="8" xfId="42" applyFont="1" applyBorder="1"/>
    <xf numFmtId="0" fontId="3" fillId="0" borderId="1" xfId="42" applyBorder="1"/>
    <xf numFmtId="0" fontId="3" fillId="0" borderId="2" xfId="42" applyBorder="1"/>
    <xf numFmtId="0" fontId="3" fillId="0" borderId="3" xfId="42" applyBorder="1"/>
    <xf numFmtId="0" fontId="3" fillId="0" borderId="4" xfId="42" applyBorder="1"/>
    <xf numFmtId="0" fontId="3" fillId="0" borderId="5" xfId="42" applyBorder="1"/>
    <xf numFmtId="0" fontId="3" fillId="0" borderId="6" xfId="42" applyBorder="1"/>
    <xf numFmtId="0" fontId="3" fillId="0" borderId="7" xfId="42" applyBorder="1"/>
    <xf numFmtId="0" fontId="13" fillId="0" borderId="0" xfId="42" applyFont="1" applyAlignment="1">
      <alignment horizontal="left" vertical="center" wrapText="1"/>
    </xf>
    <xf numFmtId="0" fontId="9" fillId="0" borderId="0" xfId="42" applyFont="1"/>
    <xf numFmtId="0" fontId="3" fillId="0" borderId="0" xfId="42" applyAlignment="1">
      <alignment horizontal="left" vertical="center" wrapText="1" indent="1"/>
    </xf>
    <xf numFmtId="0" fontId="3" fillId="0" borderId="0" xfId="42" applyAlignment="1">
      <alignment horizontal="center" wrapText="1"/>
    </xf>
    <xf numFmtId="0" fontId="3" fillId="0" borderId="0" xfId="42" applyAlignment="1">
      <alignment vertical="center" wrapText="1"/>
    </xf>
    <xf numFmtId="0" fontId="3" fillId="0" borderId="0" xfId="42" applyAlignment="1">
      <alignment horizontal="left" wrapText="1"/>
    </xf>
    <xf numFmtId="0" fontId="3" fillId="0" borderId="4" xfId="42" applyBorder="1" applyAlignment="1">
      <alignment vertical="center" textRotation="255"/>
    </xf>
    <xf numFmtId="0" fontId="3" fillId="35" borderId="28" xfId="42" applyFill="1" applyBorder="1" applyAlignment="1" applyProtection="1">
      <alignment horizontal="center"/>
      <protection locked="0"/>
    </xf>
    <xf numFmtId="0" fontId="3" fillId="38" borderId="28" xfId="42" applyFill="1" applyBorder="1" applyAlignment="1">
      <alignment horizontal="center"/>
    </xf>
    <xf numFmtId="0" fontId="0" fillId="38" borderId="0" xfId="43" applyNumberFormat="1" applyFont="1" applyFill="1" applyBorder="1" applyAlignment="1" applyProtection="1"/>
    <xf numFmtId="0" fontId="0" fillId="0" borderId="0" xfId="43" applyNumberFormat="1" applyFont="1" applyFill="1" applyBorder="1" applyAlignment="1" applyProtection="1">
      <alignment horizontal="center" vertical="center"/>
    </xf>
    <xf numFmtId="0" fontId="0" fillId="0" borderId="0" xfId="43" applyNumberFormat="1" applyFont="1" applyFill="1" applyBorder="1" applyAlignment="1" applyProtection="1"/>
    <xf numFmtId="0" fontId="5" fillId="0" borderId="0" xfId="0" applyFont="1" applyAlignment="1">
      <alignment vertical="top" wrapText="1"/>
    </xf>
    <xf numFmtId="0" fontId="0" fillId="0" borderId="3" xfId="0" applyBorder="1" applyAlignment="1">
      <alignment horizontal="center" vertical="center"/>
    </xf>
    <xf numFmtId="0" fontId="0" fillId="4" borderId="43" xfId="0" applyFill="1" applyBorder="1" applyAlignment="1">
      <alignment vertical="center" wrapText="1"/>
    </xf>
    <xf numFmtId="0" fontId="0" fillId="4" borderId="44" xfId="0" applyFill="1" applyBorder="1" applyAlignment="1">
      <alignment vertical="center" wrapText="1"/>
    </xf>
    <xf numFmtId="176" fontId="0" fillId="4" borderId="8" xfId="0" applyNumberFormat="1" applyFill="1" applyBorder="1" applyAlignment="1">
      <alignment horizontal="center" vertical="center" shrinkToFit="1"/>
    </xf>
    <xf numFmtId="176" fontId="0" fillId="4" borderId="2" xfId="0" applyNumberFormat="1" applyFill="1" applyBorder="1" applyAlignment="1">
      <alignment horizontal="center" vertical="center" shrinkToFit="1"/>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17" fillId="4" borderId="45" xfId="0" applyFont="1" applyFill="1" applyBorder="1" applyAlignment="1">
      <alignment horizontal="left" vertical="center" textRotation="255" wrapText="1" readingOrder="1"/>
    </xf>
    <xf numFmtId="0" fontId="17" fillId="4" borderId="46" xfId="0" applyFont="1" applyFill="1" applyBorder="1" applyAlignment="1">
      <alignment horizontal="left" vertical="center" textRotation="255" wrapText="1" readingOrder="1"/>
    </xf>
    <xf numFmtId="0" fontId="17" fillId="4" borderId="47" xfId="0" applyFont="1" applyFill="1" applyBorder="1" applyAlignment="1">
      <alignment horizontal="left" vertical="center" textRotation="255" wrapText="1" readingOrder="1"/>
    </xf>
    <xf numFmtId="0" fontId="17" fillId="4" borderId="29" xfId="0" applyFont="1" applyFill="1" applyBorder="1" applyAlignment="1">
      <alignment vertical="center" wrapText="1"/>
    </xf>
    <xf numFmtId="0" fontId="17" fillId="4" borderId="48" xfId="0" applyFont="1" applyFill="1" applyBorder="1" applyAlignment="1">
      <alignment vertical="center" wrapText="1"/>
    </xf>
    <xf numFmtId="0" fontId="0" fillId="4" borderId="81"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7" xfId="0" applyFill="1"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shrinkToFit="1"/>
    </xf>
    <xf numFmtId="0" fontId="5" fillId="0" borderId="0" xfId="0" applyFont="1" applyAlignment="1">
      <alignment horizontal="left" vertical="center" wrapText="1" indent="2"/>
    </xf>
    <xf numFmtId="0" fontId="13" fillId="5" borderId="0" xfId="0" applyFont="1" applyFill="1" applyAlignment="1">
      <alignment horizontal="left" vertical="center" wrapText="1"/>
    </xf>
    <xf numFmtId="0" fontId="11" fillId="0" borderId="0" xfId="0" applyFont="1" applyAlignment="1">
      <alignment vertical="top" wrapText="1"/>
    </xf>
    <xf numFmtId="176" fontId="0" fillId="4" borderId="49" xfId="0" applyNumberFormat="1" applyFill="1" applyBorder="1" applyAlignment="1">
      <alignment vertical="center" shrinkToFit="1"/>
    </xf>
    <xf numFmtId="176" fontId="0" fillId="4" borderId="39" xfId="0" applyNumberFormat="1" applyFill="1" applyBorder="1" applyAlignment="1">
      <alignment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0" fillId="4" borderId="50" xfId="0" applyNumberFormat="1" applyFill="1" applyBorder="1" applyAlignment="1">
      <alignment horizontal="center" vertical="center" shrinkToFit="1"/>
    </xf>
    <xf numFmtId="0" fontId="0" fillId="4" borderId="51" xfId="0" applyFill="1" applyBorder="1" applyAlignment="1">
      <alignment horizontal="center" vertical="center" shrinkToFit="1"/>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4" xfId="0" applyFont="1" applyBorder="1" applyAlignment="1">
      <alignment horizontal="right" vertical="center"/>
    </xf>
    <xf numFmtId="0" fontId="0" fillId="4" borderId="52" xfId="0" applyFill="1" applyBorder="1" applyAlignment="1">
      <alignment horizontal="center" vertical="center" shrinkToFit="1"/>
    </xf>
    <xf numFmtId="0" fontId="0" fillId="4" borderId="53" xfId="0" applyFill="1" applyBorder="1" applyAlignment="1">
      <alignment horizontal="center" vertical="center" shrinkToFit="1"/>
    </xf>
    <xf numFmtId="0" fontId="5" fillId="4" borderId="49"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10" fillId="0" borderId="0" xfId="0" applyFont="1" applyAlignment="1">
      <alignment vertical="top" wrapText="1"/>
    </xf>
    <xf numFmtId="176" fontId="5" fillId="4" borderId="49" xfId="0" applyNumberFormat="1" applyFont="1" applyFill="1" applyBorder="1" applyAlignment="1">
      <alignment horizontal="center" vertical="center" shrinkToFit="1"/>
    </xf>
    <xf numFmtId="176" fontId="5" fillId="4" borderId="39" xfId="0" applyNumberFormat="1" applyFont="1" applyFill="1" applyBorder="1" applyAlignment="1">
      <alignment horizontal="center" vertical="center" shrinkToFit="1"/>
    </xf>
    <xf numFmtId="0" fontId="7" fillId="0" borderId="4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5" fillId="4" borderId="45" xfId="0" applyFont="1" applyFill="1" applyBorder="1" applyAlignment="1">
      <alignment horizontal="center" vertical="center" textRotation="255" wrapText="1"/>
    </xf>
    <xf numFmtId="0" fontId="5" fillId="4" borderId="46" xfId="0" applyFont="1" applyFill="1" applyBorder="1" applyAlignment="1">
      <alignment horizontal="center" vertical="center" textRotation="255" wrapText="1"/>
    </xf>
    <xf numFmtId="0" fontId="14" fillId="0" borderId="0" xfId="0" applyFont="1" applyAlignment="1">
      <alignment horizontal="center" vertical="center" wrapText="1" shrinkToFit="1"/>
    </xf>
    <xf numFmtId="0" fontId="15" fillId="0" borderId="0" xfId="0" applyFont="1" applyAlignment="1">
      <alignment horizontal="center" vertical="center" shrinkToFit="1"/>
    </xf>
    <xf numFmtId="0" fontId="15" fillId="0" borderId="0" xfId="0" applyFont="1" applyAlignment="1">
      <alignment horizontal="center" vertical="center"/>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8" fillId="0" borderId="59" xfId="0" applyFont="1" applyBorder="1" applyAlignment="1">
      <alignment horizontal="distributed" vertical="distributed" wrapText="1" shrinkToFit="1"/>
    </xf>
    <xf numFmtId="0" fontId="8" fillId="0" borderId="51" xfId="0" applyFont="1" applyBorder="1" applyAlignment="1">
      <alignment horizontal="distributed" vertical="distributed" wrapText="1" shrinkToFit="1"/>
    </xf>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64" xfId="0" applyFont="1" applyBorder="1" applyAlignment="1" applyProtection="1">
      <alignment horizontal="left" vertical="center" shrinkToFit="1"/>
      <protection locked="0"/>
    </xf>
    <xf numFmtId="0" fontId="6" fillId="0" borderId="65" xfId="0" applyFont="1" applyBorder="1" applyAlignment="1" applyProtection="1">
      <alignment horizontal="left" vertical="center" shrinkToFit="1"/>
      <protection locked="0"/>
    </xf>
    <xf numFmtId="0" fontId="6" fillId="0" borderId="66" xfId="0" applyFont="1" applyBorder="1" applyAlignment="1" applyProtection="1">
      <alignment horizontal="left" vertical="center" shrinkToFit="1"/>
      <protection locked="0"/>
    </xf>
    <xf numFmtId="0" fontId="18" fillId="0" borderId="67" xfId="0" applyFont="1" applyBorder="1" applyAlignment="1" applyProtection="1">
      <alignment horizontal="center" vertical="center" wrapText="1"/>
      <protection locked="0"/>
    </xf>
    <xf numFmtId="0" fontId="18" fillId="0" borderId="68"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9"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shrinkToFit="1"/>
      <protection locked="0"/>
    </xf>
    <xf numFmtId="0" fontId="6" fillId="0" borderId="71" xfId="0" applyFont="1" applyBorder="1" applyAlignment="1" applyProtection="1">
      <alignment horizontal="center" vertical="center" shrinkToFit="1"/>
      <protection locked="0"/>
    </xf>
    <xf numFmtId="0" fontId="0" fillId="0" borderId="28" xfId="0" applyBorder="1" applyAlignment="1">
      <alignment vertical="center"/>
    </xf>
    <xf numFmtId="0" fontId="18" fillId="0" borderId="8" xfId="0" applyFont="1" applyBorder="1" applyAlignment="1" applyProtection="1">
      <alignment horizontal="center" vertical="center" wrapText="1"/>
      <protection locked="0"/>
    </xf>
    <xf numFmtId="0" fontId="18" fillId="0" borderId="72" xfId="0" applyFont="1" applyBorder="1" applyAlignment="1" applyProtection="1">
      <alignment horizontal="center" vertical="center" wrapText="1"/>
      <protection locked="0"/>
    </xf>
    <xf numFmtId="0" fontId="18" fillId="0" borderId="73" xfId="0" applyFont="1" applyBorder="1" applyAlignment="1" applyProtection="1">
      <alignment horizontal="center" vertical="center" wrapText="1"/>
      <protection locked="0"/>
    </xf>
    <xf numFmtId="0" fontId="18" fillId="0" borderId="74" xfId="0" applyFont="1" applyBorder="1" applyAlignment="1" applyProtection="1">
      <alignment horizontal="center" vertical="center" wrapText="1"/>
      <protection locked="0"/>
    </xf>
    <xf numFmtId="0" fontId="10" fillId="0" borderId="75"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63"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3" fillId="5" borderId="0" xfId="0" applyFont="1" applyFill="1" applyAlignment="1">
      <alignment horizontal="left" vertical="center"/>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0" fontId="2" fillId="0" borderId="79" xfId="0" applyFont="1" applyBorder="1" applyAlignment="1">
      <alignment horizontal="distributed" vertical="distributed" wrapText="1"/>
    </xf>
    <xf numFmtId="0" fontId="2" fillId="0" borderId="44" xfId="0" applyFont="1" applyBorder="1" applyAlignment="1">
      <alignment horizontal="distributed" vertical="distributed" wrapText="1"/>
    </xf>
    <xf numFmtId="0" fontId="2" fillId="0" borderId="80" xfId="0" applyFont="1" applyBorder="1" applyAlignment="1">
      <alignment horizontal="distributed" vertical="distributed" wrapText="1"/>
    </xf>
    <xf numFmtId="0" fontId="2" fillId="0" borderId="28" xfId="0" applyFont="1" applyBorder="1" applyAlignment="1">
      <alignment horizontal="distributed" vertical="distributed" wrapText="1"/>
    </xf>
    <xf numFmtId="0" fontId="2" fillId="0" borderId="59" xfId="0" applyFont="1" applyBorder="1" applyAlignment="1">
      <alignment horizontal="distributed" vertical="distributed" wrapText="1"/>
    </xf>
    <xf numFmtId="0" fontId="2" fillId="0" borderId="51" xfId="0" applyFont="1" applyBorder="1" applyAlignment="1">
      <alignment horizontal="distributed" vertical="distributed" wrapText="1"/>
    </xf>
    <xf numFmtId="176" fontId="0" fillId="4" borderId="12" xfId="0" applyNumberFormat="1" applyFill="1" applyBorder="1" applyAlignment="1">
      <alignment horizontal="center" vertical="center" shrinkToFit="1"/>
    </xf>
    <xf numFmtId="176" fontId="0" fillId="4" borderId="82" xfId="0" applyNumberFormat="1" applyFill="1" applyBorder="1" applyAlignment="1">
      <alignment horizontal="center" vertical="center" shrinkToFit="1"/>
    </xf>
    <xf numFmtId="0" fontId="7" fillId="0" borderId="43"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176" fontId="0" fillId="4" borderId="51" xfId="0" applyNumberFormat="1" applyFill="1" applyBorder="1" applyAlignment="1">
      <alignment horizontal="center" vertical="center" shrinkToFit="1"/>
    </xf>
    <xf numFmtId="0" fontId="5" fillId="4" borderId="29" xfId="0" applyFont="1" applyFill="1" applyBorder="1" applyAlignment="1">
      <alignment vertical="center" wrapText="1"/>
    </xf>
    <xf numFmtId="0" fontId="5" fillId="4" borderId="48" xfId="0" applyFont="1" applyFill="1" applyBorder="1" applyAlignment="1">
      <alignment vertical="center" wrapText="1"/>
    </xf>
    <xf numFmtId="0" fontId="5" fillId="38" borderId="50" xfId="42" applyFont="1" applyFill="1" applyBorder="1" applyAlignment="1">
      <alignment horizontal="center" vertical="center" wrapText="1"/>
    </xf>
    <xf numFmtId="0" fontId="5" fillId="38" borderId="70" xfId="42" applyFont="1" applyFill="1" applyBorder="1" applyAlignment="1">
      <alignment horizontal="center" vertical="center" wrapText="1"/>
    </xf>
    <xf numFmtId="0" fontId="5" fillId="38" borderId="51" xfId="42" applyFont="1" applyFill="1" applyBorder="1" applyAlignment="1">
      <alignment horizontal="center" vertical="center" wrapText="1"/>
    </xf>
    <xf numFmtId="0" fontId="5" fillId="38" borderId="28" xfId="42" applyFont="1" applyFill="1" applyBorder="1" applyAlignment="1">
      <alignment horizontal="center" vertical="center" wrapText="1"/>
    </xf>
    <xf numFmtId="0" fontId="3" fillId="38" borderId="104" xfId="42" applyFill="1" applyBorder="1" applyAlignment="1">
      <alignment horizontal="center" vertical="center"/>
    </xf>
    <xf numFmtId="0" fontId="3" fillId="38" borderId="39" xfId="42" applyFill="1" applyBorder="1" applyAlignment="1">
      <alignment horizontal="center" vertical="center"/>
    </xf>
    <xf numFmtId="0" fontId="3" fillId="35" borderId="49" xfId="42" applyFill="1" applyBorder="1" applyAlignment="1" applyProtection="1">
      <alignment horizontal="center" vertical="center"/>
      <protection locked="0"/>
    </xf>
    <xf numFmtId="0" fontId="3" fillId="35" borderId="104" xfId="42" applyFill="1" applyBorder="1" applyAlignment="1" applyProtection="1">
      <alignment horizontal="center" vertical="center"/>
      <protection locked="0"/>
    </xf>
    <xf numFmtId="0" fontId="3" fillId="35" borderId="39" xfId="42" applyFill="1" applyBorder="1" applyAlignment="1" applyProtection="1">
      <alignment horizontal="center" vertical="center"/>
      <protection locked="0"/>
    </xf>
    <xf numFmtId="0" fontId="0" fillId="38" borderId="49" xfId="43" applyNumberFormat="1" applyFont="1" applyFill="1" applyBorder="1" applyAlignment="1" applyProtection="1">
      <alignment horizontal="center" vertical="center"/>
    </xf>
    <xf numFmtId="0" fontId="0" fillId="38" borderId="39" xfId="43" applyNumberFormat="1" applyFont="1" applyFill="1" applyBorder="1" applyAlignment="1" applyProtection="1">
      <alignment horizontal="center" vertical="center"/>
    </xf>
    <xf numFmtId="0" fontId="9" fillId="35" borderId="50" xfId="42" applyFont="1" applyFill="1" applyBorder="1" applyAlignment="1" applyProtection="1">
      <alignment horizontal="center" vertical="center"/>
      <protection locked="0"/>
    </xf>
    <xf numFmtId="0" fontId="9" fillId="35" borderId="70" xfId="42" applyFont="1" applyFill="1" applyBorder="1" applyAlignment="1" applyProtection="1">
      <alignment horizontal="center" vertical="center"/>
      <protection locked="0"/>
    </xf>
    <xf numFmtId="0" fontId="9" fillId="35" borderId="51" xfId="42" applyFont="1" applyFill="1" applyBorder="1" applyAlignment="1" applyProtection="1">
      <alignment horizontal="center" vertical="center"/>
      <protection locked="0"/>
    </xf>
    <xf numFmtId="0" fontId="9" fillId="35" borderId="28" xfId="42" applyFont="1" applyFill="1" applyBorder="1" applyAlignment="1" applyProtection="1">
      <alignment horizontal="center" vertical="center"/>
      <protection locked="0"/>
    </xf>
    <xf numFmtId="9" fontId="9" fillId="38" borderId="49" xfId="43" applyFont="1" applyFill="1" applyBorder="1" applyAlignment="1" applyProtection="1">
      <alignment horizontal="center" vertical="center"/>
    </xf>
    <xf numFmtId="9" fontId="9" fillId="38" borderId="104" xfId="43" applyFont="1" applyFill="1" applyBorder="1" applyAlignment="1" applyProtection="1">
      <alignment horizontal="center" vertical="center"/>
    </xf>
    <xf numFmtId="9" fontId="9" fillId="38" borderId="39" xfId="43" applyFont="1" applyFill="1" applyBorder="1" applyAlignment="1" applyProtection="1">
      <alignment horizontal="center" vertical="center"/>
    </xf>
    <xf numFmtId="0" fontId="3" fillId="0" borderId="0" xfId="42" applyAlignment="1">
      <alignment horizontal="left" vertical="center" wrapText="1" indent="1"/>
    </xf>
    <xf numFmtId="0" fontId="3" fillId="36" borderId="125" xfId="42" applyFill="1" applyBorder="1" applyAlignment="1">
      <alignment horizontal="center" vertical="center" wrapText="1"/>
    </xf>
    <xf numFmtId="0" fontId="3" fillId="36" borderId="126" xfId="42" applyFill="1" applyBorder="1" applyAlignment="1">
      <alignment horizontal="center" vertical="center" wrapText="1"/>
    </xf>
    <xf numFmtId="0" fontId="3" fillId="0" borderId="0" xfId="42" applyAlignment="1">
      <alignment horizontal="center" wrapText="1"/>
    </xf>
    <xf numFmtId="0" fontId="3" fillId="0" borderId="0" xfId="42" applyAlignment="1">
      <alignment vertical="center" wrapText="1"/>
    </xf>
    <xf numFmtId="0" fontId="3" fillId="0" borderId="6" xfId="42" applyBorder="1" applyAlignment="1">
      <alignment horizontal="center" wrapText="1"/>
    </xf>
    <xf numFmtId="0" fontId="5" fillId="0" borderId="6" xfId="42" applyFont="1" applyBorder="1" applyAlignment="1">
      <alignment wrapText="1"/>
    </xf>
    <xf numFmtId="14" fontId="5" fillId="0" borderId="0" xfId="42" applyNumberFormat="1" applyFont="1" applyAlignment="1">
      <alignment wrapText="1"/>
    </xf>
    <xf numFmtId="0" fontId="5" fillId="0" borderId="77" xfId="42" applyFont="1" applyBorder="1"/>
    <xf numFmtId="0" fontId="13" fillId="37" borderId="0" xfId="42" applyFont="1" applyFill="1" applyAlignment="1">
      <alignment horizontal="left" vertical="center" wrapText="1"/>
    </xf>
    <xf numFmtId="0" fontId="5" fillId="0" borderId="0" xfId="42" applyFont="1" applyAlignment="1">
      <alignment horizontal="left" vertical="center" wrapText="1" indent="2"/>
    </xf>
    <xf numFmtId="0" fontId="17" fillId="0" borderId="0" xfId="42" applyFont="1" applyAlignment="1">
      <alignment horizontal="center" shrinkToFit="1"/>
    </xf>
    <xf numFmtId="176" fontId="5" fillId="38" borderId="49" xfId="42" applyNumberFormat="1" applyFont="1" applyFill="1" applyBorder="1" applyAlignment="1">
      <alignment horizontal="center" vertical="center" shrinkToFit="1"/>
    </xf>
    <xf numFmtId="176" fontId="5" fillId="38" borderId="39" xfId="42" applyNumberFormat="1" applyFont="1" applyFill="1" applyBorder="1" applyAlignment="1">
      <alignment horizontal="center" vertical="center" shrinkToFit="1"/>
    </xf>
    <xf numFmtId="0" fontId="5" fillId="36" borderId="49" xfId="42" applyFont="1" applyFill="1" applyBorder="1" applyAlignment="1">
      <alignment horizontal="center" vertical="center"/>
    </xf>
    <xf numFmtId="0" fontId="5" fillId="36" borderId="39" xfId="42" applyFont="1" applyFill="1" applyBorder="1" applyAlignment="1">
      <alignment horizontal="center" vertical="center"/>
    </xf>
    <xf numFmtId="0" fontId="16" fillId="0" borderId="0" xfId="42" applyFont="1" applyAlignment="1">
      <alignment horizontal="left" vertical="center"/>
    </xf>
    <xf numFmtId="0" fontId="3" fillId="0" borderId="0" xfId="42" applyAlignment="1">
      <alignment wrapText="1"/>
    </xf>
    <xf numFmtId="0" fontId="13" fillId="0" borderId="0" xfId="42" applyFont="1" applyAlignment="1">
      <alignment vertical="center" wrapText="1"/>
    </xf>
    <xf numFmtId="0" fontId="16" fillId="36" borderId="49" xfId="42" applyFont="1" applyFill="1" applyBorder="1" applyAlignment="1">
      <alignment vertical="center" wrapText="1"/>
    </xf>
    <xf numFmtId="0" fontId="16" fillId="36" borderId="39" xfId="42" applyFont="1" applyFill="1" applyBorder="1" applyAlignment="1">
      <alignment vertical="center" wrapText="1"/>
    </xf>
    <xf numFmtId="0" fontId="3" fillId="0" borderId="0" xfId="42" applyAlignment="1">
      <alignment horizontal="left" vertical="top" indent="1"/>
    </xf>
    <xf numFmtId="0" fontId="11" fillId="0" borderId="0" xfId="42" applyFont="1" applyAlignment="1">
      <alignment vertical="top" wrapText="1"/>
    </xf>
    <xf numFmtId="0" fontId="5" fillId="38" borderId="29" xfId="42" applyFont="1" applyFill="1" applyBorder="1" applyAlignment="1">
      <alignment vertical="center" wrapText="1"/>
    </xf>
    <xf numFmtId="0" fontId="5" fillId="38" borderId="6" xfId="42" applyFont="1" applyFill="1" applyBorder="1" applyAlignment="1">
      <alignment vertical="center" wrapText="1"/>
    </xf>
    <xf numFmtId="0" fontId="3" fillId="38" borderId="43" xfId="42" applyFill="1" applyBorder="1" applyAlignment="1">
      <alignment vertical="center" wrapText="1"/>
    </xf>
    <xf numFmtId="0" fontId="3" fillId="38" borderId="55" xfId="42" applyFill="1" applyBorder="1" applyAlignment="1">
      <alignment vertical="center" wrapText="1"/>
    </xf>
    <xf numFmtId="0" fontId="5" fillId="38" borderId="49" xfId="42" applyFont="1" applyFill="1" applyBorder="1" applyAlignment="1">
      <alignment horizontal="center" vertical="center" wrapText="1"/>
    </xf>
    <xf numFmtId="0" fontId="5" fillId="38" borderId="104" xfId="42" applyFont="1" applyFill="1" applyBorder="1" applyAlignment="1">
      <alignment horizontal="center" vertical="center" wrapText="1"/>
    </xf>
    <xf numFmtId="0" fontId="5" fillId="0" borderId="0" xfId="42" applyFont="1" applyAlignment="1">
      <alignment horizontal="center" vertical="center" wrapText="1"/>
    </xf>
    <xf numFmtId="0" fontId="5" fillId="0" borderId="0" xfId="42" applyFont="1" applyAlignment="1">
      <alignment horizontal="right" vertical="center"/>
    </xf>
    <xf numFmtId="0" fontId="5" fillId="0" borderId="4" xfId="42" applyFont="1" applyBorder="1" applyAlignment="1">
      <alignment horizontal="right" vertical="center"/>
    </xf>
    <xf numFmtId="176" fontId="3" fillId="38" borderId="50" xfId="42" applyNumberFormat="1" applyFill="1" applyBorder="1" applyAlignment="1">
      <alignment horizontal="center" vertical="center" shrinkToFit="1"/>
    </xf>
    <xf numFmtId="0" fontId="3" fillId="38" borderId="51" xfId="42" applyFill="1" applyBorder="1" applyAlignment="1">
      <alignment horizontal="center" vertical="center" shrinkToFit="1"/>
    </xf>
    <xf numFmtId="0" fontId="5" fillId="0" borderId="3" xfId="42" applyFont="1" applyBorder="1" applyAlignment="1">
      <alignment horizontal="center" vertical="center"/>
    </xf>
    <xf numFmtId="0" fontId="5" fillId="0" borderId="4" xfId="42" applyFont="1" applyBorder="1" applyAlignment="1">
      <alignment horizontal="center" vertical="center"/>
    </xf>
    <xf numFmtId="176" fontId="3" fillId="38" borderId="49" xfId="42" applyNumberFormat="1" applyFill="1" applyBorder="1" applyAlignment="1">
      <alignment vertical="center" shrinkToFit="1"/>
    </xf>
    <xf numFmtId="176" fontId="3" fillId="38" borderId="39" xfId="42" applyNumberFormat="1" applyFill="1" applyBorder="1" applyAlignment="1">
      <alignment vertical="center" shrinkToFit="1"/>
    </xf>
    <xf numFmtId="0" fontId="5" fillId="0" borderId="0" xfId="42" applyFont="1" applyAlignment="1">
      <alignment vertical="top" wrapText="1"/>
    </xf>
    <xf numFmtId="0" fontId="5" fillId="38" borderId="45" xfId="42" applyFont="1" applyFill="1" applyBorder="1" applyAlignment="1">
      <alignment horizontal="center" vertical="center" textRotation="255" wrapText="1"/>
    </xf>
    <xf numFmtId="0" fontId="5" fillId="38" borderId="46" xfId="42" applyFont="1" applyFill="1" applyBorder="1" applyAlignment="1">
      <alignment horizontal="center" vertical="center" textRotation="255" wrapText="1"/>
    </xf>
    <xf numFmtId="0" fontId="5" fillId="38" borderId="47" xfId="42" applyFont="1" applyFill="1" applyBorder="1" applyAlignment="1">
      <alignment horizontal="center" vertical="center" textRotation="255" wrapText="1"/>
    </xf>
    <xf numFmtId="0" fontId="5" fillId="38" borderId="12" xfId="42" applyFont="1" applyFill="1" applyBorder="1" applyAlignment="1">
      <alignment vertical="center" wrapText="1"/>
    </xf>
    <xf numFmtId="0" fontId="5" fillId="38" borderId="84" xfId="42" applyFont="1" applyFill="1" applyBorder="1" applyAlignment="1">
      <alignment vertical="center" wrapText="1"/>
    </xf>
    <xf numFmtId="0" fontId="5" fillId="38" borderId="82" xfId="42" applyFont="1" applyFill="1" applyBorder="1" applyAlignment="1">
      <alignment vertical="center" wrapText="1"/>
    </xf>
    <xf numFmtId="0" fontId="5" fillId="38" borderId="13" xfId="42" applyFont="1" applyFill="1" applyBorder="1" applyAlignment="1">
      <alignment vertical="center" wrapText="1"/>
    </xf>
    <xf numFmtId="0" fontId="5" fillId="38" borderId="111" xfId="42" applyFont="1" applyFill="1" applyBorder="1" applyAlignment="1">
      <alignment vertical="center" wrapText="1"/>
    </xf>
    <xf numFmtId="0" fontId="5" fillId="38" borderId="112" xfId="42" applyFont="1" applyFill="1" applyBorder="1" applyAlignment="1">
      <alignment vertical="center" wrapText="1"/>
    </xf>
    <xf numFmtId="0" fontId="5" fillId="38" borderId="14" xfId="42" applyFont="1" applyFill="1" applyBorder="1" applyAlignment="1">
      <alignment vertical="center" wrapText="1"/>
    </xf>
    <xf numFmtId="0" fontId="5" fillId="38" borderId="116" xfId="42" applyFont="1" applyFill="1" applyBorder="1" applyAlignment="1">
      <alignment vertical="center" wrapText="1"/>
    </xf>
    <xf numFmtId="0" fontId="5" fillId="38" borderId="117" xfId="42" applyFont="1" applyFill="1" applyBorder="1" applyAlignment="1">
      <alignment vertical="center" wrapText="1"/>
    </xf>
    <xf numFmtId="0" fontId="5" fillId="38" borderId="50" xfId="42" applyFont="1" applyFill="1" applyBorder="1" applyAlignment="1">
      <alignment vertical="center" wrapText="1"/>
    </xf>
    <xf numFmtId="0" fontId="5" fillId="38" borderId="70" xfId="42" applyFont="1" applyFill="1" applyBorder="1" applyAlignment="1">
      <alignment vertical="center" wrapText="1"/>
    </xf>
    <xf numFmtId="0" fontId="5" fillId="38" borderId="51" xfId="42" applyFont="1" applyFill="1" applyBorder="1" applyAlignment="1">
      <alignment vertical="center" wrapText="1"/>
    </xf>
    <xf numFmtId="0" fontId="3" fillId="0" borderId="0" xfId="42" applyAlignment="1">
      <alignment horizontal="left" indent="1" shrinkToFit="1"/>
    </xf>
    <xf numFmtId="0" fontId="3" fillId="38" borderId="8" xfId="42" applyFill="1" applyBorder="1" applyAlignment="1">
      <alignment horizontal="center" vertical="center"/>
    </xf>
    <xf numFmtId="0" fontId="3" fillId="38" borderId="1" xfId="42" applyFill="1" applyBorder="1" applyAlignment="1">
      <alignment horizontal="center" vertical="center"/>
    </xf>
    <xf numFmtId="0" fontId="3" fillId="38" borderId="5" xfId="42" applyFill="1" applyBorder="1" applyAlignment="1">
      <alignment horizontal="center" vertical="center"/>
    </xf>
    <xf numFmtId="0" fontId="3" fillId="38" borderId="0" xfId="42" applyFill="1" applyAlignment="1">
      <alignment horizontal="center" vertical="center"/>
    </xf>
    <xf numFmtId="177" fontId="3" fillId="38" borderId="12" xfId="42" applyNumberFormat="1" applyFill="1" applyBorder="1" applyAlignment="1">
      <alignment horizontal="center" vertical="center"/>
    </xf>
    <xf numFmtId="177" fontId="3" fillId="38" borderId="84" xfId="42" applyNumberFormat="1" applyFill="1" applyBorder="1" applyAlignment="1">
      <alignment horizontal="center" vertical="center"/>
    </xf>
    <xf numFmtId="177" fontId="3" fillId="38" borderId="85" xfId="42" applyNumberFormat="1" applyFill="1" applyBorder="1" applyAlignment="1">
      <alignment horizontal="center" vertical="center"/>
    </xf>
    <xf numFmtId="177" fontId="3" fillId="38" borderId="83" xfId="42" applyNumberFormat="1" applyFill="1" applyBorder="1" applyAlignment="1">
      <alignment horizontal="center" vertical="center"/>
    </xf>
    <xf numFmtId="177" fontId="3" fillId="38" borderId="82" xfId="42" applyNumberFormat="1" applyFill="1" applyBorder="1" applyAlignment="1">
      <alignment horizontal="center" vertical="center"/>
    </xf>
    <xf numFmtId="0" fontId="3" fillId="38" borderId="45" xfId="42" applyFill="1" applyBorder="1" applyAlignment="1">
      <alignment horizontal="center" vertical="center"/>
    </xf>
    <xf numFmtId="0" fontId="3" fillId="38" borderId="110" xfId="42" applyFill="1" applyBorder="1" applyAlignment="1">
      <alignment horizontal="center" vertical="center"/>
    </xf>
    <xf numFmtId="0" fontId="5" fillId="38" borderId="113" xfId="42" applyFont="1" applyFill="1" applyBorder="1" applyAlignment="1">
      <alignment vertical="center" wrapText="1"/>
    </xf>
    <xf numFmtId="0" fontId="5" fillId="38" borderId="114" xfId="42" applyFont="1" applyFill="1" applyBorder="1" applyAlignment="1">
      <alignment vertical="center" wrapText="1"/>
    </xf>
    <xf numFmtId="0" fontId="5" fillId="38" borderId="115" xfId="42" applyFont="1" applyFill="1" applyBorder="1" applyAlignment="1">
      <alignment vertical="center" wrapText="1"/>
    </xf>
    <xf numFmtId="0" fontId="3" fillId="0" borderId="3" xfId="42" applyBorder="1" applyAlignment="1">
      <alignment horizontal="left" vertical="center" indent="1"/>
    </xf>
    <xf numFmtId="0" fontId="3" fillId="0" borderId="0" xfId="42" applyAlignment="1">
      <alignment horizontal="left" vertical="center" indent="1"/>
    </xf>
    <xf numFmtId="0" fontId="3" fillId="0" borderId="4" xfId="42" applyBorder="1" applyAlignment="1">
      <alignment horizontal="left" vertical="center" indent="1"/>
    </xf>
    <xf numFmtId="0" fontId="3" fillId="0" borderId="5" xfId="42" applyBorder="1" applyAlignment="1">
      <alignment horizontal="left" vertical="center" indent="1"/>
    </xf>
    <xf numFmtId="0" fontId="3" fillId="0" borderId="6" xfId="42" applyBorder="1" applyAlignment="1">
      <alignment horizontal="left" vertical="center" indent="1"/>
    </xf>
    <xf numFmtId="0" fontId="3" fillId="0" borderId="7" xfId="42" applyBorder="1" applyAlignment="1">
      <alignment horizontal="left" vertical="center" indent="1"/>
    </xf>
    <xf numFmtId="0" fontId="13" fillId="37" borderId="0" xfId="42" applyFont="1" applyFill="1" applyAlignment="1">
      <alignment horizontal="left" vertical="center"/>
    </xf>
    <xf numFmtId="0" fontId="3" fillId="0" borderId="0" xfId="42"/>
    <xf numFmtId="0" fontId="3" fillId="0" borderId="3" xfId="42" applyBorder="1" applyAlignment="1">
      <alignment horizontal="center" vertical="center"/>
    </xf>
    <xf numFmtId="0" fontId="3" fillId="0" borderId="0" xfId="42" applyAlignment="1">
      <alignment horizontal="left" indent="1"/>
    </xf>
    <xf numFmtId="0" fontId="3" fillId="0" borderId="45" xfId="42" applyBorder="1" applyAlignment="1">
      <alignment vertical="center"/>
    </xf>
    <xf numFmtId="0" fontId="3" fillId="0" borderId="0" xfId="42" applyAlignment="1">
      <alignment wrapText="1" shrinkToFit="1"/>
    </xf>
    <xf numFmtId="0" fontId="3" fillId="0" borderId="0" xfId="42" applyAlignment="1">
      <alignment horizontal="left" wrapText="1" indent="1" shrinkToFit="1"/>
    </xf>
    <xf numFmtId="0" fontId="3" fillId="0" borderId="0" xfId="42" applyAlignment="1">
      <alignment horizontal="left" wrapText="1" indent="2" shrinkToFit="1"/>
    </xf>
    <xf numFmtId="0" fontId="3" fillId="0" borderId="0" xfId="42" applyAlignment="1">
      <alignment horizontal="left" indent="2"/>
    </xf>
    <xf numFmtId="0" fontId="3" fillId="0" borderId="6" xfId="42" applyBorder="1" applyAlignment="1">
      <alignment wrapText="1" shrinkToFit="1"/>
    </xf>
    <xf numFmtId="0" fontId="3" fillId="0" borderId="28" xfId="42" applyBorder="1" applyAlignment="1">
      <alignment vertical="center"/>
    </xf>
    <xf numFmtId="0" fontId="7" fillId="0" borderId="0" xfId="42" applyFont="1" applyAlignment="1">
      <alignment vertical="distributed" wrapText="1"/>
    </xf>
    <xf numFmtId="0" fontId="14" fillId="0" borderId="0" xfId="42" applyFont="1" applyAlignment="1">
      <alignment horizontal="center" vertical="center" wrapText="1" shrinkToFit="1"/>
    </xf>
    <xf numFmtId="0" fontId="7" fillId="0" borderId="96" xfId="42" applyFont="1" applyBorder="1" applyAlignment="1">
      <alignment vertical="center" shrinkToFit="1"/>
    </xf>
    <xf numFmtId="0" fontId="7" fillId="0" borderId="97" xfId="42" applyFont="1" applyBorder="1" applyAlignment="1">
      <alignment vertical="center" shrinkToFit="1"/>
    </xf>
    <xf numFmtId="0" fontId="6" fillId="35" borderId="98" xfId="42" applyFont="1" applyFill="1" applyBorder="1" applyAlignment="1" applyProtection="1">
      <alignment horizontal="center" vertical="center" shrinkToFit="1"/>
      <protection locked="0"/>
    </xf>
    <xf numFmtId="0" fontId="6" fillId="35" borderId="99" xfId="42" applyFont="1" applyFill="1" applyBorder="1" applyAlignment="1" applyProtection="1">
      <alignment horizontal="center" vertical="center" shrinkToFit="1"/>
      <protection locked="0"/>
    </xf>
    <xf numFmtId="0" fontId="7" fillId="0" borderId="80" xfId="42" applyFont="1" applyBorder="1" applyAlignment="1">
      <alignment vertical="distributed" wrapText="1" shrinkToFit="1"/>
    </xf>
    <xf numFmtId="0" fontId="7" fillId="0" borderId="51" xfId="42" applyFont="1" applyBorder="1" applyAlignment="1">
      <alignment vertical="distributed" wrapText="1" shrinkToFit="1"/>
    </xf>
    <xf numFmtId="0" fontId="6" fillId="35" borderId="28" xfId="42" applyFont="1" applyFill="1" applyBorder="1" applyAlignment="1" applyProtection="1">
      <alignment horizontal="center" vertical="center" shrinkToFit="1"/>
      <protection locked="0"/>
    </xf>
    <xf numFmtId="0" fontId="6" fillId="35" borderId="100" xfId="42" applyFont="1" applyFill="1" applyBorder="1" applyAlignment="1" applyProtection="1">
      <alignment horizontal="center" vertical="center" shrinkToFit="1"/>
      <protection locked="0"/>
    </xf>
    <xf numFmtId="0" fontId="7" fillId="0" borderId="80" xfId="42" applyFont="1" applyBorder="1" applyAlignment="1">
      <alignment vertical="distributed" wrapText="1"/>
    </xf>
    <xf numFmtId="0" fontId="7" fillId="0" borderId="51" xfId="42" applyFont="1" applyBorder="1" applyAlignment="1">
      <alignment vertical="distributed" wrapText="1"/>
    </xf>
    <xf numFmtId="0" fontId="7" fillId="0" borderId="101" xfId="42" applyFont="1" applyBorder="1" applyAlignment="1">
      <alignment vertical="distributed" wrapText="1"/>
    </xf>
    <xf numFmtId="0" fontId="7" fillId="0" borderId="2" xfId="42" applyFont="1" applyBorder="1" applyAlignment="1">
      <alignment vertical="distributed" wrapText="1"/>
    </xf>
    <xf numFmtId="0" fontId="6" fillId="35" borderId="45" xfId="42" applyFont="1" applyFill="1" applyBorder="1" applyAlignment="1" applyProtection="1">
      <alignment horizontal="center" vertical="center" shrinkToFit="1"/>
      <protection locked="0"/>
    </xf>
    <xf numFmtId="0" fontId="6" fillId="35" borderId="102" xfId="42" applyFont="1" applyFill="1" applyBorder="1" applyAlignment="1" applyProtection="1">
      <alignment horizontal="center" vertical="center" shrinkToFit="1"/>
      <protection locked="0"/>
    </xf>
    <xf numFmtId="0" fontId="7" fillId="0" borderId="103" xfId="42" applyFont="1" applyBorder="1" applyAlignment="1">
      <alignment vertical="center" wrapText="1"/>
    </xf>
    <xf numFmtId="0" fontId="7" fillId="0" borderId="54" xfId="42" applyFont="1" applyBorder="1" applyAlignment="1">
      <alignment vertical="center"/>
    </xf>
    <xf numFmtId="0" fontId="7" fillId="0" borderId="104" xfId="42" applyFont="1" applyBorder="1" applyAlignment="1">
      <alignment vertical="center"/>
    </xf>
    <xf numFmtId="0" fontId="7" fillId="36" borderId="103" xfId="42" applyFont="1" applyFill="1" applyBorder="1" applyAlignment="1">
      <alignment horizontal="center" vertical="center"/>
    </xf>
    <xf numFmtId="0" fontId="7" fillId="36" borderId="105" xfId="42" applyFont="1" applyFill="1" applyBorder="1" applyAlignment="1">
      <alignment horizontal="center" vertical="center"/>
    </xf>
    <xf numFmtId="0" fontId="7" fillId="36" borderId="106" xfId="42" applyFont="1" applyFill="1" applyBorder="1" applyAlignment="1">
      <alignment horizontal="center" vertical="center"/>
    </xf>
    <xf numFmtId="0" fontId="7" fillId="0" borderId="107" xfId="42" applyFont="1" applyBorder="1" applyAlignment="1">
      <alignment vertical="center"/>
    </xf>
    <xf numFmtId="0" fontId="7" fillId="0" borderId="77" xfId="42"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3" xr:uid="{664500DB-FCC6-4FA2-A145-B67104BAE01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F85A3607-DB4C-4E66-BCFA-2C6BA7AA8DFE}"/>
    <cellStyle name="良い" xfId="41" builtinId="26" customBuiltin="1"/>
  </cellStyles>
  <dxfs count="2">
    <dxf>
      <font>
        <condense val="0"/>
        <extend val="0"/>
        <color auto="1"/>
      </font>
      <fill>
        <patternFill patternType="solid">
          <bgColor indexed="10"/>
        </patternFill>
      </fill>
    </dxf>
    <dxf>
      <font>
        <condense val="0"/>
        <extend val="0"/>
        <color auto="1"/>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304800</xdr:colOff>
      <xdr:row>43</xdr:row>
      <xdr:rowOff>76200</xdr:rowOff>
    </xdr:from>
    <xdr:to>
      <xdr:col>7</xdr:col>
      <xdr:colOff>76200</xdr:colOff>
      <xdr:row>44</xdr:row>
      <xdr:rowOff>133350</xdr:rowOff>
    </xdr:to>
    <xdr:sp macro="" textlink="">
      <xdr:nvSpPr>
        <xdr:cNvPr id="18475" name="AutoShape 1">
          <a:extLst>
            <a:ext uri="{FF2B5EF4-FFF2-40B4-BE49-F238E27FC236}">
              <a16:creationId xmlns:a16="http://schemas.microsoft.com/office/drawing/2014/main" id="{00000000-0008-0000-0000-00002B480000}"/>
            </a:ext>
          </a:extLst>
        </xdr:cNvPr>
        <xdr:cNvSpPr>
          <a:spLocks noChangeArrowheads="1"/>
        </xdr:cNvSpPr>
      </xdr:nvSpPr>
      <xdr:spPr bwMode="auto">
        <a:xfrm>
          <a:off x="4610100" y="13115925"/>
          <a:ext cx="247650" cy="228600"/>
        </a:xfrm>
        <a:prstGeom prst="rightArrow">
          <a:avLst>
            <a:gd name="adj1" fmla="val 50000"/>
            <a:gd name="adj2" fmla="val 270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561901</xdr:colOff>
      <xdr:row>18</xdr:row>
      <xdr:rowOff>275779</xdr:rowOff>
    </xdr:from>
    <xdr:to>
      <xdr:col>21</xdr:col>
      <xdr:colOff>342900</xdr:colOff>
      <xdr:row>21</xdr:row>
      <xdr:rowOff>199876</xdr:rowOff>
    </xdr:to>
    <xdr:sp macro="" textlink="" fLocksText="0">
      <xdr:nvSpPr>
        <xdr:cNvPr id="2" name="四角形吹き出し 1">
          <a:extLst>
            <a:ext uri="{FF2B5EF4-FFF2-40B4-BE49-F238E27FC236}">
              <a16:creationId xmlns:a16="http://schemas.microsoft.com/office/drawing/2014/main" id="{00000000-0008-0000-0000-000002000000}"/>
            </a:ext>
          </a:extLst>
        </xdr:cNvPr>
        <xdr:cNvSpPr/>
      </xdr:nvSpPr>
      <xdr:spPr>
        <a:xfrm>
          <a:off x="9420225" y="5524500"/>
          <a:ext cx="3209925" cy="895350"/>
        </a:xfrm>
        <a:prstGeom prst="wedgeRectCallout">
          <a:avLst>
            <a:gd name="adj1" fmla="val -65132"/>
            <a:gd name="adj2" fmla="val -17168"/>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t>「指定介護予防通所介護事業所における平均利用延人員数については、平成</a:t>
          </a:r>
          <a:r>
            <a:rPr lang="en-US" altLang="ja-JP" sz="1100"/>
            <a:t>30</a:t>
          </a:r>
          <a:r>
            <a:rPr lang="ja-JP" altLang="en-US" sz="1100"/>
            <a:t>年度分の事業所規模を決定する際の平成</a:t>
          </a:r>
          <a:r>
            <a:rPr lang="en-US" altLang="ja-JP" sz="1100"/>
            <a:t>29</a:t>
          </a:r>
          <a:r>
            <a:rPr lang="ja-JP" altLang="en-US" sz="1100"/>
            <a:t>年度の実績に限る」とされています。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304800</xdr:colOff>
      <xdr:row>42</xdr:row>
      <xdr:rowOff>76200</xdr:rowOff>
    </xdr:from>
    <xdr:to>
      <xdr:col>7</xdr:col>
      <xdr:colOff>76200</xdr:colOff>
      <xdr:row>43</xdr:row>
      <xdr:rowOff>133350</xdr:rowOff>
    </xdr:to>
    <xdr:sp macro="" textlink="">
      <xdr:nvSpPr>
        <xdr:cNvPr id="21537" name="AutoShape 1">
          <a:extLst>
            <a:ext uri="{FF2B5EF4-FFF2-40B4-BE49-F238E27FC236}">
              <a16:creationId xmlns:a16="http://schemas.microsoft.com/office/drawing/2014/main" id="{00000000-0008-0000-0100-000021540000}"/>
            </a:ext>
          </a:extLst>
        </xdr:cNvPr>
        <xdr:cNvSpPr>
          <a:spLocks noChangeArrowheads="1"/>
        </xdr:cNvSpPr>
      </xdr:nvSpPr>
      <xdr:spPr bwMode="auto">
        <a:xfrm>
          <a:off x="4619625" y="13401675"/>
          <a:ext cx="247650" cy="228600"/>
        </a:xfrm>
        <a:prstGeom prst="rightArrow">
          <a:avLst>
            <a:gd name="adj1" fmla="val 50000"/>
            <a:gd name="adj2" fmla="val 270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85725</xdr:colOff>
      <xdr:row>1</xdr:row>
      <xdr:rowOff>152400</xdr:rowOff>
    </xdr:from>
    <xdr:to>
      <xdr:col>15</xdr:col>
      <xdr:colOff>152400</xdr:colOff>
      <xdr:row>1</xdr:row>
      <xdr:rowOff>371475</xdr:rowOff>
    </xdr:to>
    <xdr:cxnSp macro="">
      <xdr:nvCxnSpPr>
        <xdr:cNvPr id="21538" name="AutoShape 8">
          <a:extLst>
            <a:ext uri="{FF2B5EF4-FFF2-40B4-BE49-F238E27FC236}">
              <a16:creationId xmlns:a16="http://schemas.microsoft.com/office/drawing/2014/main" id="{00000000-0008-0000-0100-000022540000}"/>
            </a:ext>
          </a:extLst>
        </xdr:cNvPr>
        <xdr:cNvCxnSpPr>
          <a:cxnSpLocks noChangeShapeType="1"/>
        </xdr:cNvCxnSpPr>
      </xdr:nvCxnSpPr>
      <xdr:spPr bwMode="auto">
        <a:xfrm>
          <a:off x="5829300" y="628650"/>
          <a:ext cx="2590800" cy="219075"/>
        </a:xfrm>
        <a:prstGeom prst="bentConnector3">
          <a:avLst>
            <a:gd name="adj1" fmla="val 100000"/>
          </a:avLst>
        </a:prstGeom>
        <a:noFill/>
        <a:ln w="15875">
          <a:solidFill>
            <a:srgbClr xmlns:mc="http://schemas.openxmlformats.org/markup-compatibility/2006" xmlns:a14="http://schemas.microsoft.com/office/drawing/2010/main" val="FF0000" mc:Ignorable="a14" a14:legacySpreadsheetColorIndex="10"/>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304800</xdr:colOff>
      <xdr:row>58</xdr:row>
      <xdr:rowOff>76200</xdr:rowOff>
    </xdr:from>
    <xdr:to>
      <xdr:col>8</xdr:col>
      <xdr:colOff>76200</xdr:colOff>
      <xdr:row>59</xdr:row>
      <xdr:rowOff>133350</xdr:rowOff>
    </xdr:to>
    <xdr:sp macro="" textlink="">
      <xdr:nvSpPr>
        <xdr:cNvPr id="2" name="AutoShape 1">
          <a:extLst>
            <a:ext uri="{FF2B5EF4-FFF2-40B4-BE49-F238E27FC236}">
              <a16:creationId xmlns:a16="http://schemas.microsoft.com/office/drawing/2014/main" id="{494A7A29-5F46-4114-97E0-BE4CE9E4E018}"/>
            </a:ext>
          </a:extLst>
        </xdr:cNvPr>
        <xdr:cNvSpPr>
          <a:spLocks noChangeArrowheads="1"/>
        </xdr:cNvSpPr>
      </xdr:nvSpPr>
      <xdr:spPr bwMode="auto">
        <a:xfrm>
          <a:off x="3295650" y="18526125"/>
          <a:ext cx="247650" cy="219075"/>
        </a:xfrm>
        <a:prstGeom prst="rightArrow">
          <a:avLst>
            <a:gd name="adj1" fmla="val 50000"/>
            <a:gd name="adj2" fmla="val 2708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304800</xdr:colOff>
      <xdr:row>58</xdr:row>
      <xdr:rowOff>76200</xdr:rowOff>
    </xdr:from>
    <xdr:to>
      <xdr:col>8</xdr:col>
      <xdr:colOff>76200</xdr:colOff>
      <xdr:row>59</xdr:row>
      <xdr:rowOff>133350</xdr:rowOff>
    </xdr:to>
    <xdr:sp macro="" textlink="">
      <xdr:nvSpPr>
        <xdr:cNvPr id="3" name="AutoShape 1">
          <a:extLst>
            <a:ext uri="{FF2B5EF4-FFF2-40B4-BE49-F238E27FC236}">
              <a16:creationId xmlns:a16="http://schemas.microsoft.com/office/drawing/2014/main" id="{CF367773-36D7-4BCF-957D-7F6772EC36D8}"/>
            </a:ext>
          </a:extLst>
        </xdr:cNvPr>
        <xdr:cNvSpPr>
          <a:spLocks noChangeArrowheads="1"/>
        </xdr:cNvSpPr>
      </xdr:nvSpPr>
      <xdr:spPr bwMode="auto">
        <a:xfrm>
          <a:off x="3295650" y="18526125"/>
          <a:ext cx="247650" cy="219075"/>
        </a:xfrm>
        <a:prstGeom prst="rightArrow">
          <a:avLst>
            <a:gd name="adj1" fmla="val 50000"/>
            <a:gd name="adj2" fmla="val 2708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Q48"/>
  <sheetViews>
    <sheetView tabSelected="1" view="pageBreakPreview" zoomScale="90" zoomScaleNormal="100" zoomScaleSheetLayoutView="90" workbookViewId="0">
      <selection activeCell="B21" sqref="B21"/>
    </sheetView>
  </sheetViews>
  <sheetFormatPr defaultRowHeight="13.5" x14ac:dyDescent="0.15"/>
  <cols>
    <col min="1" max="1" width="9.625" customWidth="1"/>
    <col min="2" max="2" width="21.875" customWidth="1"/>
    <col min="3" max="14" width="6.25" customWidth="1"/>
    <col min="15" max="15" width="1.875" customWidth="1"/>
    <col min="16" max="16" width="7.875" customWidth="1"/>
  </cols>
  <sheetData>
    <row r="1" spans="1:17" ht="32.25" customHeight="1" x14ac:dyDescent="0.15">
      <c r="A1" s="212" t="s">
        <v>182</v>
      </c>
      <c r="B1" s="213"/>
      <c r="C1" s="213"/>
      <c r="D1" s="213"/>
      <c r="E1" s="213"/>
      <c r="F1" s="213"/>
      <c r="G1" s="213"/>
      <c r="H1" s="213"/>
      <c r="I1" s="213"/>
      <c r="J1" s="213"/>
      <c r="K1" s="213"/>
      <c r="L1" s="214"/>
      <c r="M1" s="214"/>
      <c r="N1" s="214"/>
      <c r="O1" s="214"/>
      <c r="P1" s="214"/>
    </row>
    <row r="2" spans="1:17" s="11" customFormat="1" ht="30.75" customHeight="1" thickBot="1" x14ac:dyDescent="0.2">
      <c r="A2" s="23" t="s">
        <v>26</v>
      </c>
      <c r="B2" s="22"/>
      <c r="C2" s="20"/>
      <c r="D2" s="20"/>
      <c r="E2" s="20"/>
      <c r="F2" s="20"/>
      <c r="G2" s="20"/>
      <c r="H2" s="20"/>
      <c r="I2" s="20"/>
      <c r="J2" s="20"/>
      <c r="K2" s="20"/>
      <c r="L2" s="20"/>
    </row>
    <row r="3" spans="1:17" ht="27" customHeight="1" x14ac:dyDescent="0.15">
      <c r="A3" s="215" t="s">
        <v>5</v>
      </c>
      <c r="B3" s="216"/>
      <c r="C3" s="216"/>
      <c r="D3" s="225"/>
      <c r="E3" s="226"/>
      <c r="F3" s="226"/>
      <c r="G3" s="226"/>
      <c r="H3" s="226"/>
      <c r="I3" s="226"/>
      <c r="J3" s="227"/>
      <c r="L3" s="219" t="s">
        <v>39</v>
      </c>
      <c r="M3" s="220"/>
      <c r="N3" s="221"/>
      <c r="O3" s="228"/>
      <c r="P3" s="229"/>
    </row>
    <row r="4" spans="1:17" ht="27" customHeight="1" x14ac:dyDescent="0.15">
      <c r="A4" s="217" t="s">
        <v>3</v>
      </c>
      <c r="B4" s="218"/>
      <c r="C4" s="232"/>
      <c r="D4" s="233"/>
      <c r="E4" s="233"/>
      <c r="F4" s="233"/>
      <c r="G4" s="233"/>
      <c r="H4" s="233"/>
      <c r="I4" s="233"/>
      <c r="J4" s="234"/>
      <c r="L4" s="222"/>
      <c r="M4" s="223"/>
      <c r="N4" s="224"/>
      <c r="O4" s="230"/>
      <c r="P4" s="231"/>
    </row>
    <row r="5" spans="1:17" ht="27" customHeight="1" x14ac:dyDescent="0.15">
      <c r="A5" s="252" t="s">
        <v>6</v>
      </c>
      <c r="B5" s="253"/>
      <c r="C5" s="232"/>
      <c r="D5" s="233"/>
      <c r="E5" s="233"/>
      <c r="F5" s="233"/>
      <c r="G5" s="233"/>
      <c r="H5" s="233"/>
      <c r="I5" s="233"/>
      <c r="J5" s="234"/>
      <c r="L5" s="240" t="s">
        <v>79</v>
      </c>
      <c r="M5" s="241"/>
      <c r="N5" s="242"/>
      <c r="O5" s="236" t="s">
        <v>60</v>
      </c>
      <c r="P5" s="237"/>
    </row>
    <row r="6" spans="1:17" ht="27" customHeight="1" x14ac:dyDescent="0.15">
      <c r="A6" s="254" t="s">
        <v>7</v>
      </c>
      <c r="B6" s="255"/>
      <c r="C6" s="232"/>
      <c r="D6" s="233"/>
      <c r="E6" s="233"/>
      <c r="F6" s="233"/>
      <c r="G6" s="233"/>
      <c r="H6" s="233"/>
      <c r="I6" s="233"/>
      <c r="J6" s="234"/>
      <c r="L6" s="243"/>
      <c r="M6" s="244"/>
      <c r="N6" s="245"/>
      <c r="O6" s="230"/>
      <c r="P6" s="231"/>
    </row>
    <row r="7" spans="1:17" ht="27" customHeight="1" thickBot="1" x14ac:dyDescent="0.2">
      <c r="A7" s="250" t="s">
        <v>8</v>
      </c>
      <c r="B7" s="251"/>
      <c r="C7" s="207" t="str">
        <f>IF(Q28&lt;&gt;"",Q28,
IF(Q41&lt;&gt;"",Q41,""))</f>
        <v/>
      </c>
      <c r="D7" s="208"/>
      <c r="E7" s="208"/>
      <c r="F7" s="208"/>
      <c r="G7" s="208"/>
      <c r="H7" s="208"/>
      <c r="I7" s="208"/>
      <c r="J7" s="209"/>
      <c r="L7" s="240" t="s">
        <v>90</v>
      </c>
      <c r="M7" s="241"/>
      <c r="N7" s="242"/>
      <c r="O7" s="236"/>
      <c r="P7" s="237"/>
    </row>
    <row r="8" spans="1:17" ht="27" customHeight="1" thickBot="1" x14ac:dyDescent="0.2">
      <c r="L8" s="247"/>
      <c r="M8" s="248"/>
      <c r="N8" s="249"/>
      <c r="O8" s="238"/>
      <c r="P8" s="239"/>
    </row>
    <row r="9" spans="1:17" ht="9" customHeight="1" x14ac:dyDescent="0.2">
      <c r="A9" s="1"/>
      <c r="B9" s="16"/>
      <c r="C9" s="13"/>
      <c r="M9" s="14"/>
      <c r="N9" s="14"/>
      <c r="O9" s="14"/>
      <c r="P9" s="15"/>
    </row>
    <row r="10" spans="1:17" s="11" customFormat="1" ht="19.5" customHeight="1" x14ac:dyDescent="0.15">
      <c r="A10" s="235" t="s">
        <v>13</v>
      </c>
      <c r="B10" s="235"/>
      <c r="C10" s="235"/>
      <c r="D10" s="235"/>
      <c r="E10" s="235"/>
      <c r="F10" s="235"/>
      <c r="G10" s="235"/>
      <c r="H10" s="235"/>
      <c r="I10" s="235"/>
      <c r="J10" s="235"/>
      <c r="K10" s="235"/>
      <c r="L10" s="235"/>
      <c r="M10" s="235"/>
      <c r="N10" s="235"/>
      <c r="O10" s="235"/>
      <c r="P10" s="235"/>
    </row>
    <row r="11" spans="1:17" s="11" customFormat="1" ht="19.5" customHeight="1" x14ac:dyDescent="0.15">
      <c r="A11" s="235" t="s">
        <v>11</v>
      </c>
      <c r="B11" s="235"/>
      <c r="C11" s="235"/>
      <c r="D11" s="235"/>
      <c r="E11" s="235"/>
      <c r="F11" s="235"/>
      <c r="G11" s="235"/>
      <c r="H11" s="235"/>
      <c r="I11" s="235"/>
      <c r="J11" s="235"/>
      <c r="K11" s="235"/>
      <c r="L11" s="235"/>
      <c r="M11" s="235"/>
      <c r="N11" s="235"/>
      <c r="O11" s="235"/>
      <c r="P11" s="235"/>
    </row>
    <row r="12" spans="1:17" ht="8.25" customHeight="1" x14ac:dyDescent="0.15">
      <c r="A12" s="12"/>
      <c r="B12" s="12"/>
      <c r="C12" s="12"/>
      <c r="D12" s="12"/>
      <c r="E12" s="12"/>
      <c r="F12" s="12"/>
      <c r="G12" s="12"/>
      <c r="H12" s="12"/>
      <c r="I12" s="12"/>
      <c r="J12" s="12"/>
      <c r="K12" s="12"/>
      <c r="L12" s="12"/>
      <c r="M12" s="12"/>
      <c r="N12" s="12"/>
      <c r="O12" s="12"/>
      <c r="P12" s="12"/>
    </row>
    <row r="13" spans="1:17" s="11" customFormat="1" ht="23.25" customHeight="1" x14ac:dyDescent="0.15">
      <c r="A13" s="246" t="s">
        <v>25</v>
      </c>
      <c r="B13" s="246"/>
      <c r="C13" s="246"/>
      <c r="D13" s="246"/>
      <c r="E13" s="246"/>
      <c r="F13" s="246"/>
      <c r="G13" s="246"/>
      <c r="H13" s="246"/>
      <c r="I13" s="246"/>
      <c r="J13" s="246"/>
      <c r="K13" s="246"/>
      <c r="L13" s="246"/>
      <c r="M13" s="246"/>
      <c r="N13" s="246"/>
      <c r="O13" s="246"/>
      <c r="P13" s="246"/>
    </row>
    <row r="14" spans="1:17" ht="20.25" customHeight="1" x14ac:dyDescent="0.15">
      <c r="A14" s="10" t="s">
        <v>91</v>
      </c>
    </row>
    <row r="15" spans="1:17" ht="18.75" customHeight="1" x14ac:dyDescent="0.15">
      <c r="A15" s="182" t="s">
        <v>35</v>
      </c>
      <c r="B15" s="183"/>
      <c r="C15" s="174" t="s">
        <v>181</v>
      </c>
      <c r="D15" s="175"/>
      <c r="E15" s="175"/>
      <c r="F15" s="175"/>
      <c r="G15" s="175"/>
      <c r="H15" s="175"/>
      <c r="I15" s="175"/>
      <c r="J15" s="175"/>
      <c r="K15" s="175"/>
      <c r="L15" s="175" t="s">
        <v>183</v>
      </c>
      <c r="M15" s="175"/>
      <c r="N15" s="181"/>
      <c r="O15" s="182" t="s">
        <v>31</v>
      </c>
      <c r="P15" s="183"/>
      <c r="Q15" s="169"/>
    </row>
    <row r="16" spans="1:17" s="21" customFormat="1" ht="18.75" customHeight="1" x14ac:dyDescent="0.15">
      <c r="A16" s="184"/>
      <c r="B16" s="185"/>
      <c r="C16" s="42" t="s">
        <v>4</v>
      </c>
      <c r="D16" s="43" t="s">
        <v>14</v>
      </c>
      <c r="E16" s="43" t="s">
        <v>15</v>
      </c>
      <c r="F16" s="43" t="s">
        <v>16</v>
      </c>
      <c r="G16" s="43" t="s">
        <v>17</v>
      </c>
      <c r="H16" s="43" t="s">
        <v>18</v>
      </c>
      <c r="I16" s="43" t="s">
        <v>19</v>
      </c>
      <c r="J16" s="43" t="s">
        <v>20</v>
      </c>
      <c r="K16" s="43" t="s">
        <v>21</v>
      </c>
      <c r="L16" s="43" t="s">
        <v>22</v>
      </c>
      <c r="M16" s="43" t="s">
        <v>23</v>
      </c>
      <c r="N16" s="44" t="s">
        <v>24</v>
      </c>
      <c r="O16" s="184"/>
      <c r="P16" s="185"/>
      <c r="Q16" s="169"/>
    </row>
    <row r="17" spans="1:17" ht="25.5" customHeight="1" x14ac:dyDescent="0.15">
      <c r="A17" s="210" t="s">
        <v>54</v>
      </c>
      <c r="B17" s="45" t="s">
        <v>75</v>
      </c>
      <c r="C17" s="49"/>
      <c r="D17" s="50"/>
      <c r="E17" s="50"/>
      <c r="F17" s="50"/>
      <c r="G17" s="50"/>
      <c r="H17" s="50"/>
      <c r="I17" s="50"/>
      <c r="J17" s="50"/>
      <c r="K17" s="50"/>
      <c r="L17" s="50"/>
      <c r="M17" s="50"/>
      <c r="N17" s="66"/>
      <c r="O17" s="172">
        <f>SUM(C17:M17)</f>
        <v>0</v>
      </c>
      <c r="P17" s="173"/>
      <c r="Q17" s="41"/>
    </row>
    <row r="18" spans="1:17" ht="25.5" customHeight="1" x14ac:dyDescent="0.15">
      <c r="A18" s="211"/>
      <c r="B18" s="46" t="s">
        <v>76</v>
      </c>
      <c r="C18" s="51"/>
      <c r="D18" s="52"/>
      <c r="E18" s="52"/>
      <c r="F18" s="52"/>
      <c r="G18" s="52"/>
      <c r="H18" s="52"/>
      <c r="I18" s="52"/>
      <c r="J18" s="52"/>
      <c r="K18" s="52"/>
      <c r="L18" s="52"/>
      <c r="M18" s="52"/>
      <c r="N18" s="67"/>
      <c r="O18" s="172">
        <f t="shared" ref="O18:O23" si="0">SUM(C18:M18)</f>
        <v>0</v>
      </c>
      <c r="P18" s="173"/>
      <c r="Q18" s="41"/>
    </row>
    <row r="19" spans="1:17" ht="25.5" customHeight="1" x14ac:dyDescent="0.15">
      <c r="A19" s="211"/>
      <c r="B19" s="47" t="s">
        <v>74</v>
      </c>
      <c r="C19" s="49"/>
      <c r="D19" s="50"/>
      <c r="E19" s="50"/>
      <c r="F19" s="50"/>
      <c r="G19" s="50"/>
      <c r="H19" s="50"/>
      <c r="I19" s="50"/>
      <c r="J19" s="50"/>
      <c r="K19" s="50"/>
      <c r="L19" s="50"/>
      <c r="M19" s="50"/>
      <c r="N19" s="66"/>
      <c r="O19" s="172">
        <f t="shared" si="0"/>
        <v>0</v>
      </c>
      <c r="P19" s="173"/>
      <c r="Q19" s="41"/>
    </row>
    <row r="20" spans="1:17" ht="25.5" customHeight="1" x14ac:dyDescent="0.15">
      <c r="A20" s="176" t="s">
        <v>84</v>
      </c>
      <c r="B20" s="45" t="s">
        <v>80</v>
      </c>
      <c r="C20" s="53"/>
      <c r="D20" s="54"/>
      <c r="E20" s="54"/>
      <c r="F20" s="54"/>
      <c r="G20" s="54"/>
      <c r="H20" s="54"/>
      <c r="I20" s="54"/>
      <c r="J20" s="54"/>
      <c r="K20" s="54"/>
      <c r="L20" s="54"/>
      <c r="M20" s="54"/>
      <c r="N20" s="68"/>
      <c r="O20" s="172">
        <f t="shared" si="0"/>
        <v>0</v>
      </c>
      <c r="P20" s="173"/>
      <c r="Q20" s="41"/>
    </row>
    <row r="21" spans="1:17" ht="25.5" customHeight="1" x14ac:dyDescent="0.15">
      <c r="A21" s="177"/>
      <c r="B21" s="46" t="s">
        <v>55</v>
      </c>
      <c r="C21" s="51"/>
      <c r="D21" s="52"/>
      <c r="E21" s="52"/>
      <c r="F21" s="52"/>
      <c r="G21" s="52"/>
      <c r="H21" s="52"/>
      <c r="I21" s="52"/>
      <c r="J21" s="52"/>
      <c r="K21" s="52"/>
      <c r="L21" s="52"/>
      <c r="M21" s="52"/>
      <c r="N21" s="67"/>
      <c r="O21" s="172">
        <f t="shared" si="0"/>
        <v>0</v>
      </c>
      <c r="P21" s="173"/>
      <c r="Q21" s="41"/>
    </row>
    <row r="22" spans="1:17" ht="25.5" customHeight="1" x14ac:dyDescent="0.15">
      <c r="A22" s="177"/>
      <c r="B22" s="47" t="s">
        <v>81</v>
      </c>
      <c r="C22" s="55"/>
      <c r="D22" s="56"/>
      <c r="E22" s="56"/>
      <c r="F22" s="56"/>
      <c r="G22" s="56"/>
      <c r="H22" s="56"/>
      <c r="I22" s="56"/>
      <c r="J22" s="56"/>
      <c r="K22" s="56"/>
      <c r="L22" s="56"/>
      <c r="M22" s="56"/>
      <c r="N22" s="66"/>
      <c r="O22" s="172">
        <f t="shared" si="0"/>
        <v>0</v>
      </c>
      <c r="P22" s="173"/>
      <c r="Q22" s="41"/>
    </row>
    <row r="23" spans="1:17" ht="25.5" customHeight="1" thickBot="1" x14ac:dyDescent="0.2">
      <c r="A23" s="178"/>
      <c r="B23" s="74" t="s">
        <v>56</v>
      </c>
      <c r="C23" s="57"/>
      <c r="D23" s="58"/>
      <c r="E23" s="58"/>
      <c r="F23" s="58"/>
      <c r="G23" s="58"/>
      <c r="H23" s="58"/>
      <c r="I23" s="58"/>
      <c r="J23" s="58"/>
      <c r="K23" s="58"/>
      <c r="L23" s="58"/>
      <c r="M23" s="58"/>
      <c r="N23" s="69"/>
      <c r="O23" s="172">
        <f t="shared" si="0"/>
        <v>0</v>
      </c>
      <c r="P23" s="173"/>
      <c r="Q23" s="41"/>
    </row>
    <row r="24" spans="1:17" ht="52.5" customHeight="1" thickTop="1" x14ac:dyDescent="0.15">
      <c r="A24" s="179" t="s">
        <v>82</v>
      </c>
      <c r="B24" s="180"/>
      <c r="C24" s="75">
        <f>C17+C18*3/4+C19*1/2+C20+C21*3/4+C22*1/2+C23</f>
        <v>0</v>
      </c>
      <c r="D24" s="64">
        <f t="shared" ref="D24:M24" si="1">D17+D18*3/4+D19*1/2+D20+D21*3/4+D22*1/2+D23</f>
        <v>0</v>
      </c>
      <c r="E24" s="64">
        <f t="shared" si="1"/>
        <v>0</v>
      </c>
      <c r="F24" s="64">
        <f t="shared" si="1"/>
        <v>0</v>
      </c>
      <c r="G24" s="64">
        <f t="shared" si="1"/>
        <v>0</v>
      </c>
      <c r="H24" s="64">
        <f t="shared" si="1"/>
        <v>0</v>
      </c>
      <c r="I24" s="64">
        <f t="shared" si="1"/>
        <v>0</v>
      </c>
      <c r="J24" s="64">
        <f t="shared" si="1"/>
        <v>0</v>
      </c>
      <c r="K24" s="64">
        <f t="shared" si="1"/>
        <v>0</v>
      </c>
      <c r="L24" s="64">
        <f t="shared" si="1"/>
        <v>0</v>
      </c>
      <c r="M24" s="64">
        <f t="shared" si="1"/>
        <v>0</v>
      </c>
      <c r="N24" s="65"/>
      <c r="O24" s="172">
        <f>SUM(C24:M24)</f>
        <v>0</v>
      </c>
      <c r="P24" s="173"/>
      <c r="Q24" s="41"/>
    </row>
    <row r="25" spans="1:17" ht="27" customHeight="1" thickBot="1" x14ac:dyDescent="0.2">
      <c r="A25" s="170" t="s">
        <v>61</v>
      </c>
      <c r="B25" s="171"/>
      <c r="C25" s="59"/>
      <c r="D25" s="60"/>
      <c r="E25" s="60"/>
      <c r="F25" s="60"/>
      <c r="G25" s="60"/>
      <c r="H25" s="60"/>
      <c r="I25" s="60"/>
      <c r="J25" s="60"/>
      <c r="K25" s="60"/>
      <c r="L25" s="60"/>
      <c r="M25" s="60"/>
      <c r="N25" s="68"/>
      <c r="O25" s="200"/>
      <c r="P25" s="201"/>
      <c r="Q25" s="11"/>
    </row>
    <row r="26" spans="1:17" ht="27" customHeight="1" thickBot="1" x14ac:dyDescent="0.2">
      <c r="A26" s="202" t="s">
        <v>37</v>
      </c>
      <c r="B26" s="203"/>
      <c r="C26" s="70">
        <f>IF(C25="",C24,ROUND(C24*6/7,3))</f>
        <v>0</v>
      </c>
      <c r="D26" s="70">
        <f t="shared" ref="D26:M26" si="2">IF(D25="",D24,ROUND(D24*6/7,3))</f>
        <v>0</v>
      </c>
      <c r="E26" s="70">
        <f t="shared" si="2"/>
        <v>0</v>
      </c>
      <c r="F26" s="70">
        <f t="shared" si="2"/>
        <v>0</v>
      </c>
      <c r="G26" s="70">
        <f t="shared" si="2"/>
        <v>0</v>
      </c>
      <c r="H26" s="70">
        <f t="shared" si="2"/>
        <v>0</v>
      </c>
      <c r="I26" s="70">
        <f t="shared" si="2"/>
        <v>0</v>
      </c>
      <c r="J26" s="70">
        <f t="shared" si="2"/>
        <v>0</v>
      </c>
      <c r="K26" s="70">
        <f t="shared" si="2"/>
        <v>0</v>
      </c>
      <c r="L26" s="70">
        <f t="shared" si="2"/>
        <v>0</v>
      </c>
      <c r="M26" s="70">
        <f t="shared" si="2"/>
        <v>0</v>
      </c>
      <c r="N26" s="71"/>
      <c r="O26" s="72" t="s">
        <v>51</v>
      </c>
      <c r="P26" s="73">
        <f>SUM(C26:M26)</f>
        <v>0</v>
      </c>
      <c r="Q26" s="40"/>
    </row>
    <row r="27" spans="1:17" ht="15.75" customHeight="1" thickBot="1" x14ac:dyDescent="0.2">
      <c r="A27" s="197" t="s">
        <v>32</v>
      </c>
      <c r="B27" s="197"/>
      <c r="C27" s="11"/>
      <c r="D27" s="11"/>
      <c r="E27" s="11"/>
      <c r="F27" s="11"/>
      <c r="G27" s="11"/>
      <c r="H27" s="11"/>
      <c r="I27" s="11"/>
      <c r="J27" s="11"/>
      <c r="K27" s="11"/>
      <c r="L27" s="11"/>
      <c r="P27" s="11"/>
    </row>
    <row r="28" spans="1:17" ht="24.75" customHeight="1" thickBot="1" x14ac:dyDescent="0.2">
      <c r="A28" s="198" t="s">
        <v>49</v>
      </c>
      <c r="B28" s="198"/>
      <c r="C28" s="198"/>
      <c r="D28" s="199"/>
      <c r="E28" s="195">
        <f>P26</f>
        <v>0</v>
      </c>
      <c r="F28" s="196"/>
      <c r="G28" s="193" t="s">
        <v>34</v>
      </c>
      <c r="H28" s="194"/>
      <c r="I28" s="61"/>
      <c r="J28" s="21" t="s">
        <v>40</v>
      </c>
      <c r="K28" s="191">
        <f>IF(I28&lt;&gt;"",E28/I28,0)</f>
        <v>0</v>
      </c>
      <c r="L28" s="192"/>
      <c r="M28" s="11" t="s">
        <v>9</v>
      </c>
      <c r="P28" s="16"/>
      <c r="Q28" s="21" t="str">
        <f>IF(K28=0,"",IF(K28&lt;=750,"通常規模",IF(K28&lt;=900,"大規模（Ⅰ）","大規模（Ⅱ）")))</f>
        <v/>
      </c>
    </row>
    <row r="29" spans="1:17" ht="15" customHeight="1" x14ac:dyDescent="0.15">
      <c r="A29" s="26"/>
      <c r="H29" s="28"/>
      <c r="J29" s="37" t="s">
        <v>52</v>
      </c>
      <c r="K29" s="27" t="s">
        <v>29</v>
      </c>
      <c r="M29" s="11"/>
    </row>
    <row r="30" spans="1:17" ht="7.5" customHeight="1" x14ac:dyDescent="0.15">
      <c r="A30" s="24"/>
      <c r="I30" s="11"/>
      <c r="K30" s="11"/>
      <c r="L30" s="16"/>
      <c r="M30" s="16"/>
      <c r="N30" s="27"/>
      <c r="O30" s="27"/>
      <c r="P30" s="27"/>
    </row>
    <row r="31" spans="1:17" ht="39.75" customHeight="1" x14ac:dyDescent="0.15">
      <c r="A31" s="19" t="s">
        <v>41</v>
      </c>
      <c r="B31" s="168" t="s">
        <v>83</v>
      </c>
      <c r="C31" s="168"/>
      <c r="D31" s="168"/>
      <c r="E31" s="168"/>
      <c r="F31" s="168"/>
      <c r="G31" s="168"/>
      <c r="H31" s="168"/>
      <c r="I31" s="168"/>
      <c r="J31" s="168"/>
      <c r="K31" s="168"/>
      <c r="L31" s="168"/>
      <c r="M31" s="168"/>
      <c r="N31" s="168"/>
      <c r="O31" s="168"/>
      <c r="P31" s="168"/>
    </row>
    <row r="32" spans="1:17" ht="29.25" customHeight="1" x14ac:dyDescent="0.15">
      <c r="A32" s="19" t="s">
        <v>42</v>
      </c>
      <c r="B32" s="190" t="s">
        <v>38</v>
      </c>
      <c r="C32" s="190"/>
      <c r="D32" s="190"/>
      <c r="E32" s="190"/>
      <c r="F32" s="190"/>
      <c r="G32" s="190"/>
      <c r="H32" s="190"/>
      <c r="I32" s="190"/>
      <c r="J32" s="190"/>
      <c r="K32" s="190"/>
      <c r="L32" s="190"/>
      <c r="M32" s="190"/>
      <c r="N32" s="190"/>
      <c r="O32" s="190"/>
      <c r="P32" s="190"/>
    </row>
    <row r="33" spans="1:17" ht="66.75" customHeight="1" x14ac:dyDescent="0.15">
      <c r="A33" s="19" t="s">
        <v>86</v>
      </c>
      <c r="B33" s="204" t="s">
        <v>85</v>
      </c>
      <c r="C33" s="204"/>
      <c r="D33" s="204"/>
      <c r="E33" s="204"/>
      <c r="F33" s="204"/>
      <c r="G33" s="204"/>
      <c r="H33" s="204"/>
      <c r="I33" s="204"/>
      <c r="J33" s="204"/>
      <c r="K33" s="204"/>
      <c r="L33" s="204"/>
      <c r="M33" s="204"/>
      <c r="N33" s="204"/>
      <c r="O33" s="204"/>
      <c r="P33" s="204"/>
    </row>
    <row r="34" spans="1:17" ht="16.5" customHeight="1" x14ac:dyDescent="0.15">
      <c r="A34" s="19" t="s">
        <v>44</v>
      </c>
      <c r="B34" s="190" t="s">
        <v>36</v>
      </c>
      <c r="C34" s="190"/>
      <c r="D34" s="190"/>
      <c r="E34" s="190"/>
      <c r="F34" s="190"/>
      <c r="G34" s="190"/>
      <c r="H34" s="190"/>
      <c r="I34" s="190"/>
      <c r="J34" s="190"/>
      <c r="K34" s="190"/>
      <c r="L34" s="190"/>
      <c r="M34" s="190"/>
      <c r="N34" s="190"/>
      <c r="O34" s="190"/>
      <c r="P34" s="190"/>
    </row>
    <row r="35" spans="1:17" ht="16.5" customHeight="1" x14ac:dyDescent="0.15">
      <c r="A35" s="19" t="s">
        <v>57</v>
      </c>
      <c r="B35" s="168" t="s">
        <v>88</v>
      </c>
      <c r="C35" s="168"/>
      <c r="D35" s="168"/>
      <c r="E35" s="168"/>
      <c r="F35" s="168"/>
      <c r="G35" s="168"/>
      <c r="H35" s="168"/>
      <c r="I35" s="168"/>
      <c r="J35" s="168"/>
      <c r="K35" s="168"/>
      <c r="L35" s="168"/>
      <c r="M35" s="168"/>
      <c r="N35" s="168"/>
      <c r="O35" s="168"/>
      <c r="P35" s="168"/>
    </row>
    <row r="36" spans="1:17" ht="16.5" customHeight="1" x14ac:dyDescent="0.15">
      <c r="A36" s="19"/>
      <c r="B36" s="168" t="s">
        <v>87</v>
      </c>
      <c r="C36" s="168"/>
      <c r="D36" s="168"/>
      <c r="E36" s="168"/>
      <c r="F36" s="168"/>
      <c r="G36" s="168"/>
      <c r="H36" s="168"/>
      <c r="I36" s="168"/>
      <c r="J36" s="168"/>
      <c r="K36" s="168"/>
      <c r="L36" s="168"/>
      <c r="M36" s="168"/>
      <c r="N36" s="168"/>
      <c r="O36" s="168"/>
      <c r="P36" s="168"/>
    </row>
    <row r="37" spans="1:17" ht="4.5" customHeight="1" x14ac:dyDescent="0.15">
      <c r="A37" s="12"/>
      <c r="B37" s="12"/>
      <c r="C37" s="12"/>
      <c r="D37" s="12"/>
      <c r="E37" s="12"/>
      <c r="F37" s="12"/>
      <c r="G37" s="12"/>
      <c r="H37" s="12"/>
      <c r="I37" s="12"/>
      <c r="J37" s="12"/>
      <c r="K37" s="12"/>
      <c r="L37" s="12"/>
      <c r="M37" s="12"/>
      <c r="N37" s="12"/>
      <c r="O37" s="12"/>
      <c r="P37" s="12"/>
    </row>
    <row r="38" spans="1:17" ht="37.5" customHeight="1" x14ac:dyDescent="0.15">
      <c r="A38" s="189" t="s">
        <v>33</v>
      </c>
      <c r="B38" s="189"/>
      <c r="C38" s="189"/>
      <c r="D38" s="189"/>
      <c r="E38" s="189"/>
      <c r="F38" s="189"/>
      <c r="G38" s="189"/>
      <c r="H38" s="189"/>
      <c r="I38" s="189"/>
      <c r="J38" s="189"/>
      <c r="K38" s="189"/>
      <c r="L38" s="189"/>
      <c r="M38" s="189"/>
      <c r="N38" s="189"/>
      <c r="O38" s="189"/>
      <c r="P38" s="189"/>
    </row>
    <row r="39" spans="1:17" ht="16.5" customHeight="1" x14ac:dyDescent="0.15">
      <c r="A39" s="188" t="s">
        <v>45</v>
      </c>
      <c r="B39" s="188"/>
      <c r="C39" s="188"/>
      <c r="D39" s="188"/>
      <c r="E39" s="188"/>
      <c r="F39" s="188"/>
      <c r="G39" s="188"/>
      <c r="H39" s="188"/>
      <c r="I39" s="188"/>
      <c r="J39" s="188"/>
      <c r="K39" s="188"/>
      <c r="L39" s="188"/>
      <c r="M39" s="188"/>
      <c r="N39" s="188"/>
      <c r="O39" s="188"/>
      <c r="P39" s="188"/>
    </row>
    <row r="40" spans="1:17" ht="17.25" customHeight="1" thickBot="1" x14ac:dyDescent="0.2">
      <c r="B40" s="33" t="s">
        <v>27</v>
      </c>
      <c r="C40" s="32"/>
      <c r="D40" s="187" t="s">
        <v>28</v>
      </c>
      <c r="E40" s="187"/>
      <c r="F40" s="187"/>
      <c r="G40" s="34" t="s">
        <v>53</v>
      </c>
      <c r="I40" s="30"/>
      <c r="J40" s="30"/>
      <c r="K40" s="30"/>
      <c r="L40" s="30"/>
      <c r="M40" s="30"/>
    </row>
    <row r="41" spans="1:17" s="18" customFormat="1" ht="26.25" customHeight="1" thickBot="1" x14ac:dyDescent="0.2">
      <c r="A41" s="17"/>
      <c r="B41" s="62"/>
      <c r="C41" s="17" t="s">
        <v>46</v>
      </c>
      <c r="D41" s="17" t="s">
        <v>47</v>
      </c>
      <c r="E41" s="62"/>
      <c r="F41" s="17" t="s">
        <v>48</v>
      </c>
      <c r="G41" s="205">
        <f>B41*0.9*E41</f>
        <v>0</v>
      </c>
      <c r="H41" s="206"/>
      <c r="I41" s="28"/>
      <c r="J41" s="11"/>
      <c r="K41" s="28"/>
      <c r="L41" s="186"/>
      <c r="M41" s="186"/>
      <c r="N41" s="11"/>
      <c r="O41" s="11"/>
      <c r="Q41" s="28" t="str">
        <f>IF(G41=0,"",IF(G41&lt;=750,"通常規模",IF(G41&lt;=900,"大規模（Ⅰ）","大規模（Ⅱ）")))</f>
        <v/>
      </c>
    </row>
    <row r="42" spans="1:17" ht="15.75" customHeight="1" x14ac:dyDescent="0.15">
      <c r="B42" s="35" t="s">
        <v>9</v>
      </c>
      <c r="C42" s="36"/>
      <c r="D42" s="11"/>
      <c r="E42" s="37" t="s">
        <v>12</v>
      </c>
      <c r="F42" s="11"/>
      <c r="G42" s="38"/>
      <c r="H42" s="39" t="s">
        <v>9</v>
      </c>
      <c r="I42" s="31"/>
      <c r="J42" s="29"/>
      <c r="K42" s="31"/>
      <c r="M42" s="16"/>
      <c r="N42" s="25"/>
      <c r="O42" s="25"/>
      <c r="P42" s="21"/>
      <c r="Q42" s="16"/>
    </row>
    <row r="43" spans="1:17" x14ac:dyDescent="0.15">
      <c r="B43" s="9" t="s">
        <v>1</v>
      </c>
      <c r="C43" s="2"/>
      <c r="D43" s="2"/>
      <c r="E43" s="2"/>
      <c r="F43" s="2"/>
      <c r="G43" s="2"/>
      <c r="H43" s="2"/>
      <c r="I43" s="2"/>
      <c r="J43" s="2"/>
      <c r="K43" s="2"/>
      <c r="L43" s="2"/>
      <c r="M43" s="2"/>
      <c r="N43" s="3"/>
    </row>
    <row r="44" spans="1:17" x14ac:dyDescent="0.15">
      <c r="B44" s="4" t="s">
        <v>0</v>
      </c>
      <c r="I44" t="s">
        <v>10</v>
      </c>
      <c r="N44" s="5"/>
    </row>
    <row r="45" spans="1:17" x14ac:dyDescent="0.15">
      <c r="B45" s="4" t="s">
        <v>2</v>
      </c>
      <c r="I45" t="s">
        <v>30</v>
      </c>
      <c r="N45" s="5"/>
    </row>
    <row r="46" spans="1:17" ht="7.5" customHeight="1" x14ac:dyDescent="0.15">
      <c r="B46" s="6"/>
      <c r="C46" s="7"/>
      <c r="D46" s="7"/>
      <c r="E46" s="7"/>
      <c r="F46" s="7"/>
      <c r="G46" s="7"/>
      <c r="H46" s="7"/>
      <c r="I46" s="7"/>
      <c r="J46" s="7"/>
      <c r="K46" s="7"/>
      <c r="L46" s="7"/>
      <c r="M46" s="7"/>
      <c r="N46" s="8"/>
    </row>
    <row r="48" spans="1:17" ht="6.75" customHeight="1" x14ac:dyDescent="0.15"/>
  </sheetData>
  <sheetProtection algorithmName="SHA-512" hashValue="mHe3S+v0ggL9shxlCabBoQ6v9lPRTkCeaIgz8OMrj2AUi/LJvyKYptKbZe5tETdekVBFHl+CdxC+XUScgWNuEg==" saltValue="SzXGtVbG1lwdchmuupYcEA==" spinCount="100000" sheet="1" objects="1" scenarios="1"/>
  <mergeCells count="55">
    <mergeCell ref="A13:P13"/>
    <mergeCell ref="L7:N8"/>
    <mergeCell ref="A7:B7"/>
    <mergeCell ref="A10:P10"/>
    <mergeCell ref="A5:B5"/>
    <mergeCell ref="C5:J5"/>
    <mergeCell ref="A6:B6"/>
    <mergeCell ref="C6:J6"/>
    <mergeCell ref="B33:P33"/>
    <mergeCell ref="G41:H41"/>
    <mergeCell ref="C7:J7"/>
    <mergeCell ref="A17:A19"/>
    <mergeCell ref="A1:P1"/>
    <mergeCell ref="A3:C3"/>
    <mergeCell ref="A4:B4"/>
    <mergeCell ref="L3:N4"/>
    <mergeCell ref="D3:J3"/>
    <mergeCell ref="O3:P4"/>
    <mergeCell ref="C4:J4"/>
    <mergeCell ref="B35:P35"/>
    <mergeCell ref="A11:P11"/>
    <mergeCell ref="O5:P6"/>
    <mergeCell ref="O7:P8"/>
    <mergeCell ref="L5:N6"/>
    <mergeCell ref="L41:M41"/>
    <mergeCell ref="O15:P16"/>
    <mergeCell ref="D40:F40"/>
    <mergeCell ref="B36:P36"/>
    <mergeCell ref="A39:P39"/>
    <mergeCell ref="A38:P38"/>
    <mergeCell ref="B32:P32"/>
    <mergeCell ref="K28:L28"/>
    <mergeCell ref="O24:P24"/>
    <mergeCell ref="B34:P34"/>
    <mergeCell ref="G28:H28"/>
    <mergeCell ref="E28:F28"/>
    <mergeCell ref="A27:B27"/>
    <mergeCell ref="A28:D28"/>
    <mergeCell ref="O25:P25"/>
    <mergeCell ref="A26:B26"/>
    <mergeCell ref="B31:P31"/>
    <mergeCell ref="Q15:Q16"/>
    <mergeCell ref="A25:B25"/>
    <mergeCell ref="O19:P19"/>
    <mergeCell ref="C15:K15"/>
    <mergeCell ref="O17:P17"/>
    <mergeCell ref="A20:A23"/>
    <mergeCell ref="O20:P20"/>
    <mergeCell ref="O21:P21"/>
    <mergeCell ref="O22:P22"/>
    <mergeCell ref="O23:P23"/>
    <mergeCell ref="A24:B24"/>
    <mergeCell ref="O18:P18"/>
    <mergeCell ref="L15:N15"/>
    <mergeCell ref="A15:B16"/>
  </mergeCells>
  <phoneticPr fontId="1"/>
  <conditionalFormatting sqref="C7:J7">
    <cfRule type="expression" dxfId="1" priority="1" stopIfTrue="1">
      <formula>$C$7&lt;&gt;$Q$28</formula>
    </cfRule>
  </conditionalFormatting>
  <dataValidations count="2">
    <dataValidation type="list" allowBlank="1" showInputMessage="1" sqref="C25:M25" xr:uid="{00000000-0002-0000-0000-000001000000}">
      <formula1>"0.857142857142857"</formula1>
    </dataValidation>
    <dataValidation type="list" allowBlank="1" showInputMessage="1" showErrorMessage="1" sqref="O3:P8" xr:uid="{00000000-0002-0000-0000-000002000000}">
      <formula1>"○,　,"</formula1>
    </dataValidation>
  </dataValidations>
  <printOptions horizontalCentered="1" verticalCentered="1"/>
  <pageMargins left="0.23622047244094491" right="0.23622047244094491" top="0.74803149606299213" bottom="0.74803149606299213" header="0.31496062992125984" footer="0.31496062992125984"/>
  <pageSetup paperSize="9" scale="75" fitToHeight="0" orientation="portrait" r:id="rId1"/>
  <headerFooter alignWithMargins="0">
    <oddHeader>&amp;L&amp;"ＭＳ Ｐゴシック,太字"（通所介護）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47"/>
  <sheetViews>
    <sheetView view="pageBreakPreview" zoomScaleNormal="100" zoomScaleSheetLayoutView="100" workbookViewId="0">
      <selection activeCell="L16" sqref="L16"/>
    </sheetView>
  </sheetViews>
  <sheetFormatPr defaultRowHeight="13.5" x14ac:dyDescent="0.15"/>
  <cols>
    <col min="1" max="1" width="9.625" customWidth="1"/>
    <col min="2" max="2" width="22" customWidth="1"/>
    <col min="3" max="14" width="6.25" customWidth="1"/>
    <col min="15" max="15" width="1.875" customWidth="1"/>
    <col min="16" max="16" width="7.875" customWidth="1"/>
  </cols>
  <sheetData>
    <row r="1" spans="1:17" ht="37.5" customHeight="1" x14ac:dyDescent="0.15">
      <c r="A1" s="212" t="s">
        <v>182</v>
      </c>
      <c r="B1" s="213"/>
      <c r="C1" s="213"/>
      <c r="D1" s="213"/>
      <c r="E1" s="213"/>
      <c r="F1" s="213"/>
      <c r="G1" s="213"/>
      <c r="H1" s="213"/>
      <c r="I1" s="213"/>
      <c r="J1" s="213"/>
      <c r="K1" s="213"/>
      <c r="L1" s="214"/>
      <c r="M1" s="214"/>
      <c r="N1" s="214"/>
      <c r="O1" s="214"/>
      <c r="P1" s="214"/>
    </row>
    <row r="2" spans="1:17" s="11" customFormat="1" ht="30.75" customHeight="1" thickBot="1" x14ac:dyDescent="0.2">
      <c r="A2" s="23" t="s">
        <v>26</v>
      </c>
      <c r="B2" s="22"/>
      <c r="C2" s="20"/>
      <c r="D2" s="20"/>
      <c r="E2" s="20"/>
      <c r="F2" s="20"/>
      <c r="G2" s="20"/>
      <c r="H2" s="20"/>
      <c r="I2" s="20"/>
      <c r="J2" s="20"/>
      <c r="K2" s="20"/>
      <c r="L2" s="20"/>
    </row>
    <row r="3" spans="1:17" ht="27" customHeight="1" x14ac:dyDescent="0.15">
      <c r="A3" s="215" t="s">
        <v>5</v>
      </c>
      <c r="B3" s="216"/>
      <c r="C3" s="216"/>
      <c r="D3" s="225" t="s">
        <v>70</v>
      </c>
      <c r="E3" s="226"/>
      <c r="F3" s="226"/>
      <c r="G3" s="226"/>
      <c r="H3" s="226"/>
      <c r="I3" s="226"/>
      <c r="J3" s="227"/>
      <c r="L3" s="219" t="s">
        <v>39</v>
      </c>
      <c r="M3" s="220"/>
      <c r="N3" s="221"/>
      <c r="O3" s="228" t="s">
        <v>66</v>
      </c>
      <c r="P3" s="229"/>
    </row>
    <row r="4" spans="1:17" ht="27" customHeight="1" x14ac:dyDescent="0.15">
      <c r="A4" s="217" t="s">
        <v>3</v>
      </c>
      <c r="B4" s="218"/>
      <c r="C4" s="232" t="s">
        <v>71</v>
      </c>
      <c r="D4" s="233"/>
      <c r="E4" s="233"/>
      <c r="F4" s="233"/>
      <c r="G4" s="233"/>
      <c r="H4" s="233"/>
      <c r="I4" s="233"/>
      <c r="J4" s="234"/>
      <c r="L4" s="222"/>
      <c r="M4" s="223"/>
      <c r="N4" s="224"/>
      <c r="O4" s="230"/>
      <c r="P4" s="231"/>
    </row>
    <row r="5" spans="1:17" ht="27" customHeight="1" x14ac:dyDescent="0.15">
      <c r="A5" s="252" t="s">
        <v>6</v>
      </c>
      <c r="B5" s="253"/>
      <c r="C5" s="232" t="s">
        <v>72</v>
      </c>
      <c r="D5" s="233"/>
      <c r="E5" s="233"/>
      <c r="F5" s="233"/>
      <c r="G5" s="233"/>
      <c r="H5" s="233"/>
      <c r="I5" s="233"/>
      <c r="J5" s="234"/>
      <c r="L5" s="240" t="s">
        <v>79</v>
      </c>
      <c r="M5" s="241"/>
      <c r="N5" s="242"/>
      <c r="O5" s="236" t="s">
        <v>60</v>
      </c>
      <c r="P5" s="237"/>
    </row>
    <row r="6" spans="1:17" ht="27" customHeight="1" x14ac:dyDescent="0.15">
      <c r="A6" s="254" t="s">
        <v>7</v>
      </c>
      <c r="B6" s="255"/>
      <c r="C6" s="232" t="s">
        <v>73</v>
      </c>
      <c r="D6" s="233"/>
      <c r="E6" s="233"/>
      <c r="F6" s="233"/>
      <c r="G6" s="233"/>
      <c r="H6" s="233"/>
      <c r="I6" s="233"/>
      <c r="J6" s="234"/>
      <c r="L6" s="243"/>
      <c r="M6" s="244"/>
      <c r="N6" s="245"/>
      <c r="O6" s="230"/>
      <c r="P6" s="231"/>
    </row>
    <row r="7" spans="1:17" ht="27" customHeight="1" thickBot="1" x14ac:dyDescent="0.2">
      <c r="A7" s="250" t="s">
        <v>8</v>
      </c>
      <c r="B7" s="251"/>
      <c r="C7" s="258" t="s">
        <v>59</v>
      </c>
      <c r="D7" s="259"/>
      <c r="E7" s="259"/>
      <c r="F7" s="259"/>
      <c r="G7" s="259"/>
      <c r="H7" s="259"/>
      <c r="I7" s="259"/>
      <c r="J7" s="260"/>
      <c r="L7" s="240" t="s">
        <v>90</v>
      </c>
      <c r="M7" s="241"/>
      <c r="N7" s="242"/>
      <c r="O7" s="236"/>
      <c r="P7" s="237"/>
    </row>
    <row r="8" spans="1:17" ht="27" customHeight="1" thickBot="1" x14ac:dyDescent="0.2">
      <c r="L8" s="247"/>
      <c r="M8" s="248"/>
      <c r="N8" s="249"/>
      <c r="O8" s="238"/>
      <c r="P8" s="239"/>
    </row>
    <row r="9" spans="1:17" ht="15.75" customHeight="1" x14ac:dyDescent="0.2">
      <c r="A9" s="1"/>
      <c r="B9" s="16"/>
      <c r="C9" s="13"/>
      <c r="M9" s="14"/>
      <c r="N9" s="14"/>
      <c r="O9" s="14"/>
      <c r="P9" s="15"/>
    </row>
    <row r="10" spans="1:17" s="11" customFormat="1" ht="19.5" customHeight="1" x14ac:dyDescent="0.15">
      <c r="A10" s="235" t="s">
        <v>13</v>
      </c>
      <c r="B10" s="235"/>
      <c r="C10" s="235"/>
      <c r="D10" s="235"/>
      <c r="E10" s="235"/>
      <c r="F10" s="235"/>
      <c r="G10" s="235"/>
      <c r="H10" s="235"/>
      <c r="I10" s="235"/>
      <c r="J10" s="235"/>
      <c r="K10" s="235"/>
      <c r="L10" s="235"/>
      <c r="M10" s="235"/>
      <c r="N10" s="235"/>
      <c r="O10" s="235"/>
      <c r="P10" s="235"/>
    </row>
    <row r="11" spans="1:17" s="11" customFormat="1" ht="19.5" customHeight="1" x14ac:dyDescent="0.15">
      <c r="A11" s="235" t="s">
        <v>11</v>
      </c>
      <c r="B11" s="235"/>
      <c r="C11" s="235"/>
      <c r="D11" s="235"/>
      <c r="E11" s="235"/>
      <c r="F11" s="235"/>
      <c r="G11" s="235"/>
      <c r="H11" s="235"/>
      <c r="I11" s="235"/>
      <c r="J11" s="235"/>
      <c r="K11" s="235"/>
      <c r="L11" s="235"/>
      <c r="M11" s="235"/>
      <c r="N11" s="235"/>
      <c r="O11" s="235"/>
      <c r="P11" s="235"/>
    </row>
    <row r="12" spans="1:17" ht="8.25" customHeight="1" x14ac:dyDescent="0.15">
      <c r="A12" s="12"/>
      <c r="B12" s="12"/>
      <c r="C12" s="12"/>
      <c r="D12" s="12"/>
      <c r="E12" s="12"/>
      <c r="F12" s="12"/>
      <c r="G12" s="12"/>
      <c r="H12" s="12"/>
      <c r="I12" s="12"/>
      <c r="J12" s="12"/>
      <c r="K12" s="12"/>
      <c r="L12" s="12"/>
      <c r="M12" s="12"/>
      <c r="N12" s="12"/>
      <c r="O12" s="12"/>
      <c r="P12" s="12"/>
    </row>
    <row r="13" spans="1:17" s="11" customFormat="1" ht="23.25" customHeight="1" x14ac:dyDescent="0.15">
      <c r="A13" s="246" t="s">
        <v>25</v>
      </c>
      <c r="B13" s="246"/>
      <c r="C13" s="246"/>
      <c r="D13" s="246"/>
      <c r="E13" s="246"/>
      <c r="F13" s="246"/>
      <c r="G13" s="246"/>
      <c r="H13" s="246"/>
      <c r="I13" s="246"/>
      <c r="J13" s="246"/>
      <c r="K13" s="246"/>
      <c r="L13" s="246"/>
      <c r="M13" s="246"/>
      <c r="N13" s="246"/>
      <c r="O13" s="246"/>
      <c r="P13" s="246"/>
    </row>
    <row r="14" spans="1:17" ht="20.25" customHeight="1" x14ac:dyDescent="0.15">
      <c r="A14" s="10" t="s">
        <v>91</v>
      </c>
    </row>
    <row r="15" spans="1:17" ht="18.75" customHeight="1" x14ac:dyDescent="0.15">
      <c r="A15" s="182" t="s">
        <v>35</v>
      </c>
      <c r="B15" s="183"/>
      <c r="C15" s="174" t="s">
        <v>181</v>
      </c>
      <c r="D15" s="175"/>
      <c r="E15" s="175"/>
      <c r="F15" s="175"/>
      <c r="G15" s="175"/>
      <c r="H15" s="175"/>
      <c r="I15" s="175"/>
      <c r="J15" s="175"/>
      <c r="K15" s="175"/>
      <c r="L15" s="175" t="s">
        <v>183</v>
      </c>
      <c r="M15" s="175"/>
      <c r="N15" s="181"/>
      <c r="O15" s="182" t="s">
        <v>31</v>
      </c>
      <c r="P15" s="183"/>
      <c r="Q15" s="169"/>
    </row>
    <row r="16" spans="1:17" s="21" customFormat="1" ht="18.75" customHeight="1" x14ac:dyDescent="0.15">
      <c r="A16" s="184"/>
      <c r="B16" s="185"/>
      <c r="C16" s="42" t="s">
        <v>4</v>
      </c>
      <c r="D16" s="43" t="s">
        <v>14</v>
      </c>
      <c r="E16" s="43" t="s">
        <v>15</v>
      </c>
      <c r="F16" s="43" t="s">
        <v>16</v>
      </c>
      <c r="G16" s="43" t="s">
        <v>17</v>
      </c>
      <c r="H16" s="43" t="s">
        <v>18</v>
      </c>
      <c r="I16" s="43" t="s">
        <v>19</v>
      </c>
      <c r="J16" s="43" t="s">
        <v>20</v>
      </c>
      <c r="K16" s="43" t="s">
        <v>21</v>
      </c>
      <c r="L16" s="43" t="s">
        <v>22</v>
      </c>
      <c r="M16" s="43" t="s">
        <v>23</v>
      </c>
      <c r="N16" s="44" t="s">
        <v>24</v>
      </c>
      <c r="O16" s="184"/>
      <c r="P16" s="185"/>
      <c r="Q16" s="169"/>
    </row>
    <row r="17" spans="1:17" ht="25.5" customHeight="1" x14ac:dyDescent="0.15">
      <c r="A17" s="210" t="s">
        <v>54</v>
      </c>
      <c r="B17" s="45" t="s">
        <v>77</v>
      </c>
      <c r="C17" s="49">
        <v>498</v>
      </c>
      <c r="D17" s="50">
        <v>527</v>
      </c>
      <c r="E17" s="50">
        <v>540</v>
      </c>
      <c r="F17" s="50">
        <v>497</v>
      </c>
      <c r="G17" s="50">
        <v>428</v>
      </c>
      <c r="H17" s="50">
        <v>490</v>
      </c>
      <c r="I17" s="50">
        <v>501</v>
      </c>
      <c r="J17" s="50">
        <v>535</v>
      </c>
      <c r="K17" s="50">
        <v>525</v>
      </c>
      <c r="L17" s="50">
        <v>411</v>
      </c>
      <c r="M17" s="50">
        <v>409</v>
      </c>
      <c r="N17" s="66"/>
      <c r="O17" s="256">
        <f t="shared" ref="O17:O22" si="0">SUM(C17:M17)</f>
        <v>5361</v>
      </c>
      <c r="P17" s="257"/>
      <c r="Q17" s="41"/>
    </row>
    <row r="18" spans="1:17" ht="25.5" customHeight="1" x14ac:dyDescent="0.15">
      <c r="A18" s="211"/>
      <c r="B18" s="46" t="s">
        <v>76</v>
      </c>
      <c r="C18" s="51">
        <v>96</v>
      </c>
      <c r="D18" s="52">
        <v>100</v>
      </c>
      <c r="E18" s="52">
        <v>107</v>
      </c>
      <c r="F18" s="52">
        <v>151</v>
      </c>
      <c r="G18" s="52">
        <v>148</v>
      </c>
      <c r="H18" s="52">
        <v>162</v>
      </c>
      <c r="I18" s="52">
        <v>158</v>
      </c>
      <c r="J18" s="52">
        <v>148</v>
      </c>
      <c r="K18" s="52">
        <v>128</v>
      </c>
      <c r="L18" s="52">
        <v>137</v>
      </c>
      <c r="M18" s="52">
        <v>155</v>
      </c>
      <c r="N18" s="67"/>
      <c r="O18" s="256">
        <f t="shared" si="0"/>
        <v>1490</v>
      </c>
      <c r="P18" s="257"/>
      <c r="Q18" s="41"/>
    </row>
    <row r="19" spans="1:17" ht="25.5" customHeight="1" x14ac:dyDescent="0.15">
      <c r="A19" s="211"/>
      <c r="B19" s="47" t="s">
        <v>78</v>
      </c>
      <c r="C19" s="49">
        <v>3</v>
      </c>
      <c r="D19" s="50">
        <v>1</v>
      </c>
      <c r="E19" s="50">
        <v>7</v>
      </c>
      <c r="F19" s="50">
        <v>6</v>
      </c>
      <c r="G19" s="50">
        <v>28</v>
      </c>
      <c r="H19" s="50">
        <v>5</v>
      </c>
      <c r="I19" s="50">
        <v>8</v>
      </c>
      <c r="J19" s="50">
        <v>6</v>
      </c>
      <c r="K19" s="50">
        <v>8</v>
      </c>
      <c r="L19" s="50">
        <v>9</v>
      </c>
      <c r="M19" s="50">
        <v>4</v>
      </c>
      <c r="N19" s="66"/>
      <c r="O19" s="256">
        <f t="shared" si="0"/>
        <v>85</v>
      </c>
      <c r="P19" s="257"/>
      <c r="Q19" s="41"/>
    </row>
    <row r="20" spans="1:17" ht="25.5" customHeight="1" x14ac:dyDescent="0.15">
      <c r="A20" s="176" t="s">
        <v>92</v>
      </c>
      <c r="B20" s="45" t="s">
        <v>67</v>
      </c>
      <c r="C20" s="53">
        <v>270</v>
      </c>
      <c r="D20" s="54">
        <v>279</v>
      </c>
      <c r="E20" s="54">
        <v>272</v>
      </c>
      <c r="F20" s="54">
        <v>302</v>
      </c>
      <c r="G20" s="54">
        <v>244</v>
      </c>
      <c r="H20" s="54">
        <v>283</v>
      </c>
      <c r="I20" s="54">
        <v>279</v>
      </c>
      <c r="J20" s="54">
        <v>291</v>
      </c>
      <c r="K20" s="54">
        <v>267</v>
      </c>
      <c r="L20" s="54">
        <v>259</v>
      </c>
      <c r="M20" s="54">
        <v>270</v>
      </c>
      <c r="N20" s="68"/>
      <c r="O20" s="195">
        <f t="shared" si="0"/>
        <v>3016</v>
      </c>
      <c r="P20" s="261"/>
      <c r="Q20" s="41"/>
    </row>
    <row r="21" spans="1:17" ht="25.5" customHeight="1" x14ac:dyDescent="0.15">
      <c r="A21" s="177"/>
      <c r="B21" s="46" t="s">
        <v>55</v>
      </c>
      <c r="C21" s="51">
        <v>20</v>
      </c>
      <c r="D21" s="52">
        <v>9</v>
      </c>
      <c r="E21" s="52">
        <v>4</v>
      </c>
      <c r="F21" s="52">
        <v>8</v>
      </c>
      <c r="G21" s="52">
        <v>5</v>
      </c>
      <c r="H21" s="52">
        <v>17</v>
      </c>
      <c r="I21" s="52">
        <v>16</v>
      </c>
      <c r="J21" s="52">
        <v>7</v>
      </c>
      <c r="K21" s="52">
        <v>7</v>
      </c>
      <c r="L21" s="52">
        <v>2</v>
      </c>
      <c r="M21" s="52">
        <v>7</v>
      </c>
      <c r="N21" s="67"/>
      <c r="O21" s="195">
        <f t="shared" si="0"/>
        <v>102</v>
      </c>
      <c r="P21" s="261"/>
      <c r="Q21" s="41"/>
    </row>
    <row r="22" spans="1:17" ht="25.5" customHeight="1" x14ac:dyDescent="0.15">
      <c r="A22" s="177"/>
      <c r="B22" s="47" t="s">
        <v>68</v>
      </c>
      <c r="C22" s="55">
        <v>3</v>
      </c>
      <c r="D22" s="56">
        <v>3</v>
      </c>
      <c r="E22" s="56">
        <v>2</v>
      </c>
      <c r="F22" s="56">
        <v>1</v>
      </c>
      <c r="G22" s="56">
        <v>9</v>
      </c>
      <c r="H22" s="56">
        <v>0</v>
      </c>
      <c r="I22" s="56">
        <v>0</v>
      </c>
      <c r="J22" s="56">
        <v>1</v>
      </c>
      <c r="K22" s="56">
        <v>1</v>
      </c>
      <c r="L22" s="56">
        <v>1</v>
      </c>
      <c r="M22" s="56">
        <v>1</v>
      </c>
      <c r="N22" s="66"/>
      <c r="O22" s="195">
        <f t="shared" si="0"/>
        <v>22</v>
      </c>
      <c r="P22" s="261"/>
      <c r="Q22" s="41"/>
    </row>
    <row r="23" spans="1:17" ht="36.75" thickBot="1" x14ac:dyDescent="0.2">
      <c r="A23" s="178"/>
      <c r="B23" s="48" t="s">
        <v>56</v>
      </c>
      <c r="C23" s="57"/>
      <c r="D23" s="58"/>
      <c r="E23" s="58"/>
      <c r="F23" s="58"/>
      <c r="G23" s="58"/>
      <c r="H23" s="58"/>
      <c r="I23" s="58"/>
      <c r="J23" s="58"/>
      <c r="K23" s="58"/>
      <c r="L23" s="58"/>
      <c r="M23" s="58"/>
      <c r="N23" s="69"/>
      <c r="O23" s="195"/>
      <c r="P23" s="261"/>
      <c r="Q23" s="41"/>
    </row>
    <row r="24" spans="1:17" ht="52.5" customHeight="1" thickTop="1" x14ac:dyDescent="0.15">
      <c r="A24" s="262" t="s">
        <v>58</v>
      </c>
      <c r="B24" s="263"/>
      <c r="C24" s="63">
        <f t="shared" ref="C24:M24" si="1">C17+C18*3/4+C19*1/2+C20+C21*3/4+C22*1/2+C23</f>
        <v>858</v>
      </c>
      <c r="D24" s="64">
        <f t="shared" si="1"/>
        <v>889.75</v>
      </c>
      <c r="E24" s="64">
        <f t="shared" si="1"/>
        <v>899.75</v>
      </c>
      <c r="F24" s="64">
        <f t="shared" si="1"/>
        <v>921.75</v>
      </c>
      <c r="G24" s="64">
        <f t="shared" si="1"/>
        <v>805.25</v>
      </c>
      <c r="H24" s="64">
        <f t="shared" si="1"/>
        <v>909.75</v>
      </c>
      <c r="I24" s="64">
        <f>I17+I18*3/4+I19*1/2+I20+I21*3/4+I22*1/2+I23</f>
        <v>914.5</v>
      </c>
      <c r="J24" s="64">
        <f>J17+J18*3/4+J19*1/2+J20+J21*3/4+J22*1/2+J23</f>
        <v>945.75</v>
      </c>
      <c r="K24" s="64">
        <f t="shared" si="1"/>
        <v>897.75</v>
      </c>
      <c r="L24" s="64">
        <f t="shared" si="1"/>
        <v>779.25</v>
      </c>
      <c r="M24" s="64">
        <f t="shared" si="1"/>
        <v>803</v>
      </c>
      <c r="N24" s="65"/>
      <c r="O24" s="256">
        <f>SUM(C24:M24)</f>
        <v>9624.5</v>
      </c>
      <c r="P24" s="257"/>
      <c r="Q24" s="41"/>
    </row>
    <row r="25" spans="1:17" ht="27" customHeight="1" thickBot="1" x14ac:dyDescent="0.2">
      <c r="A25" s="170" t="s">
        <v>61</v>
      </c>
      <c r="B25" s="171"/>
      <c r="C25" s="59">
        <v>0.85714285714285698</v>
      </c>
      <c r="D25" s="60">
        <v>0.85714285714285698</v>
      </c>
      <c r="E25" s="60">
        <v>0.8571428571428571</v>
      </c>
      <c r="F25" s="60">
        <v>0.8571428571428571</v>
      </c>
      <c r="G25" s="60">
        <v>0.8571428571428571</v>
      </c>
      <c r="H25" s="60">
        <v>0.8571428571428571</v>
      </c>
      <c r="I25" s="60">
        <v>0.8571428571428571</v>
      </c>
      <c r="J25" s="60">
        <v>0.8571428571428571</v>
      </c>
      <c r="K25" s="60">
        <v>0.8571428571428571</v>
      </c>
      <c r="L25" s="60">
        <v>0.8571428571428571</v>
      </c>
      <c r="M25" s="60">
        <v>0.85714285714285698</v>
      </c>
      <c r="N25" s="68"/>
      <c r="O25" s="200"/>
      <c r="P25" s="201"/>
      <c r="Q25" s="11"/>
    </row>
    <row r="26" spans="1:17" ht="27" customHeight="1" thickBot="1" x14ac:dyDescent="0.2">
      <c r="A26" s="202" t="s">
        <v>37</v>
      </c>
      <c r="B26" s="203"/>
      <c r="C26" s="70">
        <f t="shared" ref="C26:M26" si="2">IF(C25="",C24,ROUND(C24*6/7,3))</f>
        <v>735.42899999999997</v>
      </c>
      <c r="D26" s="70">
        <f t="shared" si="2"/>
        <v>762.64300000000003</v>
      </c>
      <c r="E26" s="70">
        <f t="shared" si="2"/>
        <v>771.21400000000006</v>
      </c>
      <c r="F26" s="70">
        <f t="shared" si="2"/>
        <v>790.07100000000003</v>
      </c>
      <c r="G26" s="70">
        <f t="shared" si="2"/>
        <v>690.21400000000006</v>
      </c>
      <c r="H26" s="70">
        <f t="shared" si="2"/>
        <v>779.78599999999994</v>
      </c>
      <c r="I26" s="70">
        <f t="shared" si="2"/>
        <v>783.85699999999997</v>
      </c>
      <c r="J26" s="70">
        <f t="shared" si="2"/>
        <v>810.64300000000003</v>
      </c>
      <c r="K26" s="70">
        <f t="shared" si="2"/>
        <v>769.5</v>
      </c>
      <c r="L26" s="70">
        <f t="shared" si="2"/>
        <v>667.92899999999997</v>
      </c>
      <c r="M26" s="70">
        <f t="shared" si="2"/>
        <v>688.28599999999994</v>
      </c>
      <c r="N26" s="71"/>
      <c r="O26" s="72" t="s">
        <v>51</v>
      </c>
      <c r="P26" s="73">
        <f>SUM(C26:M26)</f>
        <v>8249.5720000000001</v>
      </c>
      <c r="Q26" s="40"/>
    </row>
    <row r="27" spans="1:17" ht="15.75" customHeight="1" thickBot="1" x14ac:dyDescent="0.2">
      <c r="A27" s="197" t="s">
        <v>32</v>
      </c>
      <c r="B27" s="197"/>
      <c r="C27" s="11"/>
      <c r="D27" s="11"/>
      <c r="E27" s="11"/>
      <c r="F27" s="11"/>
      <c r="G27" s="11"/>
      <c r="H27" s="11"/>
      <c r="I27" s="11"/>
      <c r="J27" s="11"/>
      <c r="K27" s="11"/>
      <c r="L27" s="11"/>
      <c r="P27" s="11"/>
    </row>
    <row r="28" spans="1:17" ht="24.75" customHeight="1" thickBot="1" x14ac:dyDescent="0.2">
      <c r="A28" s="198" t="s">
        <v>49</v>
      </c>
      <c r="B28" s="198"/>
      <c r="C28" s="198"/>
      <c r="D28" s="199"/>
      <c r="E28" s="195">
        <f>P26</f>
        <v>8249.5720000000001</v>
      </c>
      <c r="F28" s="196"/>
      <c r="G28" s="193" t="s">
        <v>34</v>
      </c>
      <c r="H28" s="194"/>
      <c r="I28" s="61">
        <v>11</v>
      </c>
      <c r="J28" s="21" t="s">
        <v>40</v>
      </c>
      <c r="K28" s="191">
        <f>E28/I28</f>
        <v>749.9610909090909</v>
      </c>
      <c r="L28" s="192"/>
      <c r="M28" s="11" t="s">
        <v>9</v>
      </c>
      <c r="P28" s="16"/>
      <c r="Q28" s="21" t="str">
        <f>IF(K28&lt;=750,"通常規模",IF(K28&lt;=900,"大規模（Ⅰ）","大規模（Ⅱ）"))</f>
        <v>通常規模</v>
      </c>
    </row>
    <row r="29" spans="1:17" ht="15" customHeight="1" x14ac:dyDescent="0.15">
      <c r="A29" s="26"/>
      <c r="H29" s="28"/>
      <c r="J29" s="37" t="s">
        <v>62</v>
      </c>
      <c r="K29" s="27" t="s">
        <v>29</v>
      </c>
      <c r="M29" s="11"/>
    </row>
    <row r="30" spans="1:17" ht="7.5" customHeight="1" x14ac:dyDescent="0.15">
      <c r="A30" s="24"/>
      <c r="I30" s="11"/>
      <c r="K30" s="11"/>
      <c r="L30" s="16"/>
      <c r="M30" s="16"/>
      <c r="N30" s="27"/>
      <c r="O30" s="27"/>
      <c r="P30" s="27"/>
    </row>
    <row r="31" spans="1:17" ht="42" customHeight="1" x14ac:dyDescent="0.15">
      <c r="A31" s="19" t="s">
        <v>41</v>
      </c>
      <c r="B31" s="168" t="s">
        <v>83</v>
      </c>
      <c r="C31" s="168"/>
      <c r="D31" s="168"/>
      <c r="E31" s="168"/>
      <c r="F31" s="168"/>
      <c r="G31" s="168"/>
      <c r="H31" s="168"/>
      <c r="I31" s="168"/>
      <c r="J31" s="168"/>
      <c r="K31" s="168"/>
      <c r="L31" s="168"/>
      <c r="M31" s="168"/>
      <c r="N31" s="168"/>
      <c r="O31" s="168"/>
      <c r="P31" s="168"/>
    </row>
    <row r="32" spans="1:17" ht="35.25" customHeight="1" x14ac:dyDescent="0.15">
      <c r="A32" s="19" t="s">
        <v>69</v>
      </c>
      <c r="B32" s="190" t="s">
        <v>38</v>
      </c>
      <c r="C32" s="190"/>
      <c r="D32" s="190"/>
      <c r="E32" s="190"/>
      <c r="F32" s="190"/>
      <c r="G32" s="190"/>
      <c r="H32" s="190"/>
      <c r="I32" s="190"/>
      <c r="J32" s="190"/>
      <c r="K32" s="190"/>
      <c r="L32" s="190"/>
      <c r="M32" s="190"/>
      <c r="N32" s="190"/>
      <c r="O32" s="190"/>
      <c r="P32" s="190"/>
    </row>
    <row r="33" spans="1:17" ht="62.25" customHeight="1" x14ac:dyDescent="0.15">
      <c r="A33" s="19" t="s">
        <v>43</v>
      </c>
      <c r="B33" s="204" t="s">
        <v>85</v>
      </c>
      <c r="C33" s="204"/>
      <c r="D33" s="204"/>
      <c r="E33" s="204"/>
      <c r="F33" s="204"/>
      <c r="G33" s="204"/>
      <c r="H33" s="204"/>
      <c r="I33" s="204"/>
      <c r="J33" s="204"/>
      <c r="K33" s="204"/>
      <c r="L33" s="204"/>
      <c r="M33" s="204"/>
      <c r="N33" s="204"/>
      <c r="O33" s="204"/>
      <c r="P33" s="204"/>
    </row>
    <row r="34" spans="1:17" ht="22.5" customHeight="1" x14ac:dyDescent="0.15">
      <c r="A34" s="19" t="s">
        <v>44</v>
      </c>
      <c r="B34" s="190" t="s">
        <v>36</v>
      </c>
      <c r="C34" s="190"/>
      <c r="D34" s="190"/>
      <c r="E34" s="190"/>
      <c r="F34" s="190"/>
      <c r="G34" s="190"/>
      <c r="H34" s="190"/>
      <c r="I34" s="190"/>
      <c r="J34" s="190"/>
      <c r="K34" s="190"/>
      <c r="L34" s="190"/>
      <c r="M34" s="190"/>
      <c r="N34" s="190"/>
      <c r="O34" s="190"/>
      <c r="P34" s="190"/>
    </row>
    <row r="35" spans="1:17" ht="22.5" customHeight="1" x14ac:dyDescent="0.15">
      <c r="A35" s="19" t="s">
        <v>63</v>
      </c>
      <c r="B35" s="168" t="s">
        <v>89</v>
      </c>
      <c r="C35" s="168"/>
      <c r="D35" s="168"/>
      <c r="E35" s="168"/>
      <c r="F35" s="168"/>
      <c r="G35" s="168"/>
      <c r="H35" s="168"/>
      <c r="I35" s="168"/>
      <c r="J35" s="168"/>
      <c r="K35" s="168"/>
      <c r="L35" s="168"/>
      <c r="M35" s="168"/>
      <c r="N35" s="168"/>
      <c r="O35" s="168"/>
      <c r="P35" s="168"/>
    </row>
    <row r="36" spans="1:17" ht="4.5" customHeight="1" x14ac:dyDescent="0.15">
      <c r="A36" s="12"/>
      <c r="B36" s="12"/>
      <c r="C36" s="12"/>
      <c r="D36" s="12"/>
      <c r="E36" s="12"/>
      <c r="F36" s="12"/>
      <c r="G36" s="12"/>
      <c r="H36" s="12"/>
      <c r="I36" s="12"/>
      <c r="J36" s="12"/>
      <c r="K36" s="12"/>
      <c r="L36" s="12"/>
      <c r="M36" s="12"/>
      <c r="N36" s="12"/>
      <c r="O36" s="12"/>
      <c r="P36" s="12"/>
    </row>
    <row r="37" spans="1:17" ht="37.5" customHeight="1" x14ac:dyDescent="0.15">
      <c r="A37" s="189" t="s">
        <v>33</v>
      </c>
      <c r="B37" s="189"/>
      <c r="C37" s="189"/>
      <c r="D37" s="189"/>
      <c r="E37" s="189"/>
      <c r="F37" s="189"/>
      <c r="G37" s="189"/>
      <c r="H37" s="189"/>
      <c r="I37" s="189"/>
      <c r="J37" s="189"/>
      <c r="K37" s="189"/>
      <c r="L37" s="189"/>
      <c r="M37" s="189"/>
      <c r="N37" s="189"/>
      <c r="O37" s="189"/>
      <c r="P37" s="189"/>
    </row>
    <row r="38" spans="1:17" ht="16.5" customHeight="1" x14ac:dyDescent="0.15">
      <c r="A38" s="188" t="s">
        <v>45</v>
      </c>
      <c r="B38" s="188"/>
      <c r="C38" s="188"/>
      <c r="D38" s="188"/>
      <c r="E38" s="188"/>
      <c r="F38" s="188"/>
      <c r="G38" s="188"/>
      <c r="H38" s="188"/>
      <c r="I38" s="188"/>
      <c r="J38" s="188"/>
      <c r="K38" s="188"/>
      <c r="L38" s="188"/>
      <c r="M38" s="188"/>
      <c r="N38" s="188"/>
      <c r="O38" s="188"/>
      <c r="P38" s="188"/>
    </row>
    <row r="39" spans="1:17" ht="17.25" customHeight="1" thickBot="1" x14ac:dyDescent="0.2">
      <c r="B39" s="33" t="s">
        <v>27</v>
      </c>
      <c r="C39" s="32"/>
      <c r="D39" s="187" t="s">
        <v>28</v>
      </c>
      <c r="E39" s="187"/>
      <c r="F39" s="187"/>
      <c r="G39" s="34" t="s">
        <v>53</v>
      </c>
      <c r="I39" s="30"/>
      <c r="J39" s="30"/>
      <c r="K39" s="30"/>
      <c r="L39" s="30"/>
      <c r="M39" s="30"/>
    </row>
    <row r="40" spans="1:17" s="18" customFormat="1" ht="26.25" customHeight="1" thickBot="1" x14ac:dyDescent="0.2">
      <c r="A40" s="17"/>
      <c r="B40" s="62"/>
      <c r="C40" s="17" t="s">
        <v>46</v>
      </c>
      <c r="D40" s="17" t="s">
        <v>47</v>
      </c>
      <c r="E40" s="62"/>
      <c r="F40" s="17" t="s">
        <v>48</v>
      </c>
      <c r="G40" s="205">
        <f>B40*0.9*E40</f>
        <v>0</v>
      </c>
      <c r="H40" s="206"/>
      <c r="I40" s="28"/>
      <c r="J40" s="11"/>
      <c r="K40" s="28"/>
      <c r="L40" s="186"/>
      <c r="M40" s="186"/>
      <c r="N40" s="11"/>
      <c r="O40" s="11"/>
      <c r="Q40" s="21" t="str">
        <f>IF(G40&lt;=750,"通常規模",IF(G40&lt;=900,"大規模（Ⅰ）","大規模（Ⅱ）"))</f>
        <v>通常規模</v>
      </c>
    </row>
    <row r="41" spans="1:17" ht="15.75" customHeight="1" x14ac:dyDescent="0.15">
      <c r="B41" s="35" t="s">
        <v>9</v>
      </c>
      <c r="C41" s="36"/>
      <c r="D41" s="11"/>
      <c r="E41" s="37" t="s">
        <v>12</v>
      </c>
      <c r="F41" s="11"/>
      <c r="G41" s="38"/>
      <c r="H41" s="39" t="s">
        <v>9</v>
      </c>
      <c r="I41" s="31"/>
      <c r="J41" s="29"/>
      <c r="K41" s="31"/>
      <c r="M41" s="16"/>
      <c r="N41" s="25"/>
      <c r="O41" s="25"/>
      <c r="P41" s="21"/>
      <c r="Q41" s="16"/>
    </row>
    <row r="42" spans="1:17" x14ac:dyDescent="0.15">
      <c r="B42" s="9" t="s">
        <v>1</v>
      </c>
      <c r="C42" s="2"/>
      <c r="D42" s="2"/>
      <c r="E42" s="2"/>
      <c r="F42" s="2"/>
      <c r="G42" s="2"/>
      <c r="H42" s="2"/>
      <c r="I42" s="2"/>
      <c r="J42" s="2"/>
      <c r="K42" s="2"/>
      <c r="L42" s="2"/>
      <c r="M42" s="2"/>
      <c r="N42" s="3"/>
    </row>
    <row r="43" spans="1:17" x14ac:dyDescent="0.15">
      <c r="B43" s="4" t="s">
        <v>0</v>
      </c>
      <c r="I43" t="s">
        <v>10</v>
      </c>
      <c r="N43" s="5"/>
    </row>
    <row r="44" spans="1:17" x14ac:dyDescent="0.15">
      <c r="B44" s="4" t="s">
        <v>2</v>
      </c>
      <c r="I44" t="s">
        <v>30</v>
      </c>
      <c r="N44" s="5"/>
    </row>
    <row r="45" spans="1:17" ht="7.5" customHeight="1" x14ac:dyDescent="0.15">
      <c r="B45" s="6"/>
      <c r="C45" s="7"/>
      <c r="D45" s="7"/>
      <c r="E45" s="7"/>
      <c r="F45" s="7"/>
      <c r="G45" s="7"/>
      <c r="H45" s="7"/>
      <c r="I45" s="7"/>
      <c r="J45" s="7"/>
      <c r="K45" s="7"/>
      <c r="L45" s="7"/>
      <c r="M45" s="7"/>
      <c r="N45" s="8"/>
    </row>
    <row r="47" spans="1:17" ht="6.75" customHeight="1" x14ac:dyDescent="0.15"/>
  </sheetData>
  <mergeCells count="54">
    <mergeCell ref="A28:D28"/>
    <mergeCell ref="O25:P25"/>
    <mergeCell ref="A6:B6"/>
    <mergeCell ref="L15:N15"/>
    <mergeCell ref="O5:P6"/>
    <mergeCell ref="L5:N6"/>
    <mergeCell ref="O20:P20"/>
    <mergeCell ref="O21:P21"/>
    <mergeCell ref="C6:J6"/>
    <mergeCell ref="A7:B7"/>
    <mergeCell ref="A26:B26"/>
    <mergeCell ref="O7:P8"/>
    <mergeCell ref="A10:P10"/>
    <mergeCell ref="O19:P19"/>
    <mergeCell ref="C15:K15"/>
    <mergeCell ref="A5:B5"/>
    <mergeCell ref="Q15:Q16"/>
    <mergeCell ref="A25:B25"/>
    <mergeCell ref="O22:P22"/>
    <mergeCell ref="O23:P23"/>
    <mergeCell ref="A20:A23"/>
    <mergeCell ref="A17:A19"/>
    <mergeCell ref="A15:B16"/>
    <mergeCell ref="A24:B24"/>
    <mergeCell ref="O18:P18"/>
    <mergeCell ref="L40:M40"/>
    <mergeCell ref="O15:P16"/>
    <mergeCell ref="D39:F39"/>
    <mergeCell ref="B35:P35"/>
    <mergeCell ref="A38:P38"/>
    <mergeCell ref="A37:P37"/>
    <mergeCell ref="B32:P32"/>
    <mergeCell ref="K28:L28"/>
    <mergeCell ref="O24:P24"/>
    <mergeCell ref="G40:H40"/>
    <mergeCell ref="B33:P33"/>
    <mergeCell ref="B31:P31"/>
    <mergeCell ref="G28:H28"/>
    <mergeCell ref="B34:P34"/>
    <mergeCell ref="E28:F28"/>
    <mergeCell ref="A27:B27"/>
    <mergeCell ref="A1:P1"/>
    <mergeCell ref="A3:C3"/>
    <mergeCell ref="A4:B4"/>
    <mergeCell ref="L3:N4"/>
    <mergeCell ref="D3:J3"/>
    <mergeCell ref="O3:P4"/>
    <mergeCell ref="C5:J5"/>
    <mergeCell ref="C4:J4"/>
    <mergeCell ref="O17:P17"/>
    <mergeCell ref="A11:P11"/>
    <mergeCell ref="A13:P13"/>
    <mergeCell ref="L7:N8"/>
    <mergeCell ref="C7:J7"/>
  </mergeCells>
  <phoneticPr fontId="1"/>
  <conditionalFormatting sqref="C7:J7">
    <cfRule type="expression" dxfId="0" priority="1" stopIfTrue="1">
      <formula>$C$7&lt;&gt;$Q$28</formula>
    </cfRule>
  </conditionalFormatting>
  <dataValidations count="3">
    <dataValidation type="list" errorStyle="warning" allowBlank="1" showInputMessage="1" showErrorMessage="1" sqref="C7:J7" xr:uid="{00000000-0002-0000-0100-000000000000}">
      <formula1>"通常規模,大規模（Ⅰ）,大規模（Ⅱ）"</formula1>
    </dataValidation>
    <dataValidation type="list" allowBlank="1" showInputMessage="1" sqref="C25:M25" xr:uid="{00000000-0002-0000-0100-000001000000}">
      <formula1>"0.857142857142857"</formula1>
    </dataValidation>
    <dataValidation type="list" allowBlank="1" showInputMessage="1" showErrorMessage="1" sqref="O3:P8" xr:uid="{00000000-0002-0000-0100-000002000000}">
      <formula1>"○,　,"</formula1>
    </dataValidation>
  </dataValidations>
  <printOptions horizontalCentered="1" verticalCentered="1"/>
  <pageMargins left="0.39370078740157483" right="0.39370078740157483" top="0.62992125984251968" bottom="0.27559055118110237" header="0.39370078740157483" footer="0.23622047244094491"/>
  <pageSetup paperSize="9" orientation="portrait" r:id="rId1"/>
  <headerFooter alignWithMargins="0">
    <oddHeader>&amp;L&amp;"ＭＳ Ｐゴシック,太字"（通所介護）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E4F6-2C3B-42DF-9DBC-605B6CFE5F95}">
  <sheetPr>
    <tabColor rgb="FF92D050"/>
  </sheetPr>
  <dimension ref="A1:W90"/>
  <sheetViews>
    <sheetView view="pageBreakPreview" topLeftCell="A9" zoomScaleNormal="100" zoomScaleSheetLayoutView="100" workbookViewId="0">
      <selection activeCell="C33" sqref="C33:E33"/>
    </sheetView>
  </sheetViews>
  <sheetFormatPr defaultColWidth="9.875" defaultRowHeight="13.5" x14ac:dyDescent="0.15"/>
  <cols>
    <col min="1" max="1" width="5.125" style="76" bestFit="1" customWidth="1"/>
    <col min="2" max="2" width="6" style="76" bestFit="1" customWidth="1"/>
    <col min="3" max="5" width="6" style="76" customWidth="1"/>
    <col min="6" max="8" width="6.875" style="76" customWidth="1"/>
    <col min="9" max="9" width="7.75" style="76" bestFit="1" customWidth="1"/>
    <col min="10" max="17" width="6.875" style="76" customWidth="1"/>
    <col min="18" max="18" width="13.75" style="76" customWidth="1"/>
    <col min="19" max="16384" width="9.875" style="76"/>
  </cols>
  <sheetData>
    <row r="1" spans="1:23" ht="37.5" customHeight="1" thickBot="1" x14ac:dyDescent="0.2">
      <c r="A1" s="369" t="s">
        <v>184</v>
      </c>
      <c r="B1" s="369"/>
      <c r="C1" s="369"/>
      <c r="D1" s="369"/>
      <c r="E1" s="369"/>
      <c r="F1" s="369"/>
      <c r="G1" s="369"/>
      <c r="H1" s="369"/>
      <c r="I1" s="369"/>
      <c r="J1" s="369"/>
      <c r="K1" s="369"/>
      <c r="L1" s="369"/>
      <c r="M1" s="369"/>
      <c r="N1" s="369"/>
      <c r="O1" s="369"/>
      <c r="P1" s="369"/>
      <c r="Q1" s="369"/>
      <c r="R1" s="369"/>
    </row>
    <row r="2" spans="1:23" ht="29.1" customHeight="1" x14ac:dyDescent="0.15">
      <c r="B2" s="370" t="s">
        <v>93</v>
      </c>
      <c r="C2" s="371"/>
      <c r="D2" s="371"/>
      <c r="E2" s="371"/>
      <c r="F2" s="372"/>
      <c r="G2" s="372"/>
      <c r="H2" s="372"/>
      <c r="I2" s="372"/>
      <c r="J2" s="372"/>
      <c r="K2" s="372"/>
      <c r="L2" s="372"/>
      <c r="M2" s="373"/>
    </row>
    <row r="3" spans="1:23" ht="29.1" customHeight="1" x14ac:dyDescent="0.15">
      <c r="B3" s="374" t="s">
        <v>94</v>
      </c>
      <c r="C3" s="375"/>
      <c r="D3" s="375"/>
      <c r="E3" s="375"/>
      <c r="F3" s="376"/>
      <c r="G3" s="376"/>
      <c r="H3" s="376"/>
      <c r="I3" s="376"/>
      <c r="J3" s="376"/>
      <c r="K3" s="376"/>
      <c r="L3" s="376"/>
      <c r="M3" s="377"/>
    </row>
    <row r="4" spans="1:23" ht="29.1" customHeight="1" x14ac:dyDescent="0.15">
      <c r="B4" s="378" t="s">
        <v>95</v>
      </c>
      <c r="C4" s="379"/>
      <c r="D4" s="379"/>
      <c r="E4" s="379"/>
      <c r="F4" s="376"/>
      <c r="G4" s="376"/>
      <c r="H4" s="376"/>
      <c r="I4" s="376"/>
      <c r="J4" s="376"/>
      <c r="K4" s="376"/>
      <c r="L4" s="376"/>
      <c r="M4" s="377"/>
    </row>
    <row r="5" spans="1:23" ht="29.1" customHeight="1" thickBot="1" x14ac:dyDescent="0.2">
      <c r="B5" s="380" t="s">
        <v>96</v>
      </c>
      <c r="C5" s="381"/>
      <c r="D5" s="381"/>
      <c r="E5" s="381"/>
      <c r="F5" s="382"/>
      <c r="G5" s="382"/>
      <c r="H5" s="382"/>
      <c r="I5" s="382"/>
      <c r="J5" s="382"/>
      <c r="K5" s="382"/>
      <c r="L5" s="382"/>
      <c r="M5" s="383"/>
    </row>
    <row r="6" spans="1:23" ht="29.1" customHeight="1" thickBot="1" x14ac:dyDescent="0.2">
      <c r="B6" s="384" t="s">
        <v>97</v>
      </c>
      <c r="C6" s="385"/>
      <c r="D6" s="385"/>
      <c r="E6" s="386"/>
      <c r="F6" s="387" t="str">
        <f>IF(OR(R46="通常規模",K56="通常規模"),"通常規模",IF(AND(OR(R46="大規模",K56="大規模"),G67="該当"),"大規模（特例）",IF(OR(R46="大規模",K56="大規模"),"大規模","")))</f>
        <v/>
      </c>
      <c r="G6" s="388"/>
      <c r="H6" s="388"/>
      <c r="I6" s="388"/>
      <c r="J6" s="388"/>
      <c r="K6" s="388"/>
      <c r="L6" s="388"/>
      <c r="M6" s="389"/>
    </row>
    <row r="7" spans="1:23" ht="29.1" customHeight="1" thickBot="1" x14ac:dyDescent="0.2">
      <c r="B7" s="390" t="s">
        <v>98</v>
      </c>
      <c r="C7" s="391"/>
      <c r="D7" s="391"/>
      <c r="E7" s="391"/>
      <c r="F7" s="77" t="s">
        <v>99</v>
      </c>
      <c r="G7" s="78">
        <v>8</v>
      </c>
      <c r="H7" s="77" t="s">
        <v>100</v>
      </c>
      <c r="I7" s="79">
        <v>4</v>
      </c>
      <c r="J7" s="80" t="s">
        <v>101</v>
      </c>
      <c r="K7" s="81"/>
      <c r="L7" s="81"/>
      <c r="M7" s="81"/>
    </row>
    <row r="8" spans="1:23" x14ac:dyDescent="0.15">
      <c r="F8" s="82"/>
      <c r="G8" s="83"/>
      <c r="H8" s="84"/>
    </row>
    <row r="9" spans="1:23" ht="27" customHeight="1" x14ac:dyDescent="0.15">
      <c r="A9" s="85" t="s">
        <v>102</v>
      </c>
      <c r="B9" s="368" t="s">
        <v>103</v>
      </c>
      <c r="C9" s="368"/>
      <c r="D9" s="368"/>
      <c r="E9" s="368"/>
      <c r="F9" s="368"/>
      <c r="G9" s="368"/>
      <c r="H9" s="368"/>
      <c r="I9" s="368"/>
      <c r="J9" s="368"/>
      <c r="K9" s="368"/>
      <c r="L9" s="368"/>
      <c r="M9" s="368"/>
      <c r="N9" s="368"/>
      <c r="O9" s="368"/>
      <c r="P9" s="368"/>
      <c r="Q9" s="368"/>
      <c r="R9" s="368"/>
    </row>
    <row r="10" spans="1:23" ht="15.75" customHeight="1" x14ac:dyDescent="0.15">
      <c r="B10" s="362" t="s">
        <v>104</v>
      </c>
      <c r="C10" s="362"/>
      <c r="D10" s="362"/>
      <c r="E10" s="362"/>
      <c r="F10" s="362"/>
      <c r="G10" s="362"/>
      <c r="H10" s="362"/>
      <c r="I10" s="362"/>
      <c r="J10" s="362"/>
      <c r="K10" s="362"/>
      <c r="L10" s="362"/>
      <c r="M10" s="362"/>
      <c r="N10" s="362"/>
      <c r="O10" s="362"/>
      <c r="P10" s="362"/>
      <c r="Q10" s="362"/>
      <c r="R10" s="362"/>
    </row>
    <row r="11" spans="1:23" ht="15.75" customHeight="1" x14ac:dyDescent="0.15">
      <c r="B11" s="363" t="s">
        <v>105</v>
      </c>
      <c r="C11" s="363"/>
      <c r="D11" s="363"/>
      <c r="E11" s="363"/>
      <c r="F11" s="363"/>
      <c r="G11" s="363"/>
      <c r="H11" s="363"/>
      <c r="I11" s="363"/>
      <c r="J11" s="363"/>
      <c r="K11" s="363"/>
      <c r="L11" s="363"/>
      <c r="M11" s="363"/>
      <c r="N11" s="363"/>
      <c r="O11" s="363"/>
      <c r="P11" s="363"/>
      <c r="Q11" s="363"/>
      <c r="R11" s="363"/>
    </row>
    <row r="12" spans="1:23" ht="15.75" customHeight="1" x14ac:dyDescent="0.15">
      <c r="B12" s="363" t="s">
        <v>106</v>
      </c>
      <c r="C12" s="363"/>
      <c r="D12" s="363"/>
      <c r="E12" s="363"/>
      <c r="F12" s="363"/>
      <c r="G12" s="363"/>
      <c r="H12" s="363"/>
      <c r="I12" s="363"/>
      <c r="J12" s="363"/>
      <c r="K12" s="363"/>
      <c r="L12" s="363"/>
      <c r="M12" s="363"/>
      <c r="N12" s="363"/>
      <c r="O12" s="363"/>
      <c r="P12" s="363"/>
      <c r="Q12" s="363"/>
      <c r="R12" s="363"/>
    </row>
    <row r="13" spans="1:23" ht="15.75" customHeight="1" x14ac:dyDescent="0.15">
      <c r="B13" s="364" t="s">
        <v>107</v>
      </c>
      <c r="C13" s="364"/>
      <c r="D13" s="364"/>
      <c r="E13" s="364"/>
      <c r="F13" s="364"/>
      <c r="G13" s="364"/>
      <c r="H13" s="364"/>
      <c r="I13" s="364"/>
      <c r="J13" s="364"/>
      <c r="K13" s="364"/>
      <c r="L13" s="364"/>
      <c r="M13" s="364"/>
      <c r="N13" s="364"/>
      <c r="O13" s="364"/>
      <c r="P13" s="364"/>
      <c r="Q13" s="364"/>
      <c r="R13" s="364"/>
    </row>
    <row r="14" spans="1:23" ht="15.75" customHeight="1" x14ac:dyDescent="0.15">
      <c r="B14" s="336" t="s">
        <v>108</v>
      </c>
      <c r="C14" s="336"/>
      <c r="D14" s="336"/>
      <c r="E14" s="336"/>
      <c r="F14" s="336"/>
      <c r="G14" s="336"/>
      <c r="H14" s="336"/>
      <c r="I14" s="336"/>
      <c r="J14" s="336"/>
      <c r="K14" s="336"/>
      <c r="L14" s="336"/>
      <c r="M14" s="336"/>
      <c r="N14" s="336"/>
      <c r="O14" s="336"/>
      <c r="P14" s="336"/>
      <c r="Q14" s="336"/>
      <c r="R14" s="336"/>
    </row>
    <row r="15" spans="1:23" ht="15.75" customHeight="1" x14ac:dyDescent="0.15">
      <c r="B15" s="365" t="s">
        <v>109</v>
      </c>
      <c r="C15" s="365"/>
      <c r="D15" s="365"/>
      <c r="E15" s="365"/>
      <c r="F15" s="365"/>
      <c r="G15" s="365"/>
      <c r="H15" s="365"/>
      <c r="I15" s="365"/>
      <c r="J15" s="365"/>
      <c r="K15" s="365"/>
      <c r="L15" s="365"/>
      <c r="M15" s="365"/>
      <c r="N15" s="365"/>
      <c r="O15" s="365"/>
      <c r="P15" s="365"/>
      <c r="Q15" s="365"/>
      <c r="R15" s="365"/>
      <c r="S15" s="88"/>
      <c r="T15" s="88"/>
      <c r="U15" s="88"/>
      <c r="V15" s="88"/>
      <c r="W15" s="88"/>
    </row>
    <row r="16" spans="1:23" x14ac:dyDescent="0.15">
      <c r="B16" s="87"/>
      <c r="C16" s="87"/>
      <c r="D16" s="87"/>
      <c r="E16" s="87"/>
      <c r="F16" s="87"/>
      <c r="G16" s="87"/>
      <c r="H16" s="87"/>
      <c r="I16" s="87"/>
      <c r="J16" s="87"/>
      <c r="K16" s="87"/>
      <c r="L16" s="87"/>
      <c r="M16" s="87"/>
      <c r="N16" s="87"/>
      <c r="O16" s="87"/>
      <c r="P16" s="87"/>
      <c r="Q16" s="87"/>
      <c r="R16" s="87"/>
      <c r="S16" s="88"/>
      <c r="T16" s="88"/>
      <c r="U16" s="88"/>
      <c r="V16" s="88"/>
      <c r="W16" s="88"/>
    </row>
    <row r="17" spans="1:23" ht="15.75" customHeight="1" x14ac:dyDescent="0.15">
      <c r="B17" s="362" t="s">
        <v>110</v>
      </c>
      <c r="C17" s="362"/>
      <c r="D17" s="362"/>
      <c r="E17" s="362"/>
      <c r="F17" s="362"/>
      <c r="G17" s="362"/>
      <c r="H17" s="362"/>
      <c r="I17" s="362"/>
      <c r="J17" s="362"/>
      <c r="K17" s="362"/>
      <c r="L17" s="362"/>
      <c r="M17" s="362"/>
      <c r="N17" s="362"/>
      <c r="O17" s="362"/>
      <c r="P17" s="362"/>
      <c r="Q17" s="362"/>
      <c r="R17" s="362"/>
      <c r="S17" s="88"/>
      <c r="T17" s="88"/>
      <c r="U17" s="88"/>
      <c r="V17" s="88"/>
      <c r="W17" s="88"/>
    </row>
    <row r="18" spans="1:23" ht="29.25" customHeight="1" x14ac:dyDescent="0.15">
      <c r="B18" s="363" t="s">
        <v>111</v>
      </c>
      <c r="C18" s="363"/>
      <c r="D18" s="363"/>
      <c r="E18" s="363"/>
      <c r="F18" s="363"/>
      <c r="G18" s="363"/>
      <c r="H18" s="363"/>
      <c r="I18" s="363"/>
      <c r="J18" s="363"/>
      <c r="K18" s="363"/>
      <c r="L18" s="363"/>
      <c r="M18" s="363"/>
      <c r="N18" s="363"/>
      <c r="O18" s="363"/>
      <c r="P18" s="363"/>
      <c r="Q18" s="363"/>
      <c r="R18" s="363"/>
      <c r="S18" s="88"/>
      <c r="T18" s="88"/>
      <c r="U18" s="88"/>
      <c r="V18" s="88"/>
      <c r="W18" s="88"/>
    </row>
    <row r="19" spans="1:23" x14ac:dyDescent="0.15">
      <c r="B19" s="86"/>
      <c r="C19" s="86"/>
      <c r="D19" s="86"/>
      <c r="E19" s="86"/>
      <c r="F19" s="86"/>
      <c r="G19" s="86"/>
      <c r="H19" s="86"/>
      <c r="I19" s="86"/>
      <c r="J19" s="86"/>
      <c r="K19" s="86"/>
      <c r="L19" s="86"/>
      <c r="M19" s="86"/>
      <c r="N19" s="86"/>
      <c r="O19" s="86"/>
      <c r="P19" s="86"/>
      <c r="Q19" s="86"/>
      <c r="R19" s="86"/>
      <c r="S19" s="88"/>
      <c r="T19" s="88"/>
      <c r="U19" s="88"/>
      <c r="V19" s="88"/>
      <c r="W19" s="88"/>
    </row>
    <row r="20" spans="1:23" ht="15.75" customHeight="1" x14ac:dyDescent="0.15">
      <c r="B20" s="366" t="s">
        <v>112</v>
      </c>
      <c r="C20" s="366"/>
      <c r="D20" s="366"/>
      <c r="E20" s="366"/>
      <c r="F20" s="366"/>
      <c r="G20" s="366"/>
      <c r="H20" s="366"/>
      <c r="I20" s="366"/>
      <c r="J20" s="366"/>
      <c r="K20" s="366"/>
      <c r="L20" s="366"/>
      <c r="M20" s="366"/>
      <c r="N20" s="366"/>
      <c r="O20" s="366"/>
      <c r="P20" s="366"/>
      <c r="Q20" s="366"/>
      <c r="R20" s="366"/>
      <c r="S20" s="88"/>
      <c r="T20" s="88"/>
      <c r="U20" s="88"/>
      <c r="V20" s="88"/>
      <c r="W20" s="88"/>
    </row>
    <row r="21" spans="1:23" s="88" customFormat="1" ht="19.5" customHeight="1" x14ac:dyDescent="0.15">
      <c r="B21" s="367" t="s">
        <v>113</v>
      </c>
      <c r="C21" s="367"/>
      <c r="D21" s="367"/>
      <c r="E21" s="367"/>
      <c r="F21" s="367"/>
      <c r="G21" s="367"/>
      <c r="H21" s="367"/>
      <c r="I21" s="367"/>
      <c r="J21" s="367"/>
      <c r="K21" s="367"/>
      <c r="L21" s="367"/>
      <c r="M21" s="367"/>
      <c r="N21" s="367"/>
      <c r="O21" s="367"/>
      <c r="P21" s="367"/>
      <c r="Q21" s="367"/>
      <c r="R21" s="367"/>
    </row>
    <row r="22" spans="1:23" s="88" customFormat="1" ht="19.5" customHeight="1" x14ac:dyDescent="0.15">
      <c r="B22" s="367" t="s">
        <v>114</v>
      </c>
      <c r="C22" s="367"/>
      <c r="D22" s="367"/>
      <c r="E22" s="367"/>
      <c r="F22" s="367"/>
      <c r="G22" s="367"/>
      <c r="H22" s="367"/>
      <c r="I22" s="367"/>
      <c r="J22" s="367"/>
      <c r="K22" s="367"/>
      <c r="L22" s="367"/>
      <c r="M22" s="367"/>
      <c r="N22" s="367"/>
      <c r="O22" s="367"/>
      <c r="P22" s="367"/>
      <c r="Q22" s="367"/>
      <c r="R22" s="367"/>
      <c r="S22" s="76"/>
      <c r="T22" s="76"/>
      <c r="U22" s="76"/>
      <c r="V22" s="76"/>
      <c r="W22" s="76"/>
    </row>
    <row r="23" spans="1:23" s="88" customFormat="1" ht="19.5" customHeight="1" x14ac:dyDescent="0.15">
      <c r="B23" s="361" t="s">
        <v>115</v>
      </c>
      <c r="C23" s="361"/>
      <c r="D23" s="361"/>
      <c r="E23" s="361"/>
      <c r="F23" s="361"/>
      <c r="G23" s="361"/>
      <c r="H23" s="361"/>
      <c r="I23" s="361"/>
      <c r="J23" s="361"/>
      <c r="K23" s="361"/>
      <c r="L23" s="361"/>
      <c r="M23" s="361"/>
      <c r="N23" s="361"/>
      <c r="O23" s="361"/>
      <c r="P23" s="361"/>
      <c r="Q23" s="361"/>
      <c r="R23" s="361"/>
    </row>
    <row r="24" spans="1:23" s="88" customFormat="1" ht="19.5" customHeight="1" x14ac:dyDescent="0.15">
      <c r="B24" s="351" t="s">
        <v>116</v>
      </c>
      <c r="C24" s="352"/>
      <c r="D24" s="352"/>
      <c r="E24" s="352"/>
      <c r="F24" s="352"/>
      <c r="G24" s="352"/>
      <c r="H24" s="352"/>
      <c r="I24" s="352"/>
      <c r="J24" s="352"/>
      <c r="K24" s="352"/>
      <c r="L24" s="352"/>
      <c r="M24" s="352"/>
      <c r="N24" s="352"/>
      <c r="O24" s="352"/>
      <c r="P24" s="352"/>
      <c r="Q24" s="352"/>
      <c r="R24" s="353"/>
      <c r="S24" s="76"/>
      <c r="T24" s="76"/>
      <c r="U24" s="76"/>
      <c r="V24" s="76"/>
      <c r="W24" s="76"/>
    </row>
    <row r="25" spans="1:23" s="88" customFormat="1" ht="19.5" customHeight="1" x14ac:dyDescent="0.15">
      <c r="B25" s="354" t="s">
        <v>117</v>
      </c>
      <c r="C25" s="355"/>
      <c r="D25" s="355"/>
      <c r="E25" s="355"/>
      <c r="F25" s="355"/>
      <c r="G25" s="355"/>
      <c r="H25" s="355"/>
      <c r="I25" s="355"/>
      <c r="J25" s="355"/>
      <c r="K25" s="355"/>
      <c r="L25" s="355"/>
      <c r="M25" s="355"/>
      <c r="N25" s="355"/>
      <c r="O25" s="355"/>
      <c r="P25" s="355"/>
      <c r="Q25" s="355"/>
      <c r="R25" s="356"/>
      <c r="S25" s="76"/>
      <c r="T25" s="76"/>
      <c r="U25" s="76"/>
      <c r="V25" s="76"/>
      <c r="W25" s="76"/>
    </row>
    <row r="26" spans="1:23" ht="8.25" customHeight="1" x14ac:dyDescent="0.15">
      <c r="B26" s="89"/>
      <c r="C26" s="89"/>
      <c r="D26" s="89"/>
      <c r="E26" s="89"/>
      <c r="F26" s="89"/>
      <c r="G26" s="89"/>
      <c r="H26" s="89"/>
      <c r="I26" s="89"/>
      <c r="J26" s="89"/>
      <c r="K26" s="89"/>
      <c r="L26" s="89"/>
      <c r="M26" s="89"/>
      <c r="N26" s="89"/>
      <c r="O26" s="89"/>
      <c r="P26" s="89"/>
      <c r="Q26" s="89"/>
      <c r="R26" s="89"/>
    </row>
    <row r="27" spans="1:23" s="88" customFormat="1" ht="23.25" customHeight="1" x14ac:dyDescent="0.15">
      <c r="A27" s="357" t="s">
        <v>118</v>
      </c>
      <c r="B27" s="357"/>
      <c r="C27" s="357"/>
      <c r="D27" s="357"/>
      <c r="E27" s="357"/>
      <c r="F27" s="357"/>
      <c r="G27" s="357"/>
      <c r="H27" s="357"/>
      <c r="I27" s="357"/>
      <c r="J27" s="357"/>
      <c r="K27" s="357"/>
      <c r="L27" s="357"/>
      <c r="M27" s="357"/>
      <c r="N27" s="357"/>
      <c r="O27" s="357"/>
      <c r="P27" s="357"/>
      <c r="Q27" s="357"/>
      <c r="R27" s="357"/>
      <c r="S27" s="76"/>
      <c r="T27" s="76"/>
      <c r="U27" s="76"/>
      <c r="V27" s="76"/>
      <c r="W27" s="76"/>
    </row>
    <row r="28" spans="1:23" ht="20.25" customHeight="1" x14ac:dyDescent="0.15">
      <c r="B28" s="358" t="s">
        <v>119</v>
      </c>
      <c r="C28" s="358"/>
      <c r="D28" s="358"/>
      <c r="E28" s="358"/>
      <c r="F28" s="358"/>
      <c r="G28" s="358"/>
      <c r="H28" s="358"/>
      <c r="I28" s="358"/>
      <c r="J28" s="358"/>
      <c r="K28" s="358"/>
      <c r="L28" s="358"/>
      <c r="M28" s="358"/>
      <c r="N28" s="358"/>
      <c r="O28" s="358"/>
      <c r="P28" s="358"/>
      <c r="Q28" s="358"/>
      <c r="R28" s="358"/>
      <c r="S28" s="359"/>
    </row>
    <row r="29" spans="1:23" ht="20.25" customHeight="1" x14ac:dyDescent="0.15">
      <c r="B29" s="360" t="s">
        <v>120</v>
      </c>
      <c r="C29" s="360"/>
      <c r="D29" s="360"/>
      <c r="E29" s="360"/>
      <c r="F29" s="360"/>
      <c r="G29" s="360"/>
      <c r="H29" s="360"/>
      <c r="I29" s="360"/>
      <c r="J29" s="360"/>
      <c r="K29" s="360"/>
      <c r="L29" s="360"/>
      <c r="M29" s="360"/>
      <c r="N29" s="360"/>
      <c r="O29" s="360"/>
      <c r="P29" s="360"/>
      <c r="Q29" s="360"/>
      <c r="R29" s="360"/>
      <c r="S29" s="359"/>
      <c r="T29" s="83"/>
      <c r="U29" s="83"/>
      <c r="V29" s="83"/>
      <c r="W29" s="83"/>
    </row>
    <row r="30" spans="1:23" ht="20.25" customHeight="1" x14ac:dyDescent="0.15">
      <c r="B30" s="336" t="s">
        <v>121</v>
      </c>
      <c r="C30" s="336"/>
      <c r="D30" s="336"/>
      <c r="E30" s="336"/>
      <c r="F30" s="336"/>
      <c r="G30" s="336"/>
      <c r="H30" s="336"/>
      <c r="I30" s="336"/>
      <c r="J30" s="336"/>
      <c r="K30" s="336"/>
      <c r="L30" s="336"/>
      <c r="M30" s="336"/>
      <c r="N30" s="336"/>
      <c r="O30" s="336"/>
      <c r="P30" s="336"/>
      <c r="Q30" s="336"/>
      <c r="R30" s="336"/>
      <c r="S30" s="90"/>
    </row>
    <row r="31" spans="1:23" ht="18.75" customHeight="1" x14ac:dyDescent="0.15">
      <c r="B31" s="337" t="s">
        <v>122</v>
      </c>
      <c r="C31" s="338"/>
      <c r="D31" s="338"/>
      <c r="E31" s="338"/>
      <c r="F31" s="341">
        <f>IF(提出年度="","令和　年",DATE(2017+提出年度,1,1))</f>
        <v>45658</v>
      </c>
      <c r="G31" s="342"/>
      <c r="H31" s="342"/>
      <c r="I31" s="342"/>
      <c r="J31" s="342"/>
      <c r="K31" s="342"/>
      <c r="L31" s="342"/>
      <c r="M31" s="342"/>
      <c r="N31" s="343"/>
      <c r="O31" s="344">
        <f>IF(提出年度="","令和　年",DATE(2018+提出年度,1,1))</f>
        <v>46023</v>
      </c>
      <c r="P31" s="342"/>
      <c r="Q31" s="345"/>
      <c r="R31" s="346"/>
      <c r="S31" s="90"/>
    </row>
    <row r="32" spans="1:23" s="83" customFormat="1" ht="18.75" customHeight="1" x14ac:dyDescent="0.15">
      <c r="B32" s="339"/>
      <c r="C32" s="340"/>
      <c r="D32" s="340"/>
      <c r="E32" s="340"/>
      <c r="F32" s="91" t="s">
        <v>4</v>
      </c>
      <c r="G32" s="92" t="s">
        <v>14</v>
      </c>
      <c r="H32" s="92" t="s">
        <v>15</v>
      </c>
      <c r="I32" s="92" t="s">
        <v>16</v>
      </c>
      <c r="J32" s="92" t="s">
        <v>17</v>
      </c>
      <c r="K32" s="92" t="s">
        <v>18</v>
      </c>
      <c r="L32" s="92" t="s">
        <v>19</v>
      </c>
      <c r="M32" s="92" t="s">
        <v>20</v>
      </c>
      <c r="N32" s="92" t="s">
        <v>21</v>
      </c>
      <c r="O32" s="92" t="s">
        <v>22</v>
      </c>
      <c r="P32" s="92" t="s">
        <v>23</v>
      </c>
      <c r="Q32" s="93" t="s">
        <v>24</v>
      </c>
      <c r="R32" s="347"/>
      <c r="S32" s="90"/>
      <c r="T32" s="76"/>
      <c r="U32" s="76"/>
      <c r="V32" s="76"/>
      <c r="W32" s="76"/>
    </row>
    <row r="33" spans="2:19" ht="25.5" customHeight="1" x14ac:dyDescent="0.15">
      <c r="B33" s="321" t="s">
        <v>64</v>
      </c>
      <c r="C33" s="324" t="s">
        <v>123</v>
      </c>
      <c r="D33" s="325"/>
      <c r="E33" s="326"/>
      <c r="F33" s="94"/>
      <c r="G33" s="95"/>
      <c r="H33" s="95"/>
      <c r="I33" s="95"/>
      <c r="J33" s="95"/>
      <c r="K33" s="95"/>
      <c r="L33" s="95"/>
      <c r="M33" s="95"/>
      <c r="N33" s="95"/>
      <c r="O33" s="95"/>
      <c r="P33" s="95"/>
      <c r="Q33" s="96"/>
      <c r="R33" s="97"/>
      <c r="S33" s="90"/>
    </row>
    <row r="34" spans="2:19" ht="25.5" customHeight="1" x14ac:dyDescent="0.15">
      <c r="B34" s="322"/>
      <c r="C34" s="327" t="s">
        <v>124</v>
      </c>
      <c r="D34" s="328"/>
      <c r="E34" s="329"/>
      <c r="F34" s="98"/>
      <c r="G34" s="99"/>
      <c r="H34" s="99"/>
      <c r="I34" s="99"/>
      <c r="J34" s="99"/>
      <c r="K34" s="99"/>
      <c r="L34" s="99"/>
      <c r="M34" s="99"/>
      <c r="N34" s="99"/>
      <c r="O34" s="99"/>
      <c r="P34" s="99"/>
      <c r="Q34" s="100"/>
      <c r="R34" s="97"/>
      <c r="S34" s="90"/>
    </row>
    <row r="35" spans="2:19" ht="25.5" customHeight="1" x14ac:dyDescent="0.15">
      <c r="B35" s="322"/>
      <c r="C35" s="327" t="s">
        <v>125</v>
      </c>
      <c r="D35" s="328"/>
      <c r="E35" s="329"/>
      <c r="F35" s="94"/>
      <c r="G35" s="95"/>
      <c r="H35" s="95"/>
      <c r="I35" s="95"/>
      <c r="J35" s="95"/>
      <c r="K35" s="95"/>
      <c r="L35" s="95"/>
      <c r="M35" s="95"/>
      <c r="N35" s="95"/>
      <c r="O35" s="95"/>
      <c r="P35" s="95"/>
      <c r="Q35" s="96"/>
      <c r="R35" s="97"/>
      <c r="S35" s="90"/>
    </row>
    <row r="36" spans="2:19" ht="25.5" customHeight="1" x14ac:dyDescent="0.15">
      <c r="B36" s="322"/>
      <c r="C36" s="348" t="s">
        <v>126</v>
      </c>
      <c r="D36" s="349"/>
      <c r="E36" s="350"/>
      <c r="F36" s="101"/>
      <c r="G36" s="102"/>
      <c r="H36" s="102"/>
      <c r="I36" s="102"/>
      <c r="J36" s="102"/>
      <c r="K36" s="102"/>
      <c r="L36" s="102"/>
      <c r="M36" s="102"/>
      <c r="N36" s="102"/>
      <c r="O36" s="102"/>
      <c r="P36" s="102"/>
      <c r="Q36" s="103"/>
      <c r="R36" s="97"/>
      <c r="S36" s="90"/>
    </row>
    <row r="37" spans="2:19" ht="25.5" customHeight="1" x14ac:dyDescent="0.15">
      <c r="B37" s="321" t="s">
        <v>127</v>
      </c>
      <c r="C37" s="324" t="s">
        <v>128</v>
      </c>
      <c r="D37" s="325"/>
      <c r="E37" s="326"/>
      <c r="F37" s="104"/>
      <c r="G37" s="105"/>
      <c r="H37" s="105"/>
      <c r="I37" s="105"/>
      <c r="J37" s="105"/>
      <c r="K37" s="105"/>
      <c r="L37" s="105"/>
      <c r="M37" s="105"/>
      <c r="N37" s="105"/>
      <c r="O37" s="105"/>
      <c r="P37" s="105"/>
      <c r="Q37" s="106"/>
      <c r="R37" s="97"/>
      <c r="S37" s="90"/>
    </row>
    <row r="38" spans="2:19" ht="25.5" customHeight="1" x14ac:dyDescent="0.15">
      <c r="B38" s="322"/>
      <c r="C38" s="327" t="s">
        <v>65</v>
      </c>
      <c r="D38" s="328"/>
      <c r="E38" s="329"/>
      <c r="F38" s="98"/>
      <c r="G38" s="99"/>
      <c r="H38" s="99"/>
      <c r="I38" s="99"/>
      <c r="J38" s="99"/>
      <c r="K38" s="99"/>
      <c r="L38" s="99"/>
      <c r="M38" s="99"/>
      <c r="N38" s="99"/>
      <c r="O38" s="99"/>
      <c r="P38" s="99"/>
      <c r="Q38" s="100"/>
      <c r="R38" s="97"/>
      <c r="S38" s="90"/>
    </row>
    <row r="39" spans="2:19" ht="25.5" customHeight="1" x14ac:dyDescent="0.15">
      <c r="B39" s="322"/>
      <c r="C39" s="327" t="s">
        <v>129</v>
      </c>
      <c r="D39" s="328"/>
      <c r="E39" s="329"/>
      <c r="F39" s="94"/>
      <c r="G39" s="95"/>
      <c r="H39" s="95"/>
      <c r="I39" s="95"/>
      <c r="J39" s="95"/>
      <c r="K39" s="95"/>
      <c r="L39" s="95"/>
      <c r="M39" s="95"/>
      <c r="N39" s="95"/>
      <c r="O39" s="95"/>
      <c r="P39" s="95"/>
      <c r="Q39" s="96"/>
      <c r="R39" s="97"/>
      <c r="S39" s="88"/>
    </row>
    <row r="40" spans="2:19" ht="25.5" customHeight="1" x14ac:dyDescent="0.15">
      <c r="B40" s="322"/>
      <c r="C40" s="330" t="s">
        <v>130</v>
      </c>
      <c r="D40" s="331"/>
      <c r="E40" s="332"/>
      <c r="F40" s="107"/>
      <c r="G40" s="108"/>
      <c r="H40" s="108"/>
      <c r="I40" s="108"/>
      <c r="J40" s="108"/>
      <c r="K40" s="108"/>
      <c r="L40" s="108"/>
      <c r="M40" s="108"/>
      <c r="N40" s="108"/>
      <c r="O40" s="108"/>
      <c r="P40" s="108"/>
      <c r="Q40" s="109"/>
      <c r="R40" s="110"/>
      <c r="S40" s="111"/>
    </row>
    <row r="41" spans="2:19" ht="36.75" customHeight="1" thickBot="1" x14ac:dyDescent="0.2">
      <c r="B41" s="323"/>
      <c r="C41" s="333" t="s">
        <v>131</v>
      </c>
      <c r="D41" s="334"/>
      <c r="E41" s="335"/>
      <c r="F41" s="112"/>
      <c r="G41" s="113"/>
      <c r="H41" s="113"/>
      <c r="I41" s="113"/>
      <c r="J41" s="113"/>
      <c r="K41" s="113"/>
      <c r="L41" s="113"/>
      <c r="M41" s="113"/>
      <c r="N41" s="113"/>
      <c r="O41" s="113"/>
      <c r="P41" s="113"/>
      <c r="Q41" s="114"/>
      <c r="R41" s="115"/>
    </row>
    <row r="42" spans="2:19" ht="67.5" customHeight="1" thickTop="1" x14ac:dyDescent="0.15">
      <c r="B42" s="305" t="s">
        <v>132</v>
      </c>
      <c r="C42" s="306"/>
      <c r="D42" s="306"/>
      <c r="E42" s="306"/>
      <c r="F42" s="116">
        <f>F33+F34*3/4+F35*1/2+F36*1/4+F37+F38*3/4+F39*1/2+F40*1/4+F41</f>
        <v>0</v>
      </c>
      <c r="G42" s="117">
        <f t="shared" ref="G42:P42" si="0">G33+G34*3/4+G35*1/2+G36*1/4+G37+G38*3/4+G39*1/2+G40*1/4+G41</f>
        <v>0</v>
      </c>
      <c r="H42" s="117">
        <f t="shared" si="0"/>
        <v>0</v>
      </c>
      <c r="I42" s="117">
        <f t="shared" si="0"/>
        <v>0</v>
      </c>
      <c r="J42" s="117">
        <f t="shared" si="0"/>
        <v>0</v>
      </c>
      <c r="K42" s="117">
        <f t="shared" si="0"/>
        <v>0</v>
      </c>
      <c r="L42" s="117">
        <f t="shared" si="0"/>
        <v>0</v>
      </c>
      <c r="M42" s="117">
        <f t="shared" si="0"/>
        <v>0</v>
      </c>
      <c r="N42" s="117">
        <f t="shared" si="0"/>
        <v>0</v>
      </c>
      <c r="O42" s="117">
        <f t="shared" si="0"/>
        <v>0</v>
      </c>
      <c r="P42" s="117">
        <f t="shared" si="0"/>
        <v>0</v>
      </c>
      <c r="Q42" s="118"/>
      <c r="R42" s="97"/>
    </row>
    <row r="43" spans="2:19" ht="75.75" customHeight="1" thickBot="1" x14ac:dyDescent="0.2">
      <c r="B43" s="307" t="s">
        <v>133</v>
      </c>
      <c r="C43" s="308"/>
      <c r="D43" s="308"/>
      <c r="E43" s="308"/>
      <c r="F43" s="119"/>
      <c r="G43" s="120"/>
      <c r="H43" s="120"/>
      <c r="I43" s="120"/>
      <c r="J43" s="120"/>
      <c r="K43" s="120"/>
      <c r="L43" s="120"/>
      <c r="M43" s="120"/>
      <c r="N43" s="120"/>
      <c r="O43" s="120"/>
      <c r="P43" s="120"/>
      <c r="Q43" s="121"/>
      <c r="R43" s="122"/>
    </row>
    <row r="44" spans="2:19" ht="27" customHeight="1" thickBot="1" x14ac:dyDescent="0.2">
      <c r="B44" s="309" t="s">
        <v>134</v>
      </c>
      <c r="C44" s="310"/>
      <c r="D44" s="310"/>
      <c r="E44" s="310"/>
      <c r="F44" s="123">
        <f t="shared" ref="F44:P44" si="1">IF(F43="",F42,ROUND(F42*6/7,3))</f>
        <v>0</v>
      </c>
      <c r="G44" s="123">
        <f t="shared" si="1"/>
        <v>0</v>
      </c>
      <c r="H44" s="123">
        <f t="shared" si="1"/>
        <v>0</v>
      </c>
      <c r="I44" s="123">
        <f t="shared" si="1"/>
        <v>0</v>
      </c>
      <c r="J44" s="123">
        <f t="shared" si="1"/>
        <v>0</v>
      </c>
      <c r="K44" s="123">
        <f t="shared" si="1"/>
        <v>0</v>
      </c>
      <c r="L44" s="123">
        <f t="shared" si="1"/>
        <v>0</v>
      </c>
      <c r="M44" s="123">
        <f t="shared" si="1"/>
        <v>0</v>
      </c>
      <c r="N44" s="123">
        <f t="shared" si="1"/>
        <v>0</v>
      </c>
      <c r="O44" s="123">
        <f t="shared" si="1"/>
        <v>0</v>
      </c>
      <c r="P44" s="123">
        <f t="shared" si="1"/>
        <v>0</v>
      </c>
      <c r="Q44" s="124"/>
      <c r="R44" s="125">
        <f>SUM(F44:P44)</f>
        <v>0</v>
      </c>
    </row>
    <row r="45" spans="2:19" ht="15.75" customHeight="1" thickBot="1" x14ac:dyDescent="0.2">
      <c r="B45" s="311"/>
      <c r="C45" s="311"/>
      <c r="D45" s="311"/>
      <c r="E45" s="311"/>
      <c r="F45" s="127">
        <f>IF(F44&lt;&gt;0,1,0)</f>
        <v>0</v>
      </c>
      <c r="G45" s="127">
        <f t="shared" ref="G45:P45" si="2">IF(G44&lt;&gt;0,1,0)</f>
        <v>0</v>
      </c>
      <c r="H45" s="127">
        <f t="shared" si="2"/>
        <v>0</v>
      </c>
      <c r="I45" s="127">
        <f t="shared" si="2"/>
        <v>0</v>
      </c>
      <c r="J45" s="127">
        <f t="shared" si="2"/>
        <v>0</v>
      </c>
      <c r="K45" s="127">
        <f t="shared" si="2"/>
        <v>0</v>
      </c>
      <c r="L45" s="127">
        <f t="shared" si="2"/>
        <v>0</v>
      </c>
      <c r="M45" s="127">
        <f t="shared" si="2"/>
        <v>0</v>
      </c>
      <c r="N45" s="127">
        <f t="shared" si="2"/>
        <v>0</v>
      </c>
      <c r="O45" s="127">
        <f t="shared" si="2"/>
        <v>0</v>
      </c>
      <c r="P45" s="127">
        <f t="shared" si="2"/>
        <v>0</v>
      </c>
      <c r="R45" s="88"/>
    </row>
    <row r="46" spans="2:19" ht="24.75" customHeight="1" thickBot="1" x14ac:dyDescent="0.2">
      <c r="B46" s="312" t="s">
        <v>135</v>
      </c>
      <c r="C46" s="312"/>
      <c r="D46" s="312"/>
      <c r="E46" s="312"/>
      <c r="F46" s="312"/>
      <c r="G46" s="313"/>
      <c r="H46" s="314">
        <f>R44</f>
        <v>0</v>
      </c>
      <c r="I46" s="315"/>
      <c r="J46" s="316" t="s">
        <v>34</v>
      </c>
      <c r="K46" s="317"/>
      <c r="L46" s="128">
        <f>SUM(F45:P45)</f>
        <v>0</v>
      </c>
      <c r="M46" s="83" t="s">
        <v>136</v>
      </c>
      <c r="N46" s="318">
        <f>IF(OR(H46=0,L46=0),0,H46/L46)</f>
        <v>0</v>
      </c>
      <c r="O46" s="319"/>
      <c r="P46" s="88" t="s">
        <v>137</v>
      </c>
      <c r="Q46" s="84" t="s">
        <v>138</v>
      </c>
      <c r="R46" s="129" t="str">
        <f>IF(N46=0,"",IF(N46&lt;=750,"通常規模","大規模"))</f>
        <v/>
      </c>
    </row>
    <row r="47" spans="2:19" ht="15" customHeight="1" x14ac:dyDescent="0.15">
      <c r="B47" s="130"/>
      <c r="C47" s="130"/>
      <c r="D47" s="130"/>
      <c r="E47" s="130"/>
      <c r="K47" s="131"/>
      <c r="M47" s="82" t="s">
        <v>139</v>
      </c>
      <c r="N47" s="132" t="s">
        <v>140</v>
      </c>
      <c r="P47" s="88"/>
    </row>
    <row r="48" spans="2:19" ht="7.5" customHeight="1" x14ac:dyDescent="0.15">
      <c r="B48" s="133"/>
      <c r="C48" s="133"/>
      <c r="D48" s="133"/>
      <c r="E48" s="133"/>
      <c r="L48" s="88"/>
      <c r="N48" s="88"/>
      <c r="O48" s="84"/>
      <c r="P48" s="84"/>
      <c r="Q48" s="132"/>
      <c r="R48" s="132"/>
    </row>
    <row r="49" spans="1:21" ht="42" customHeight="1" x14ac:dyDescent="0.15">
      <c r="B49" s="134" t="s">
        <v>141</v>
      </c>
      <c r="C49" s="320" t="s">
        <v>50</v>
      </c>
      <c r="D49" s="320"/>
      <c r="E49" s="320"/>
      <c r="F49" s="320"/>
      <c r="G49" s="320"/>
      <c r="H49" s="320"/>
      <c r="I49" s="320"/>
      <c r="J49" s="320"/>
      <c r="K49" s="320"/>
      <c r="L49" s="320"/>
      <c r="M49" s="320"/>
      <c r="N49" s="320"/>
      <c r="O49" s="320"/>
      <c r="P49" s="320"/>
      <c r="Q49" s="320"/>
      <c r="R49" s="320"/>
    </row>
    <row r="50" spans="1:21" ht="35.25" customHeight="1" x14ac:dyDescent="0.15">
      <c r="B50" s="134" t="s">
        <v>142</v>
      </c>
      <c r="C50" s="304" t="s">
        <v>143</v>
      </c>
      <c r="D50" s="304"/>
      <c r="E50" s="304"/>
      <c r="F50" s="304"/>
      <c r="G50" s="304"/>
      <c r="H50" s="304"/>
      <c r="I50" s="304"/>
      <c r="J50" s="304"/>
      <c r="K50" s="304"/>
      <c r="L50" s="304"/>
      <c r="M50" s="304"/>
      <c r="N50" s="304"/>
      <c r="O50" s="304"/>
      <c r="P50" s="304"/>
      <c r="Q50" s="304"/>
      <c r="R50" s="304"/>
    </row>
    <row r="51" spans="1:21" ht="54.75" customHeight="1" x14ac:dyDescent="0.15">
      <c r="B51" s="134" t="s">
        <v>144</v>
      </c>
      <c r="C51" s="320" t="s">
        <v>145</v>
      </c>
      <c r="D51" s="320"/>
      <c r="E51" s="320"/>
      <c r="F51" s="320"/>
      <c r="G51" s="320"/>
      <c r="H51" s="320"/>
      <c r="I51" s="320"/>
      <c r="J51" s="320"/>
      <c r="K51" s="320"/>
      <c r="L51" s="320"/>
      <c r="M51" s="320"/>
      <c r="N51" s="320"/>
      <c r="O51" s="320"/>
      <c r="P51" s="320"/>
      <c r="Q51" s="320"/>
      <c r="R51" s="320"/>
    </row>
    <row r="52" spans="1:21" ht="22.5" customHeight="1" x14ac:dyDescent="0.15">
      <c r="B52" s="134" t="s">
        <v>146</v>
      </c>
      <c r="C52" s="304" t="s">
        <v>147</v>
      </c>
      <c r="D52" s="304"/>
      <c r="E52" s="304"/>
      <c r="F52" s="304"/>
      <c r="G52" s="304"/>
      <c r="H52" s="304"/>
      <c r="I52" s="304"/>
      <c r="J52" s="304"/>
      <c r="K52" s="304"/>
      <c r="L52" s="304"/>
      <c r="M52" s="304"/>
      <c r="N52" s="304"/>
      <c r="O52" s="304"/>
      <c r="P52" s="304"/>
      <c r="Q52" s="304"/>
      <c r="R52" s="304"/>
    </row>
    <row r="53" spans="1:21" ht="75" customHeight="1" x14ac:dyDescent="0.15">
      <c r="A53" s="291" t="s">
        <v>148</v>
      </c>
      <c r="B53" s="291"/>
      <c r="C53" s="291"/>
      <c r="D53" s="291"/>
      <c r="E53" s="291"/>
      <c r="F53" s="291"/>
      <c r="G53" s="291"/>
      <c r="H53" s="291"/>
      <c r="I53" s="291"/>
      <c r="J53" s="291"/>
      <c r="K53" s="291"/>
      <c r="L53" s="291"/>
      <c r="M53" s="291"/>
      <c r="N53" s="291"/>
      <c r="O53" s="291"/>
      <c r="P53" s="291"/>
      <c r="Q53" s="291"/>
      <c r="R53" s="291"/>
      <c r="S53" s="84"/>
    </row>
    <row r="54" spans="1:21" ht="16.5" customHeight="1" x14ac:dyDescent="0.15">
      <c r="B54" s="292" t="s">
        <v>149</v>
      </c>
      <c r="C54" s="292"/>
      <c r="D54" s="292"/>
      <c r="E54" s="292"/>
      <c r="F54" s="292"/>
      <c r="G54" s="292"/>
      <c r="H54" s="292"/>
      <c r="I54" s="292"/>
      <c r="J54" s="292"/>
      <c r="K54" s="292"/>
      <c r="L54" s="292"/>
      <c r="M54" s="292"/>
      <c r="N54" s="292"/>
      <c r="O54" s="292"/>
      <c r="P54" s="292"/>
      <c r="Q54" s="292"/>
      <c r="R54" s="292"/>
    </row>
    <row r="55" spans="1:21" ht="17.25" customHeight="1" thickBot="1" x14ac:dyDescent="0.2">
      <c r="D55" s="135" t="s">
        <v>150</v>
      </c>
      <c r="F55" s="136"/>
      <c r="G55" s="293" t="s">
        <v>151</v>
      </c>
      <c r="H55" s="293"/>
      <c r="I55" s="293"/>
      <c r="J55" s="137" t="s">
        <v>152</v>
      </c>
      <c r="L55" s="138"/>
      <c r="M55" s="138"/>
      <c r="N55" s="138"/>
      <c r="O55" s="138"/>
      <c r="P55" s="138"/>
    </row>
    <row r="56" spans="1:21" s="139" customFormat="1" ht="26.25" customHeight="1" thickBot="1" x14ac:dyDescent="0.2">
      <c r="B56" s="126"/>
      <c r="C56" s="126"/>
      <c r="D56" s="140"/>
      <c r="E56" s="126" t="s">
        <v>153</v>
      </c>
      <c r="F56" s="140"/>
      <c r="G56" s="126" t="s">
        <v>136</v>
      </c>
      <c r="H56" s="294">
        <f>D56*0.9*F56</f>
        <v>0</v>
      </c>
      <c r="I56" s="295"/>
      <c r="J56" s="131" t="s">
        <v>138</v>
      </c>
      <c r="K56" s="296" t="str">
        <f>IF(H56=0,"",IF(H56&lt;=750,"通常規模","大規模"))</f>
        <v/>
      </c>
      <c r="L56" s="297"/>
      <c r="M56" s="88"/>
      <c r="N56" s="88"/>
      <c r="O56" s="88"/>
      <c r="Q56" s="76"/>
      <c r="R56" s="76"/>
      <c r="S56" s="76"/>
      <c r="T56" s="76"/>
      <c r="U56" s="76"/>
    </row>
    <row r="57" spans="1:21" ht="15.75" customHeight="1" x14ac:dyDescent="0.15">
      <c r="D57" s="141" t="s">
        <v>137</v>
      </c>
      <c r="E57" s="142"/>
      <c r="F57" s="82" t="s">
        <v>154</v>
      </c>
      <c r="G57" s="88"/>
      <c r="H57" s="143"/>
      <c r="I57" s="144" t="s">
        <v>137</v>
      </c>
      <c r="J57" s="145"/>
      <c r="K57" s="146"/>
      <c r="L57" s="145"/>
      <c r="N57" s="84"/>
      <c r="O57" s="147"/>
      <c r="P57" s="83"/>
    </row>
    <row r="58" spans="1:21" x14ac:dyDescent="0.15">
      <c r="D58" s="148" t="s">
        <v>155</v>
      </c>
      <c r="E58" s="149"/>
      <c r="F58" s="149"/>
      <c r="G58" s="149"/>
      <c r="H58" s="149"/>
      <c r="I58" s="149"/>
      <c r="J58" s="149"/>
      <c r="K58" s="149"/>
      <c r="L58" s="149"/>
      <c r="M58" s="149"/>
      <c r="N58" s="149"/>
      <c r="O58" s="150"/>
    </row>
    <row r="59" spans="1:21" x14ac:dyDescent="0.15">
      <c r="D59" s="151" t="s">
        <v>156</v>
      </c>
      <c r="J59" s="76" t="s">
        <v>10</v>
      </c>
      <c r="O59" s="152"/>
    </row>
    <row r="60" spans="1:21" x14ac:dyDescent="0.15">
      <c r="D60" s="151" t="s">
        <v>157</v>
      </c>
      <c r="J60" s="76" t="s">
        <v>158</v>
      </c>
      <c r="O60" s="152"/>
    </row>
    <row r="61" spans="1:21" ht="7.5" customHeight="1" x14ac:dyDescent="0.15">
      <c r="D61" s="153"/>
      <c r="E61" s="154"/>
      <c r="F61" s="154"/>
      <c r="G61" s="154"/>
      <c r="H61" s="154"/>
      <c r="I61" s="154"/>
      <c r="J61" s="154"/>
      <c r="K61" s="154"/>
      <c r="L61" s="154"/>
      <c r="M61" s="154"/>
      <c r="N61" s="154"/>
      <c r="O61" s="155"/>
    </row>
    <row r="63" spans="1:21" ht="6.75" customHeight="1" x14ac:dyDescent="0.15"/>
    <row r="64" spans="1:21" ht="28.5" customHeight="1" x14ac:dyDescent="0.15">
      <c r="A64" s="291" t="s">
        <v>159</v>
      </c>
      <c r="B64" s="291"/>
      <c r="C64" s="291"/>
      <c r="D64" s="291"/>
      <c r="E64" s="291"/>
      <c r="F64" s="291"/>
      <c r="G64" s="291"/>
      <c r="H64" s="291"/>
      <c r="I64" s="291"/>
      <c r="J64" s="291"/>
      <c r="K64" s="291"/>
      <c r="L64" s="291"/>
      <c r="M64" s="291"/>
      <c r="N64" s="291"/>
      <c r="O64" s="291"/>
      <c r="P64" s="291"/>
      <c r="Q64" s="291"/>
      <c r="R64" s="291"/>
      <c r="S64" s="84"/>
    </row>
    <row r="65" spans="1:19" ht="28.5" customHeight="1" x14ac:dyDescent="0.15">
      <c r="A65" s="156"/>
      <c r="B65" s="298" t="s">
        <v>160</v>
      </c>
      <c r="C65" s="298"/>
      <c r="D65" s="298"/>
      <c r="E65" s="298"/>
      <c r="F65" s="298"/>
      <c r="G65" s="298"/>
      <c r="H65" s="298"/>
      <c r="I65" s="298"/>
      <c r="J65" s="298"/>
      <c r="K65" s="298"/>
      <c r="L65" s="298"/>
      <c r="M65" s="298"/>
      <c r="N65" s="298"/>
      <c r="O65" s="298"/>
      <c r="P65" s="298"/>
      <c r="Q65" s="298"/>
      <c r="R65" s="298"/>
      <c r="S65" s="84"/>
    </row>
    <row r="66" spans="1:19" ht="43.5" customHeight="1" thickBot="1" x14ac:dyDescent="0.2">
      <c r="A66" s="156"/>
      <c r="B66" s="299" t="s">
        <v>161</v>
      </c>
      <c r="C66" s="299"/>
      <c r="D66" s="299"/>
      <c r="E66" s="299"/>
      <c r="F66" s="299"/>
      <c r="G66" s="299"/>
      <c r="H66" s="299"/>
      <c r="I66" s="299"/>
      <c r="J66" s="299"/>
      <c r="K66" s="299"/>
      <c r="L66" s="299"/>
      <c r="M66" s="299"/>
      <c r="N66" s="299"/>
      <c r="O66" s="299"/>
      <c r="P66" s="299"/>
      <c r="Q66" s="299"/>
      <c r="R66" s="299"/>
      <c r="S66" s="84"/>
    </row>
    <row r="67" spans="1:19" ht="28.5" customHeight="1" thickBot="1" x14ac:dyDescent="0.2">
      <c r="A67" s="156"/>
      <c r="B67" s="300" t="s">
        <v>162</v>
      </c>
      <c r="C67" s="300"/>
      <c r="D67" s="300"/>
      <c r="E67" s="300"/>
      <c r="F67" s="300"/>
      <c r="G67" s="301" t="str">
        <f>IF(AND(R70&lt;&gt;"",R77&lt;&gt;""),IF(AND(R70="該当",R77="該当"),"該当","非該当"),"")</f>
        <v/>
      </c>
      <c r="H67" s="302"/>
      <c r="I67" s="156"/>
      <c r="J67" s="156"/>
      <c r="K67" s="156"/>
      <c r="L67" s="156"/>
      <c r="M67" s="156"/>
      <c r="N67" s="156"/>
      <c r="O67" s="156"/>
      <c r="P67" s="156"/>
      <c r="Q67" s="156"/>
      <c r="R67" s="156"/>
      <c r="S67" s="84"/>
    </row>
    <row r="68" spans="1:19" ht="28.5" customHeight="1" x14ac:dyDescent="0.15">
      <c r="A68" s="156"/>
      <c r="B68" s="156"/>
      <c r="C68" s="156"/>
      <c r="D68" s="156"/>
      <c r="E68" s="156"/>
      <c r="F68" s="156"/>
      <c r="G68" s="156"/>
      <c r="H68" s="156"/>
      <c r="I68" s="156"/>
      <c r="J68" s="156"/>
      <c r="K68" s="156"/>
      <c r="L68" s="156"/>
      <c r="M68" s="156"/>
      <c r="N68" s="156"/>
      <c r="O68" s="156"/>
      <c r="P68" s="156"/>
      <c r="Q68" s="156"/>
      <c r="R68" s="156"/>
      <c r="S68" s="84"/>
    </row>
    <row r="69" spans="1:19" ht="15" thickBot="1" x14ac:dyDescent="0.2">
      <c r="B69" s="157" t="s">
        <v>163</v>
      </c>
      <c r="C69" s="157"/>
      <c r="D69" s="157"/>
      <c r="E69" s="157"/>
    </row>
    <row r="70" spans="1:19" ht="27" customHeight="1" thickBot="1" x14ac:dyDescent="0.2">
      <c r="B70" s="303" t="str">
        <f>"　令和"&amp;提出年度&amp;"年"&amp;提出月&amp;"月の利用者の総数のうち、リハビリテーションマネジメント加算を算定した利用者の割合が80％以上"</f>
        <v>　令和8年4月の利用者の総数のうち、リハビリテーションマネジメント加算を算定した利用者の割合が80％以上</v>
      </c>
      <c r="C70" s="303"/>
      <c r="D70" s="303"/>
      <c r="E70" s="303"/>
      <c r="F70" s="303"/>
      <c r="G70" s="303"/>
      <c r="H70" s="303"/>
      <c r="I70" s="303"/>
      <c r="J70" s="303"/>
      <c r="K70" s="303"/>
      <c r="L70" s="303"/>
      <c r="M70" s="303"/>
      <c r="N70" s="303"/>
      <c r="O70" s="303"/>
      <c r="P70" s="303"/>
      <c r="Q70" s="303"/>
      <c r="R70" s="129" t="str">
        <f>IF(N72="","",IF(N72&gt;=0.8,"該当","非該当"))</f>
        <v/>
      </c>
    </row>
    <row r="71" spans="1:19" ht="43.5" customHeight="1" thickBot="1" x14ac:dyDescent="0.2">
      <c r="B71" s="288" t="str">
        <f>"(令和"&amp;提出年度&amp;"年"&amp;提出月&amp;"月にリハビリテーションマネジメント加算を算定した利用者の数)"</f>
        <v>(令和8年4月にリハビリテーションマネジメント加算を算定した利用者の数)</v>
      </c>
      <c r="C71" s="288"/>
      <c r="D71" s="288"/>
      <c r="E71" s="288"/>
      <c r="H71" s="289" t="str">
        <f>"(令和"&amp;提出年度&amp;"年"&amp;提出月&amp;"月の利用者の総数)"</f>
        <v>(令和8年4月の利用者の総数)</v>
      </c>
      <c r="I71" s="289"/>
      <c r="J71" s="289"/>
      <c r="K71" s="289"/>
      <c r="N71" s="290" t="s">
        <v>164</v>
      </c>
      <c r="O71" s="290"/>
      <c r="P71" s="290"/>
    </row>
    <row r="72" spans="1:19" ht="27" customHeight="1" thickBot="1" x14ac:dyDescent="0.2">
      <c r="B72" s="275"/>
      <c r="C72" s="276"/>
      <c r="D72" s="276"/>
      <c r="E72" s="277"/>
      <c r="F72" s="76" t="s">
        <v>9</v>
      </c>
      <c r="G72" s="83" t="s">
        <v>165</v>
      </c>
      <c r="H72" s="278"/>
      <c r="I72" s="278"/>
      <c r="J72" s="278"/>
      <c r="K72" s="278"/>
      <c r="L72" s="76" t="s">
        <v>9</v>
      </c>
      <c r="M72" s="83" t="s">
        <v>40</v>
      </c>
      <c r="N72" s="279" t="str">
        <f>IFERROR(B72/H72,"")</f>
        <v/>
      </c>
      <c r="O72" s="280"/>
      <c r="P72" s="281"/>
    </row>
    <row r="76" spans="1:19" ht="15" thickBot="1" x14ac:dyDescent="0.2">
      <c r="B76" s="157" t="s">
        <v>166</v>
      </c>
    </row>
    <row r="77" spans="1:19" ht="13.5" customHeight="1" x14ac:dyDescent="0.15">
      <c r="B77" s="282" t="s">
        <v>167</v>
      </c>
      <c r="C77" s="282"/>
      <c r="D77" s="282"/>
      <c r="E77" s="282"/>
      <c r="F77" s="282"/>
      <c r="G77" s="282"/>
      <c r="H77" s="282"/>
      <c r="I77" s="282"/>
      <c r="J77" s="282"/>
      <c r="K77" s="282"/>
      <c r="L77" s="282"/>
      <c r="M77" s="282"/>
      <c r="N77" s="282"/>
      <c r="O77" s="282"/>
      <c r="P77" s="282"/>
      <c r="Q77" s="282"/>
      <c r="R77" s="283" t="str">
        <f>IF(Q82="","",IF(Q82&lt;=10,"該当","非該当"))</f>
        <v/>
      </c>
    </row>
    <row r="78" spans="1:19" ht="14.25" thickBot="1" x14ac:dyDescent="0.2">
      <c r="B78" s="282"/>
      <c r="C78" s="282"/>
      <c r="D78" s="282"/>
      <c r="E78" s="282"/>
      <c r="F78" s="282"/>
      <c r="G78" s="282"/>
      <c r="H78" s="282"/>
      <c r="I78" s="282"/>
      <c r="J78" s="282"/>
      <c r="K78" s="282"/>
      <c r="L78" s="282"/>
      <c r="M78" s="282"/>
      <c r="N78" s="282"/>
      <c r="O78" s="282"/>
      <c r="P78" s="282"/>
      <c r="Q78" s="282"/>
      <c r="R78" s="284"/>
    </row>
    <row r="79" spans="1:19" x14ac:dyDescent="0.15">
      <c r="B79" s="158"/>
      <c r="C79" s="158"/>
      <c r="D79" s="158"/>
      <c r="E79" s="158"/>
      <c r="F79" s="158"/>
      <c r="G79" s="158"/>
      <c r="H79" s="158"/>
      <c r="I79" s="158"/>
      <c r="J79" s="158"/>
      <c r="K79" s="158"/>
      <c r="L79" s="158"/>
      <c r="M79" s="158"/>
      <c r="N79" s="158"/>
      <c r="O79" s="158"/>
      <c r="P79" s="158"/>
      <c r="Q79" s="158"/>
      <c r="R79" s="158"/>
    </row>
    <row r="80" spans="1:19" ht="13.5" customHeight="1" x14ac:dyDescent="0.15">
      <c r="B80" s="285" t="s">
        <v>168</v>
      </c>
      <c r="C80" s="285"/>
      <c r="D80" s="285"/>
      <c r="E80" s="285"/>
      <c r="F80" s="285"/>
      <c r="G80" s="285"/>
      <c r="H80" s="285"/>
      <c r="I80" s="285"/>
      <c r="J80" s="285"/>
      <c r="K80" s="285"/>
      <c r="L80" s="160"/>
      <c r="M80" s="286" t="s">
        <v>169</v>
      </c>
      <c r="N80" s="286"/>
      <c r="O80" s="286"/>
      <c r="P80" s="158"/>
      <c r="Q80" s="282" t="s">
        <v>170</v>
      </c>
      <c r="R80" s="282"/>
    </row>
    <row r="81" spans="2:19" ht="14.25" thickBot="1" x14ac:dyDescent="0.2">
      <c r="B81" s="158"/>
      <c r="C81" s="287" t="s">
        <v>171</v>
      </c>
      <c r="D81" s="287"/>
      <c r="E81" s="287"/>
      <c r="F81" s="159"/>
      <c r="G81" s="159" t="s">
        <v>172</v>
      </c>
      <c r="H81" s="161"/>
      <c r="I81" s="159" t="s">
        <v>173</v>
      </c>
      <c r="J81" s="285" t="s">
        <v>174</v>
      </c>
      <c r="K81" s="285"/>
      <c r="L81" s="158"/>
      <c r="M81" s="286"/>
      <c r="N81" s="286"/>
      <c r="O81" s="286"/>
      <c r="P81" s="158"/>
      <c r="Q81" s="282"/>
      <c r="R81" s="282"/>
    </row>
    <row r="82" spans="2:19" ht="20.45" customHeight="1" thickBot="1" x14ac:dyDescent="0.2">
      <c r="B82" s="162"/>
      <c r="C82" s="267" t="s">
        <v>175</v>
      </c>
      <c r="D82" s="267"/>
      <c r="E82" s="267"/>
      <c r="F82" s="83" t="s">
        <v>47</v>
      </c>
      <c r="G82" s="163"/>
      <c r="H82" s="83" t="s">
        <v>40</v>
      </c>
      <c r="I82" s="164">
        <f>G82*7</f>
        <v>0</v>
      </c>
      <c r="J82" s="268">
        <f>SUM(I82:I88)</f>
        <v>0</v>
      </c>
      <c r="K82" s="269"/>
      <c r="M82" s="270"/>
      <c r="N82" s="271"/>
      <c r="O82" s="272"/>
      <c r="Q82" s="273" t="str">
        <f>IFERROR(J82/M82,"")</f>
        <v/>
      </c>
      <c r="R82" s="274"/>
      <c r="S82" s="165"/>
    </row>
    <row r="83" spans="2:19" ht="20.45" customHeight="1" x14ac:dyDescent="0.15">
      <c r="B83" s="162"/>
      <c r="C83" s="267" t="s">
        <v>176</v>
      </c>
      <c r="D83" s="267"/>
      <c r="E83" s="267"/>
      <c r="F83" s="83" t="s">
        <v>47</v>
      </c>
      <c r="G83" s="163"/>
      <c r="H83" s="83"/>
      <c r="I83" s="164">
        <f>G83*6</f>
        <v>0</v>
      </c>
      <c r="J83" s="83"/>
      <c r="K83" s="83"/>
      <c r="M83" s="83"/>
      <c r="N83" s="83"/>
      <c r="O83" s="83"/>
      <c r="Q83" s="166"/>
      <c r="R83" s="166"/>
      <c r="S83" s="167"/>
    </row>
    <row r="84" spans="2:19" ht="20.45" customHeight="1" x14ac:dyDescent="0.15">
      <c r="B84" s="162"/>
      <c r="C84" s="267" t="s">
        <v>177</v>
      </c>
      <c r="D84" s="267"/>
      <c r="E84" s="267"/>
      <c r="F84" s="83" t="s">
        <v>47</v>
      </c>
      <c r="G84" s="163"/>
      <c r="H84" s="83" t="s">
        <v>40</v>
      </c>
      <c r="I84" s="164">
        <f>G84*5</f>
        <v>0</v>
      </c>
    </row>
    <row r="85" spans="2:19" ht="20.45" customHeight="1" x14ac:dyDescent="0.15">
      <c r="B85" s="162"/>
      <c r="C85" s="264" t="s">
        <v>178</v>
      </c>
      <c r="D85" s="265"/>
      <c r="E85" s="266"/>
      <c r="F85" s="83" t="s">
        <v>47</v>
      </c>
      <c r="G85" s="163"/>
      <c r="H85" s="83"/>
      <c r="I85" s="164">
        <f>G85*4</f>
        <v>0</v>
      </c>
    </row>
    <row r="86" spans="2:19" ht="20.45" customHeight="1" x14ac:dyDescent="0.15">
      <c r="B86" s="162"/>
      <c r="C86" s="267" t="s">
        <v>179</v>
      </c>
      <c r="D86" s="267"/>
      <c r="E86" s="267"/>
      <c r="F86" s="83" t="s">
        <v>47</v>
      </c>
      <c r="G86" s="163"/>
      <c r="H86" s="83" t="s">
        <v>40</v>
      </c>
      <c r="I86" s="164">
        <f>G86*3</f>
        <v>0</v>
      </c>
    </row>
    <row r="87" spans="2:19" ht="20.45" customHeight="1" x14ac:dyDescent="0.15">
      <c r="B87" s="162"/>
      <c r="C87" s="264" t="s">
        <v>180</v>
      </c>
      <c r="D87" s="265"/>
      <c r="E87" s="266"/>
      <c r="F87" s="83" t="s">
        <v>47</v>
      </c>
      <c r="G87" s="163"/>
      <c r="H87" s="83"/>
      <c r="I87" s="164">
        <f>G87*2</f>
        <v>0</v>
      </c>
    </row>
    <row r="88" spans="2:19" ht="20.45" customHeight="1" x14ac:dyDescent="0.15">
      <c r="B88" s="162"/>
      <c r="C88" s="267" t="s">
        <v>126</v>
      </c>
      <c r="D88" s="267"/>
      <c r="E88" s="267"/>
      <c r="F88" s="83" t="s">
        <v>47</v>
      </c>
      <c r="G88" s="163"/>
      <c r="H88" s="83" t="s">
        <v>40</v>
      </c>
      <c r="I88" s="164">
        <f>G88*1</f>
        <v>0</v>
      </c>
      <c r="M88" s="88"/>
      <c r="N88" s="88"/>
      <c r="O88" s="88"/>
    </row>
    <row r="90" spans="2:19" ht="20.45" customHeight="1" x14ac:dyDescent="0.15"/>
  </sheetData>
  <sheetProtection algorithmName="SHA-512" hashValue="shYjVeieIwLPZHmCEkb03N3yzgVWz0FIn+QoJGznMiRbu688KeiZYKSVX9hBja2/86qHLO3owCFBHRdQdqN7zQ==" saltValue="lxNs6zVQ8DHrw/cK9OL4Vg==" spinCount="100000" sheet="1" objects="1" scenarios="1"/>
  <mergeCells count="93">
    <mergeCell ref="B9:R9"/>
    <mergeCell ref="A1:R1"/>
    <mergeCell ref="B2:E2"/>
    <mergeCell ref="F2:M2"/>
    <mergeCell ref="B3:E3"/>
    <mergeCell ref="F3:M3"/>
    <mergeCell ref="B4:E4"/>
    <mergeCell ref="F4:M4"/>
    <mergeCell ref="B5:E5"/>
    <mergeCell ref="F5:M5"/>
    <mergeCell ref="B6:E6"/>
    <mergeCell ref="F6:M6"/>
    <mergeCell ref="B7:E7"/>
    <mergeCell ref="B23:R23"/>
    <mergeCell ref="B10:R10"/>
    <mergeCell ref="B11:R11"/>
    <mergeCell ref="B12:R12"/>
    <mergeCell ref="B13:R13"/>
    <mergeCell ref="B14:R14"/>
    <mergeCell ref="B15:R15"/>
    <mergeCell ref="B17:R17"/>
    <mergeCell ref="B18:R18"/>
    <mergeCell ref="B20:R20"/>
    <mergeCell ref="B21:R21"/>
    <mergeCell ref="B22:R22"/>
    <mergeCell ref="B24:R24"/>
    <mergeCell ref="B25:R25"/>
    <mergeCell ref="A27:R27"/>
    <mergeCell ref="B28:R28"/>
    <mergeCell ref="S28:S29"/>
    <mergeCell ref="B29:R29"/>
    <mergeCell ref="B33:B36"/>
    <mergeCell ref="C33:E33"/>
    <mergeCell ref="C34:E34"/>
    <mergeCell ref="C35:E35"/>
    <mergeCell ref="C36:E36"/>
    <mergeCell ref="B30:R30"/>
    <mergeCell ref="B31:E32"/>
    <mergeCell ref="F31:N31"/>
    <mergeCell ref="O31:Q31"/>
    <mergeCell ref="R31:R32"/>
    <mergeCell ref="B37:B41"/>
    <mergeCell ref="C37:E37"/>
    <mergeCell ref="C38:E38"/>
    <mergeCell ref="C39:E39"/>
    <mergeCell ref="C40:E40"/>
    <mergeCell ref="C41:E41"/>
    <mergeCell ref="C52:R52"/>
    <mergeCell ref="B42:E42"/>
    <mergeCell ref="B43:E43"/>
    <mergeCell ref="B44:E44"/>
    <mergeCell ref="B45:E45"/>
    <mergeCell ref="B46:G46"/>
    <mergeCell ref="H46:I46"/>
    <mergeCell ref="J46:K46"/>
    <mergeCell ref="N46:O46"/>
    <mergeCell ref="C49:R49"/>
    <mergeCell ref="C50:R50"/>
    <mergeCell ref="C51:R51"/>
    <mergeCell ref="B71:E71"/>
    <mergeCell ref="H71:K71"/>
    <mergeCell ref="N71:P71"/>
    <mergeCell ref="A53:R53"/>
    <mergeCell ref="B54:R54"/>
    <mergeCell ref="G55:I55"/>
    <mergeCell ref="H56:I56"/>
    <mergeCell ref="K56:L56"/>
    <mergeCell ref="A64:R64"/>
    <mergeCell ref="B65:R65"/>
    <mergeCell ref="B66:R66"/>
    <mergeCell ref="B67:F67"/>
    <mergeCell ref="G67:H67"/>
    <mergeCell ref="B70:Q70"/>
    <mergeCell ref="B80:K80"/>
    <mergeCell ref="M80:O81"/>
    <mergeCell ref="Q80:R81"/>
    <mergeCell ref="C81:E81"/>
    <mergeCell ref="J81:K81"/>
    <mergeCell ref="B72:E72"/>
    <mergeCell ref="H72:K72"/>
    <mergeCell ref="N72:P72"/>
    <mergeCell ref="B77:Q78"/>
    <mergeCell ref="R77:R78"/>
    <mergeCell ref="J82:K82"/>
    <mergeCell ref="M82:O82"/>
    <mergeCell ref="Q82:R82"/>
    <mergeCell ref="C83:E83"/>
    <mergeCell ref="C84:E84"/>
    <mergeCell ref="C85:E85"/>
    <mergeCell ref="C86:E86"/>
    <mergeCell ref="C87:E87"/>
    <mergeCell ref="C88:E88"/>
    <mergeCell ref="C82:E82"/>
  </mergeCells>
  <phoneticPr fontId="1"/>
  <dataValidations count="1">
    <dataValidation type="list" errorStyle="information" allowBlank="1" showInputMessage="1" sqref="F43:P43" xr:uid="{F6E34298-DFD0-4DDE-BF61-4A369A85715E}">
      <formula1>"〇"</formula1>
    </dataValidation>
  </dataValidations>
  <printOptions horizontalCentered="1" verticalCentered="1"/>
  <pageMargins left="0.39370078740157483" right="0.39370078740157483" top="0.62992125984251968" bottom="0.27559055118110237" header="0.39370078740157483" footer="0.2362204724409449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通所介護</vt:lpstr>
      <vt:lpstr>通所介護 (記載例)</vt:lpstr>
      <vt:lpstr>通所リハ</vt:lpstr>
      <vt:lpstr>通所リハ!Print_Area</vt:lpstr>
      <vt:lpstr>通所介護!Print_Area</vt:lpstr>
      <vt:lpstr>'通所介護 (記載例)'!Print_Area</vt:lpstr>
      <vt:lpstr>通所介護!Print_Titles</vt:lpstr>
      <vt:lpstr>'通所介護 (記載例)'!Print_Titles</vt:lpstr>
      <vt:lpstr>提出月</vt:lpstr>
      <vt:lpstr>提出年度</vt:lpstr>
      <vt:lpstr>年度</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大城　由貴子</dc:creator>
  <cp:keywords/>
  <dc:description/>
  <cp:lastModifiedBy>0007441</cp:lastModifiedBy>
  <cp:revision>0</cp:revision>
  <cp:lastPrinted>2026-02-03T01:03:49Z</cp:lastPrinted>
  <dcterms:created xsi:type="dcterms:W3CDTF">1601-01-01T00:00:00Z</dcterms:created>
  <dcterms:modified xsi:type="dcterms:W3CDTF">2026-02-03T01:09:06Z</dcterms:modified>
  <cp:category/>
</cp:coreProperties>
</file>