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harts/chart1.xml" ContentType="application/vnd.openxmlformats-officedocument.drawingml.chart+xml"/>
  <Override PartName="/xl/drawings/drawing39.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799"/>
  </bookViews>
  <sheets>
    <sheet name="平成24年度" sheetId="1" r:id="rId1"/>
    <sheet name="４月（１表）" sheetId="26" r:id="rId2"/>
    <sheet name="４月（２表）" sheetId="57" r:id="rId3"/>
    <sheet name="４月（３表）" sheetId="66" r:id="rId4"/>
    <sheet name="５月（１表）" sheetId="27" r:id="rId5"/>
    <sheet name="５月（２表）" sheetId="58" r:id="rId6"/>
    <sheet name="５月（３表）" sheetId="67" r:id="rId7"/>
    <sheet name="６月（１表）" sheetId="28" r:id="rId8"/>
    <sheet name="６月（２表）" sheetId="38" r:id="rId9"/>
    <sheet name="６月（３表）" sheetId="68" r:id="rId10"/>
    <sheet name="７月（１表）" sheetId="39" r:id="rId11"/>
    <sheet name="７月（２表）" sheetId="40" r:id="rId12"/>
    <sheet name="７月（３表）" sheetId="69" r:id="rId13"/>
    <sheet name="８月（１表）" sheetId="41" r:id="rId14"/>
    <sheet name="８月（２表）" sheetId="42" r:id="rId15"/>
    <sheet name="８月（３表）" sheetId="70" r:id="rId16"/>
    <sheet name="９月（１表）" sheetId="43" r:id="rId17"/>
    <sheet name="９月（２表）" sheetId="44" r:id="rId18"/>
    <sheet name="９月（３表）" sheetId="59" r:id="rId19"/>
    <sheet name="10月（１表）" sheetId="45" r:id="rId20"/>
    <sheet name="10月（２表）" sheetId="46" r:id="rId21"/>
    <sheet name="10月（３表）" sheetId="60" r:id="rId22"/>
    <sheet name="11月（１表）" sheetId="47" r:id="rId23"/>
    <sheet name="11月（２表）" sheetId="48" r:id="rId24"/>
    <sheet name="11月（３表）" sheetId="61" r:id="rId25"/>
    <sheet name="12月（１表）" sheetId="50" r:id="rId26"/>
    <sheet name="12月（２表）" sheetId="49" r:id="rId27"/>
    <sheet name="12月（３表）" sheetId="62" r:id="rId28"/>
    <sheet name="１月（１表）" sheetId="51" r:id="rId29"/>
    <sheet name="１月（２表）" sheetId="52" r:id="rId30"/>
    <sheet name="１月（３表）" sheetId="63" r:id="rId31"/>
    <sheet name="２月（１表）" sheetId="53" r:id="rId32"/>
    <sheet name="２月（２表）" sheetId="54" r:id="rId33"/>
    <sheet name="２月（３表）" sheetId="64" r:id="rId34"/>
    <sheet name="３月（１表）" sheetId="55" r:id="rId35"/>
    <sheet name="３月（２表）" sheetId="56" r:id="rId36"/>
    <sheet name="３月（３表）" sheetId="65" r:id="rId37"/>
    <sheet name="月別入域観光客数の推移" sheetId="72" r:id="rId38"/>
    <sheet name="グラフ" sheetId="73" r:id="rId39"/>
    <sheet name="グラフ（外国客）" sheetId="74" r:id="rId40"/>
  </sheets>
  <externalReferences>
    <externalReference r:id="rId41"/>
    <externalReference r:id="rId42"/>
    <externalReference r:id="rId43"/>
    <externalReference r:id="rId44"/>
  </externalReferences>
  <definedNames>
    <definedName name="平成１９年５月">#REF!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62" l="1"/>
  <c r="L8" i="62"/>
  <c r="L12" i="62"/>
  <c r="L13" i="62"/>
  <c r="L17" i="62"/>
  <c r="L18" i="62"/>
  <c r="L7" i="61"/>
  <c r="L8" i="61"/>
  <c r="L12" i="61"/>
  <c r="L13" i="61"/>
  <c r="L17" i="61"/>
  <c r="L18" i="61"/>
  <c r="L7" i="60"/>
  <c r="L8" i="60"/>
  <c r="L12" i="60"/>
  <c r="L13" i="60"/>
  <c r="L17" i="60"/>
  <c r="L18" i="60"/>
  <c r="L7" i="59"/>
  <c r="L8" i="59"/>
  <c r="L12" i="59"/>
  <c r="L13" i="59"/>
  <c r="L17" i="59"/>
  <c r="L18" i="59"/>
  <c r="L7" i="70"/>
  <c r="L8" i="70"/>
  <c r="L12" i="70"/>
  <c r="L13" i="70"/>
  <c r="L17" i="70"/>
  <c r="L18" i="70"/>
  <c r="L7" i="69"/>
  <c r="L8" i="69"/>
  <c r="L12" i="69"/>
  <c r="L13" i="69"/>
  <c r="L17" i="69"/>
  <c r="L18" i="69"/>
  <c r="L7" i="68"/>
  <c r="L8" i="68"/>
  <c r="L12" i="68"/>
  <c r="L13" i="68"/>
  <c r="L17" i="68"/>
  <c r="L18" i="68"/>
  <c r="L7" i="67"/>
  <c r="L8" i="67"/>
  <c r="L12" i="67"/>
  <c r="L13" i="67"/>
  <c r="L17" i="67"/>
  <c r="L18" i="67"/>
  <c r="L7" i="66"/>
  <c r="L8" i="66"/>
  <c r="L12" i="66"/>
  <c r="L13" i="66"/>
  <c r="L17" i="66"/>
  <c r="L18" i="66"/>
  <c r="A1" i="74" l="1"/>
  <c r="A1" i="73"/>
  <c r="A1" i="72"/>
  <c r="N24" i="74"/>
  <c r="N23" i="74"/>
  <c r="N22" i="74"/>
  <c r="N21" i="74"/>
  <c r="N20" i="74"/>
  <c r="N25" i="73"/>
  <c r="N24" i="73"/>
  <c r="N23" i="73"/>
  <c r="N22" i="73"/>
  <c r="N21" i="73"/>
  <c r="J17" i="72"/>
  <c r="K17" i="72" s="1"/>
  <c r="H17" i="72"/>
  <c r="I17" i="72" s="1"/>
  <c r="F17" i="72"/>
  <c r="G17" i="72" s="1"/>
  <c r="D17" i="72"/>
  <c r="E17" i="72" s="1"/>
  <c r="B17" i="72"/>
  <c r="C17" i="72" s="1"/>
  <c r="R16" i="72"/>
  <c r="P16" i="72"/>
  <c r="N16" i="72"/>
  <c r="L16" i="72"/>
  <c r="R15" i="72"/>
  <c r="P15" i="72"/>
  <c r="N15" i="72"/>
  <c r="L15" i="72"/>
  <c r="R14" i="72"/>
  <c r="P14" i="72"/>
  <c r="N14" i="72"/>
  <c r="L14" i="72"/>
  <c r="R13" i="72"/>
  <c r="P13" i="72"/>
  <c r="N13" i="72"/>
  <c r="L13" i="72"/>
  <c r="R12" i="72"/>
  <c r="P12" i="72"/>
  <c r="N12" i="72"/>
  <c r="L12" i="72"/>
  <c r="R11" i="72"/>
  <c r="P11" i="72"/>
  <c r="N11" i="72"/>
  <c r="L11" i="72"/>
  <c r="R10" i="72"/>
  <c r="P10" i="72"/>
  <c r="N10" i="72"/>
  <c r="L10" i="72"/>
  <c r="R9" i="72"/>
  <c r="P9" i="72"/>
  <c r="N9" i="72"/>
  <c r="L9" i="72"/>
  <c r="R8" i="72"/>
  <c r="P8" i="72"/>
  <c r="N8" i="72"/>
  <c r="L8" i="72"/>
  <c r="R7" i="72"/>
  <c r="P7" i="72"/>
  <c r="N7" i="72"/>
  <c r="L7" i="72"/>
  <c r="R6" i="72"/>
  <c r="P6" i="72"/>
  <c r="N6" i="72"/>
  <c r="L6" i="72"/>
  <c r="R5" i="72"/>
  <c r="P5" i="72"/>
  <c r="N5" i="72"/>
  <c r="L5" i="72"/>
  <c r="K5" i="72"/>
  <c r="I5" i="72"/>
  <c r="Q5" i="72" s="1"/>
  <c r="G5" i="72"/>
  <c r="G6" i="72" s="1"/>
  <c r="E5" i="72"/>
  <c r="E6" i="72" s="1"/>
  <c r="C5" i="72"/>
  <c r="C6" i="72" s="1"/>
  <c r="C7" i="72" s="1"/>
  <c r="C8" i="72" s="1"/>
  <c r="C9" i="72" s="1"/>
  <c r="C10" i="72" s="1"/>
  <c r="C11" i="72" s="1"/>
  <c r="C12" i="72" s="1"/>
  <c r="C13" i="72" s="1"/>
  <c r="C14" i="72" s="1"/>
  <c r="C15" i="72" s="1"/>
  <c r="C16" i="72" s="1"/>
  <c r="O17" i="72" l="1"/>
  <c r="I6" i="72"/>
  <c r="Q6" i="72" s="1"/>
  <c r="S5" i="72"/>
  <c r="G7" i="72"/>
  <c r="O6" i="72"/>
  <c r="S17" i="72"/>
  <c r="Q17" i="72"/>
  <c r="M6" i="72"/>
  <c r="E7" i="72"/>
  <c r="M17" i="72"/>
  <c r="M5" i="72"/>
  <c r="K6" i="72"/>
  <c r="I7" i="72"/>
  <c r="O5" i="72"/>
  <c r="B5" i="1"/>
  <c r="B6" i="1"/>
  <c r="B7" i="1"/>
  <c r="B8" i="1"/>
  <c r="B9" i="1"/>
  <c r="B10" i="1"/>
  <c r="B11" i="1"/>
  <c r="B12" i="1"/>
  <c r="B13" i="1"/>
  <c r="B14" i="1"/>
  <c r="B15" i="1"/>
  <c r="B4" i="1"/>
  <c r="E8" i="72" l="1"/>
  <c r="M7" i="72"/>
  <c r="Q7" i="72"/>
  <c r="I8" i="72"/>
  <c r="K7" i="72"/>
  <c r="S6" i="72"/>
  <c r="G8" i="72"/>
  <c r="O7" i="72"/>
  <c r="E1" i="66"/>
  <c r="A1" i="66"/>
  <c r="E1" i="27"/>
  <c r="A1" i="27"/>
  <c r="E1" i="58"/>
  <c r="A1" i="58"/>
  <c r="E1" i="67"/>
  <c r="A1" i="67"/>
  <c r="E1" i="28"/>
  <c r="A1" i="28"/>
  <c r="E1" i="38"/>
  <c r="A1" i="38"/>
  <c r="E1" i="68"/>
  <c r="A1" i="68"/>
  <c r="E1" i="39"/>
  <c r="A1" i="39"/>
  <c r="E1" i="40"/>
  <c r="A1" i="40"/>
  <c r="E1" i="69"/>
  <c r="A1" i="69"/>
  <c r="E1" i="41"/>
  <c r="A1" i="41"/>
  <c r="E1" i="42"/>
  <c r="A1" i="42"/>
  <c r="E1" i="70"/>
  <c r="A1" i="70"/>
  <c r="E1" i="43"/>
  <c r="A1" i="43"/>
  <c r="E1" i="44"/>
  <c r="A1" i="44"/>
  <c r="E1" i="59"/>
  <c r="A1" i="59"/>
  <c r="E1" i="45"/>
  <c r="A1" i="45"/>
  <c r="E1" i="46"/>
  <c r="A1" i="46"/>
  <c r="E1" i="60"/>
  <c r="A1" i="60"/>
  <c r="E1" i="47"/>
  <c r="A1" i="47"/>
  <c r="E1" i="48"/>
  <c r="A1" i="48"/>
  <c r="E1" i="61"/>
  <c r="A1" i="61"/>
  <c r="E1" i="50"/>
  <c r="A1" i="50"/>
  <c r="E1" i="49"/>
  <c r="A1" i="49"/>
  <c r="E1" i="62"/>
  <c r="A1" i="62"/>
  <c r="E1" i="51"/>
  <c r="A1" i="51"/>
  <c r="E1" i="52"/>
  <c r="A1" i="52"/>
  <c r="E1" i="63"/>
  <c r="A1" i="63"/>
  <c r="E1" i="53"/>
  <c r="A1" i="53"/>
  <c r="E1" i="54"/>
  <c r="A1" i="54"/>
  <c r="E1" i="64"/>
  <c r="A1" i="64"/>
  <c r="E1" i="55"/>
  <c r="A1" i="55"/>
  <c r="E1" i="56"/>
  <c r="A1" i="56"/>
  <c r="E1" i="65"/>
  <c r="A1" i="65"/>
  <c r="E1" i="57"/>
  <c r="A1" i="57"/>
  <c r="A1" i="26"/>
  <c r="E1" i="26"/>
  <c r="M8" i="72" l="1"/>
  <c r="E9" i="72"/>
  <c r="G9" i="72"/>
  <c r="O8" i="72"/>
  <c r="S7" i="72"/>
  <c r="K8" i="72"/>
  <c r="I9" i="72"/>
  <c r="Q8" i="72"/>
  <c r="AA19" i="58"/>
  <c r="W19" i="58"/>
  <c r="S19" i="58"/>
  <c r="O19" i="58"/>
  <c r="K19" i="58"/>
  <c r="G19" i="58"/>
  <c r="AD18" i="58"/>
  <c r="AC18" i="58"/>
  <c r="AB18" i="58"/>
  <c r="Z18" i="58"/>
  <c r="Y18" i="58"/>
  <c r="W18" i="58"/>
  <c r="V18" i="58"/>
  <c r="U18" i="58"/>
  <c r="T18" i="58"/>
  <c r="S18" i="58"/>
  <c r="Q18" i="58"/>
  <c r="P18" i="58"/>
  <c r="O18" i="58"/>
  <c r="N18" i="58"/>
  <c r="L18" i="58"/>
  <c r="J18" i="58"/>
  <c r="I18" i="58"/>
  <c r="H18" i="58"/>
  <c r="G18" i="58"/>
  <c r="F18" i="58"/>
  <c r="E18" i="58"/>
  <c r="AD17" i="58"/>
  <c r="AC17" i="58"/>
  <c r="AB17" i="58"/>
  <c r="AA17" i="58"/>
  <c r="Z17" i="58"/>
  <c r="Y17" i="58"/>
  <c r="X17" i="58"/>
  <c r="W17" i="58"/>
  <c r="V17" i="58"/>
  <c r="U17" i="58"/>
  <c r="T17" i="58"/>
  <c r="S17" i="58"/>
  <c r="R17" i="58"/>
  <c r="Q17" i="58"/>
  <c r="P17" i="58"/>
  <c r="O17" i="58"/>
  <c r="N17" i="58"/>
  <c r="M17" i="58"/>
  <c r="L17" i="58"/>
  <c r="K17" i="58"/>
  <c r="J17" i="58"/>
  <c r="I17" i="58"/>
  <c r="H17" i="58"/>
  <c r="G17" i="58"/>
  <c r="F17" i="58"/>
  <c r="E17" i="58"/>
  <c r="D16" i="58"/>
  <c r="D17" i="58" s="1"/>
  <c r="D15" i="58"/>
  <c r="AD19" i="58" s="1"/>
  <c r="AD13" i="58"/>
  <c r="AC13" i="58"/>
  <c r="AB13" i="58"/>
  <c r="Z13" i="58"/>
  <c r="Y13" i="58"/>
  <c r="W13" i="58"/>
  <c r="V13" i="58"/>
  <c r="U13" i="58"/>
  <c r="T13" i="58"/>
  <c r="S13" i="58"/>
  <c r="Q13" i="58"/>
  <c r="P13" i="58"/>
  <c r="L13" i="58"/>
  <c r="J13" i="58"/>
  <c r="I13" i="58"/>
  <c r="H13" i="58"/>
  <c r="G13" i="58"/>
  <c r="F13" i="58"/>
  <c r="E13" i="58"/>
  <c r="AD12" i="58"/>
  <c r="AC12" i="58"/>
  <c r="AB12" i="58"/>
  <c r="AA12" i="58"/>
  <c r="Z12" i="58"/>
  <c r="Y12" i="58"/>
  <c r="X12" i="58"/>
  <c r="W12" i="58"/>
  <c r="V12" i="58"/>
  <c r="U12" i="58"/>
  <c r="T12" i="58"/>
  <c r="S12" i="58"/>
  <c r="R12" i="58"/>
  <c r="Q12" i="58"/>
  <c r="P12" i="58"/>
  <c r="O12" i="58"/>
  <c r="N12" i="58"/>
  <c r="M12" i="58"/>
  <c r="L12" i="58"/>
  <c r="K12" i="58"/>
  <c r="J12" i="58"/>
  <c r="I12" i="58"/>
  <c r="H12" i="58"/>
  <c r="G12" i="58"/>
  <c r="F12" i="58"/>
  <c r="E12" i="58"/>
  <c r="D11" i="58"/>
  <c r="D10" i="58"/>
  <c r="AA14" i="58" s="1"/>
  <c r="AA9" i="58"/>
  <c r="W9" i="58"/>
  <c r="S9" i="58"/>
  <c r="O9" i="58"/>
  <c r="K9" i="58"/>
  <c r="G9" i="58"/>
  <c r="AD8" i="58"/>
  <c r="AB8" i="58"/>
  <c r="Z8" i="58"/>
  <c r="Y8" i="58"/>
  <c r="W8" i="58"/>
  <c r="V8" i="58"/>
  <c r="U8" i="58"/>
  <c r="T8" i="58"/>
  <c r="S8" i="58"/>
  <c r="Q8" i="58"/>
  <c r="P8" i="58"/>
  <c r="L8" i="58"/>
  <c r="J8" i="58"/>
  <c r="I8" i="58"/>
  <c r="H8" i="58"/>
  <c r="G8" i="58"/>
  <c r="F8" i="58"/>
  <c r="E8" i="58"/>
  <c r="AD7" i="58"/>
  <c r="AC7" i="58"/>
  <c r="AB7" i="58"/>
  <c r="AA7" i="58"/>
  <c r="Z7" i="58"/>
  <c r="Y7" i="58"/>
  <c r="X7" i="58"/>
  <c r="W7" i="58"/>
  <c r="V7" i="58"/>
  <c r="U7" i="58"/>
  <c r="T7" i="58"/>
  <c r="S7" i="58"/>
  <c r="R7" i="58"/>
  <c r="Q7" i="58"/>
  <c r="P7" i="58"/>
  <c r="O7" i="58"/>
  <c r="N7" i="58"/>
  <c r="M7" i="58"/>
  <c r="L7" i="58"/>
  <c r="K7" i="58"/>
  <c r="J7" i="58"/>
  <c r="I7" i="58"/>
  <c r="H7" i="58"/>
  <c r="G7" i="58"/>
  <c r="F7" i="58"/>
  <c r="E7" i="58"/>
  <c r="D7" i="58"/>
  <c r="D6" i="58"/>
  <c r="D5" i="58"/>
  <c r="AD9" i="58" s="1"/>
  <c r="H19" i="65"/>
  <c r="K18" i="65"/>
  <c r="I18" i="65"/>
  <c r="H18" i="65"/>
  <c r="G18" i="65"/>
  <c r="F18" i="65"/>
  <c r="E18" i="65"/>
  <c r="D18" i="65"/>
  <c r="K17" i="65"/>
  <c r="J17" i="65"/>
  <c r="I17" i="65"/>
  <c r="H17" i="65"/>
  <c r="G17" i="65"/>
  <c r="F17" i="65"/>
  <c r="E17" i="65"/>
  <c r="D17" i="65"/>
  <c r="C16" i="65"/>
  <c r="C15" i="65"/>
  <c r="K19" i="65" s="1"/>
  <c r="K13" i="65"/>
  <c r="J13" i="65"/>
  <c r="I13" i="65"/>
  <c r="H13" i="65"/>
  <c r="G13" i="65"/>
  <c r="F13" i="65"/>
  <c r="E13" i="65"/>
  <c r="D13" i="65"/>
  <c r="K12" i="65"/>
  <c r="J12" i="65"/>
  <c r="I12" i="65"/>
  <c r="H12" i="65"/>
  <c r="G12" i="65"/>
  <c r="F12" i="65"/>
  <c r="E12" i="65"/>
  <c r="D12" i="65"/>
  <c r="C11" i="65"/>
  <c r="C10" i="65"/>
  <c r="J14" i="65" s="1"/>
  <c r="K8" i="65"/>
  <c r="I8" i="65"/>
  <c r="H8" i="65"/>
  <c r="G8" i="65"/>
  <c r="F8" i="65"/>
  <c r="E8" i="65"/>
  <c r="D8" i="65"/>
  <c r="K7" i="65"/>
  <c r="J7" i="65"/>
  <c r="I7" i="65"/>
  <c r="H7" i="65"/>
  <c r="G7" i="65"/>
  <c r="F7" i="65"/>
  <c r="E7" i="65"/>
  <c r="D7" i="65"/>
  <c r="C6" i="65"/>
  <c r="B6" i="65"/>
  <c r="C5" i="65"/>
  <c r="J9" i="65" s="1"/>
  <c r="B5" i="65"/>
  <c r="J30" i="56"/>
  <c r="I30" i="56"/>
  <c r="E30" i="56"/>
  <c r="I29" i="56"/>
  <c r="F29" i="56"/>
  <c r="E29" i="56"/>
  <c r="D29" i="56"/>
  <c r="H29" i="56" s="1"/>
  <c r="J28" i="56"/>
  <c r="I28" i="56"/>
  <c r="F28" i="56"/>
  <c r="E28" i="56"/>
  <c r="D28" i="56"/>
  <c r="H28" i="56" s="1"/>
  <c r="D27" i="56"/>
  <c r="H27" i="56" s="1"/>
  <c r="D26" i="56"/>
  <c r="H26" i="56" s="1"/>
  <c r="AA19" i="56"/>
  <c r="W19" i="56"/>
  <c r="S19" i="56"/>
  <c r="O19" i="56"/>
  <c r="K19" i="56"/>
  <c r="G19" i="56"/>
  <c r="AD18" i="56"/>
  <c r="AC18" i="56"/>
  <c r="AA18" i="56"/>
  <c r="Y18" i="56"/>
  <c r="X18" i="56"/>
  <c r="V18" i="56"/>
  <c r="U18" i="56"/>
  <c r="T18" i="56"/>
  <c r="S18" i="56"/>
  <c r="R18" i="56"/>
  <c r="P18" i="56"/>
  <c r="O18" i="56"/>
  <c r="M18" i="56"/>
  <c r="L18" i="56"/>
  <c r="K18" i="56"/>
  <c r="J18" i="56"/>
  <c r="H18" i="56"/>
  <c r="G18" i="56"/>
  <c r="F18" i="56"/>
  <c r="E18" i="56"/>
  <c r="D18" i="56"/>
  <c r="AD17" i="56"/>
  <c r="AC17" i="56"/>
  <c r="AB17" i="56"/>
  <c r="AA17" i="56"/>
  <c r="Z17" i="56"/>
  <c r="Y17" i="56"/>
  <c r="X17" i="56"/>
  <c r="W17" i="56"/>
  <c r="V17" i="56"/>
  <c r="U17" i="56"/>
  <c r="T17" i="56"/>
  <c r="S17" i="56"/>
  <c r="R17" i="56"/>
  <c r="Q17" i="56"/>
  <c r="P17" i="56"/>
  <c r="O17" i="56"/>
  <c r="N17" i="56"/>
  <c r="M17" i="56"/>
  <c r="L17" i="56"/>
  <c r="K17" i="56"/>
  <c r="J17" i="56"/>
  <c r="I17" i="56"/>
  <c r="H17" i="56"/>
  <c r="G17" i="56"/>
  <c r="F17" i="56"/>
  <c r="E17" i="56"/>
  <c r="D17" i="56"/>
  <c r="C16" i="56"/>
  <c r="C17" i="56" s="1"/>
  <c r="C15" i="56"/>
  <c r="AD19" i="56" s="1"/>
  <c r="AD13" i="56"/>
  <c r="AC13" i="56"/>
  <c r="AA13" i="56"/>
  <c r="Y13" i="56"/>
  <c r="X13" i="56"/>
  <c r="V13" i="56"/>
  <c r="U13" i="56"/>
  <c r="T13" i="56"/>
  <c r="S13" i="56"/>
  <c r="R13" i="56"/>
  <c r="P13" i="56"/>
  <c r="O13" i="56"/>
  <c r="N13" i="56"/>
  <c r="M13" i="56"/>
  <c r="L13" i="56"/>
  <c r="K13" i="56"/>
  <c r="J13" i="56"/>
  <c r="I13" i="56"/>
  <c r="H13" i="56"/>
  <c r="G13" i="56"/>
  <c r="F13" i="56"/>
  <c r="E13" i="56"/>
  <c r="D13" i="56"/>
  <c r="AD12" i="56"/>
  <c r="AC12" i="56"/>
  <c r="AB12" i="56"/>
  <c r="AA12" i="56"/>
  <c r="Z12" i="56"/>
  <c r="Y12" i="56"/>
  <c r="X12" i="56"/>
  <c r="W12" i="56"/>
  <c r="V12" i="56"/>
  <c r="U12" i="56"/>
  <c r="T12" i="56"/>
  <c r="S12" i="56"/>
  <c r="R12" i="56"/>
  <c r="Q12" i="56"/>
  <c r="P12" i="56"/>
  <c r="O12" i="56"/>
  <c r="N12" i="56"/>
  <c r="M12" i="56"/>
  <c r="L12" i="56"/>
  <c r="K12" i="56"/>
  <c r="J12" i="56"/>
  <c r="I12" i="56"/>
  <c r="H12" i="56"/>
  <c r="G12" i="56"/>
  <c r="F12" i="56"/>
  <c r="E12" i="56"/>
  <c r="D12" i="56"/>
  <c r="C11" i="56"/>
  <c r="C10" i="56"/>
  <c r="AC14" i="56" s="1"/>
  <c r="AA9" i="56"/>
  <c r="W9" i="56"/>
  <c r="S9" i="56"/>
  <c r="O9" i="56"/>
  <c r="K9" i="56"/>
  <c r="G9" i="56"/>
  <c r="B9" i="56"/>
  <c r="D30" i="56" s="1"/>
  <c r="AD8" i="56"/>
  <c r="AA8" i="56"/>
  <c r="Y8" i="56"/>
  <c r="X8" i="56"/>
  <c r="V8" i="56"/>
  <c r="U8" i="56"/>
  <c r="T8" i="56"/>
  <c r="S8" i="56"/>
  <c r="R8" i="56"/>
  <c r="P8" i="56"/>
  <c r="O8" i="56"/>
  <c r="M8" i="56"/>
  <c r="L8" i="56"/>
  <c r="J8" i="56"/>
  <c r="H8" i="56"/>
  <c r="G8" i="56"/>
  <c r="F8" i="56"/>
  <c r="E8" i="56"/>
  <c r="D8" i="56"/>
  <c r="C8" i="56"/>
  <c r="AD7" i="56"/>
  <c r="AC7" i="56"/>
  <c r="AB7" i="56"/>
  <c r="AA7" i="56"/>
  <c r="Z7" i="56"/>
  <c r="Y7" i="56"/>
  <c r="X7" i="56"/>
  <c r="W7" i="56"/>
  <c r="V7" i="56"/>
  <c r="U7" i="56"/>
  <c r="T7" i="56"/>
  <c r="S7" i="56"/>
  <c r="R7" i="56"/>
  <c r="Q7" i="56"/>
  <c r="P7" i="56"/>
  <c r="O7" i="56"/>
  <c r="N7" i="56"/>
  <c r="M7" i="56"/>
  <c r="L7" i="56"/>
  <c r="K7" i="56"/>
  <c r="J7" i="56"/>
  <c r="I7" i="56"/>
  <c r="H7" i="56"/>
  <c r="G7" i="56"/>
  <c r="F7" i="56"/>
  <c r="E7" i="56"/>
  <c r="D7" i="56"/>
  <c r="C7" i="56"/>
  <c r="C6" i="56"/>
  <c r="C5" i="56"/>
  <c r="AD9" i="56" s="1"/>
  <c r="K19" i="55"/>
  <c r="J19" i="55"/>
  <c r="H19" i="55"/>
  <c r="G19" i="55"/>
  <c r="D19" i="55"/>
  <c r="K18" i="55"/>
  <c r="J18" i="55"/>
  <c r="H18" i="55"/>
  <c r="G18" i="55"/>
  <c r="I17" i="55"/>
  <c r="F17" i="55"/>
  <c r="E17" i="55"/>
  <c r="E19" i="55" s="1"/>
  <c r="D17" i="55"/>
  <c r="I16" i="55"/>
  <c r="I18" i="55" s="1"/>
  <c r="F16" i="55"/>
  <c r="F19" i="55" s="1"/>
  <c r="E16" i="55"/>
  <c r="E18" i="55" s="1"/>
  <c r="D16" i="55"/>
  <c r="D18" i="55" s="1"/>
  <c r="C16" i="55"/>
  <c r="K15" i="55"/>
  <c r="J15" i="55"/>
  <c r="H15" i="55"/>
  <c r="G15" i="55"/>
  <c r="E15" i="55"/>
  <c r="K14" i="55"/>
  <c r="J14" i="55"/>
  <c r="H14" i="55"/>
  <c r="G14" i="55"/>
  <c r="I13" i="55"/>
  <c r="F13" i="55"/>
  <c r="F14" i="55" s="1"/>
  <c r="E13" i="55"/>
  <c r="D13" i="55"/>
  <c r="C13" i="55"/>
  <c r="I12" i="55"/>
  <c r="I15" i="55" s="1"/>
  <c r="F12" i="55"/>
  <c r="E12" i="55"/>
  <c r="E14" i="55" s="1"/>
  <c r="D12" i="55"/>
  <c r="D14" i="55" s="1"/>
  <c r="C12" i="55"/>
  <c r="C15" i="55" s="1"/>
  <c r="K11" i="55"/>
  <c r="J11" i="55"/>
  <c r="H11" i="55"/>
  <c r="G11" i="55"/>
  <c r="K10" i="55"/>
  <c r="J10" i="55"/>
  <c r="H10" i="55"/>
  <c r="G10" i="55"/>
  <c r="I9" i="55"/>
  <c r="F9" i="55"/>
  <c r="F10" i="55" s="1"/>
  <c r="E9" i="55"/>
  <c r="D9" i="55"/>
  <c r="C9" i="55"/>
  <c r="I8" i="55"/>
  <c r="F8" i="55"/>
  <c r="E8" i="55"/>
  <c r="E11" i="55" s="1"/>
  <c r="D8" i="55"/>
  <c r="D10" i="55" s="1"/>
  <c r="K18" i="64"/>
  <c r="I18" i="64"/>
  <c r="H18" i="64"/>
  <c r="G18" i="64"/>
  <c r="F18" i="64"/>
  <c r="E18" i="64"/>
  <c r="D18" i="64"/>
  <c r="K17" i="64"/>
  <c r="J17" i="64"/>
  <c r="I17" i="64"/>
  <c r="H17" i="64"/>
  <c r="G17" i="64"/>
  <c r="F17" i="64"/>
  <c r="E17" i="64"/>
  <c r="D17" i="64"/>
  <c r="C16" i="64"/>
  <c r="C15" i="64"/>
  <c r="K19" i="64" s="1"/>
  <c r="K13" i="64"/>
  <c r="J13" i="64"/>
  <c r="I13" i="64"/>
  <c r="H13" i="64"/>
  <c r="G13" i="64"/>
  <c r="F13" i="64"/>
  <c r="E13" i="64"/>
  <c r="D13" i="64"/>
  <c r="K12" i="64"/>
  <c r="J12" i="64"/>
  <c r="I12" i="64"/>
  <c r="H12" i="64"/>
  <c r="G12" i="64"/>
  <c r="F12" i="64"/>
  <c r="E12" i="64"/>
  <c r="D12" i="64"/>
  <c r="C11" i="64"/>
  <c r="C12" i="64" s="1"/>
  <c r="C10" i="64"/>
  <c r="J14" i="64" s="1"/>
  <c r="G9" i="64"/>
  <c r="K8" i="64"/>
  <c r="I8" i="64"/>
  <c r="H8" i="64"/>
  <c r="G8" i="64"/>
  <c r="F8" i="64"/>
  <c r="E8" i="64"/>
  <c r="D8" i="64"/>
  <c r="K7" i="64"/>
  <c r="J7" i="64"/>
  <c r="I7" i="64"/>
  <c r="H7" i="64"/>
  <c r="G7" i="64"/>
  <c r="F7" i="64"/>
  <c r="E7" i="64"/>
  <c r="D7" i="64"/>
  <c r="C6" i="64"/>
  <c r="C7" i="64" s="1"/>
  <c r="B6" i="64"/>
  <c r="C5" i="64"/>
  <c r="J9" i="64" s="1"/>
  <c r="B5" i="64"/>
  <c r="AA19" i="54"/>
  <c r="W19" i="54"/>
  <c r="S19" i="54"/>
  <c r="O19" i="54"/>
  <c r="K19" i="54"/>
  <c r="G19" i="54"/>
  <c r="AD18" i="54"/>
  <c r="AC18" i="54"/>
  <c r="AA18" i="54"/>
  <c r="Y18" i="54"/>
  <c r="X18" i="54"/>
  <c r="V18" i="54"/>
  <c r="U18" i="54"/>
  <c r="T18" i="54"/>
  <c r="S18" i="54"/>
  <c r="R18" i="54"/>
  <c r="P18" i="54"/>
  <c r="O18" i="54"/>
  <c r="M18" i="54"/>
  <c r="L18" i="54"/>
  <c r="K18" i="54"/>
  <c r="J18" i="54"/>
  <c r="H18" i="54"/>
  <c r="G18" i="54"/>
  <c r="F18" i="54"/>
  <c r="E18" i="54"/>
  <c r="D18" i="54"/>
  <c r="AD17" i="54"/>
  <c r="AC17" i="54"/>
  <c r="AB17" i="54"/>
  <c r="AA17" i="54"/>
  <c r="Z17" i="54"/>
  <c r="Y17" i="54"/>
  <c r="X17" i="54"/>
  <c r="W17" i="54"/>
  <c r="V17" i="54"/>
  <c r="U17" i="54"/>
  <c r="T17" i="54"/>
  <c r="S17" i="54"/>
  <c r="R17" i="54"/>
  <c r="Q17" i="54"/>
  <c r="P17" i="54"/>
  <c r="O17" i="54"/>
  <c r="N17" i="54"/>
  <c r="M17" i="54"/>
  <c r="L17" i="54"/>
  <c r="K17" i="54"/>
  <c r="J17" i="54"/>
  <c r="I17" i="54"/>
  <c r="H17" i="54"/>
  <c r="G17" i="54"/>
  <c r="F17" i="54"/>
  <c r="E17" i="54"/>
  <c r="D17" i="54"/>
  <c r="C16" i="54"/>
  <c r="C17" i="54" s="1"/>
  <c r="C15" i="54"/>
  <c r="AD19" i="54" s="1"/>
  <c r="AD14" i="54"/>
  <c r="Z14" i="54"/>
  <c r="V14" i="54"/>
  <c r="R14" i="54"/>
  <c r="N14" i="54"/>
  <c r="J14" i="54"/>
  <c r="F14" i="54"/>
  <c r="AD13" i="54"/>
  <c r="AC13" i="54"/>
  <c r="AA13" i="54"/>
  <c r="Y13" i="54"/>
  <c r="X13" i="54"/>
  <c r="V13" i="54"/>
  <c r="U13" i="54"/>
  <c r="T13" i="54"/>
  <c r="S13" i="54"/>
  <c r="R13" i="54"/>
  <c r="P13" i="54"/>
  <c r="O13" i="54"/>
  <c r="M13" i="54"/>
  <c r="L13" i="54"/>
  <c r="K13" i="54"/>
  <c r="J13" i="54"/>
  <c r="I13" i="54"/>
  <c r="H13" i="54"/>
  <c r="G13" i="54"/>
  <c r="F13" i="54"/>
  <c r="E13" i="54"/>
  <c r="D13" i="54"/>
  <c r="AD12" i="54"/>
  <c r="AC12" i="54"/>
  <c r="AB12" i="54"/>
  <c r="AA12" i="54"/>
  <c r="Z12" i="54"/>
  <c r="Y12" i="54"/>
  <c r="X12" i="54"/>
  <c r="W12" i="54"/>
  <c r="V12" i="54"/>
  <c r="U12" i="54"/>
  <c r="T12" i="54"/>
  <c r="S12" i="54"/>
  <c r="R12" i="54"/>
  <c r="Q12" i="54"/>
  <c r="P12" i="54"/>
  <c r="O12" i="54"/>
  <c r="N12" i="54"/>
  <c r="M12" i="54"/>
  <c r="L12" i="54"/>
  <c r="K12" i="54"/>
  <c r="J12" i="54"/>
  <c r="I12" i="54"/>
  <c r="H12" i="54"/>
  <c r="G12" i="54"/>
  <c r="F12" i="54"/>
  <c r="E12" i="54"/>
  <c r="D12" i="54"/>
  <c r="C11" i="54"/>
  <c r="C12" i="54" s="1"/>
  <c r="C10" i="54"/>
  <c r="AC14" i="54" s="1"/>
  <c r="AD9" i="54"/>
  <c r="Z9" i="54"/>
  <c r="V9" i="54"/>
  <c r="R9" i="54"/>
  <c r="N9" i="54"/>
  <c r="J9" i="54"/>
  <c r="F9" i="54"/>
  <c r="AD8" i="54"/>
  <c r="AC8" i="54"/>
  <c r="AA8" i="54"/>
  <c r="Y8" i="54"/>
  <c r="X8" i="54"/>
  <c r="V8" i="54"/>
  <c r="U8" i="54"/>
  <c r="T8" i="54"/>
  <c r="S8" i="54"/>
  <c r="R8" i="54"/>
  <c r="P8" i="54"/>
  <c r="O8" i="54"/>
  <c r="M8" i="54"/>
  <c r="L8" i="54"/>
  <c r="J8" i="54"/>
  <c r="H8" i="54"/>
  <c r="G8" i="54"/>
  <c r="F8" i="54"/>
  <c r="E8" i="54"/>
  <c r="D8" i="54"/>
  <c r="AD7" i="54"/>
  <c r="AC7" i="54"/>
  <c r="AB7" i="54"/>
  <c r="AA7" i="54"/>
  <c r="Z7" i="54"/>
  <c r="Y7" i="54"/>
  <c r="X7" i="54"/>
  <c r="W7" i="54"/>
  <c r="V7" i="54"/>
  <c r="U7" i="54"/>
  <c r="T7" i="54"/>
  <c r="S7" i="54"/>
  <c r="R7" i="54"/>
  <c r="Q7" i="54"/>
  <c r="P7" i="54"/>
  <c r="O7" i="54"/>
  <c r="N7" i="54"/>
  <c r="M7" i="54"/>
  <c r="L7" i="54"/>
  <c r="K7" i="54"/>
  <c r="J7" i="54"/>
  <c r="I7" i="54"/>
  <c r="H7" i="54"/>
  <c r="G7" i="54"/>
  <c r="F7" i="54"/>
  <c r="E7" i="54"/>
  <c r="D7" i="54"/>
  <c r="C6" i="54"/>
  <c r="C7" i="54" s="1"/>
  <c r="B6" i="54"/>
  <c r="C5" i="54"/>
  <c r="AC9" i="54" s="1"/>
  <c r="B5" i="54"/>
  <c r="K19" i="53"/>
  <c r="J19" i="53"/>
  <c r="H19" i="53"/>
  <c r="G19" i="53"/>
  <c r="K18" i="53"/>
  <c r="J18" i="53"/>
  <c r="H18" i="53"/>
  <c r="G18" i="53"/>
  <c r="I17" i="53"/>
  <c r="F17" i="53"/>
  <c r="E17" i="53"/>
  <c r="D17" i="53"/>
  <c r="I16" i="53"/>
  <c r="I18" i="53" s="1"/>
  <c r="F16" i="53"/>
  <c r="F19" i="53" s="1"/>
  <c r="E16" i="53"/>
  <c r="E19" i="53" s="1"/>
  <c r="D16" i="53"/>
  <c r="D18" i="53" s="1"/>
  <c r="C16" i="53"/>
  <c r="K15" i="53"/>
  <c r="J15" i="53"/>
  <c r="H15" i="53"/>
  <c r="G15" i="53"/>
  <c r="D15" i="53"/>
  <c r="K14" i="53"/>
  <c r="J14" i="53"/>
  <c r="H14" i="53"/>
  <c r="G14" i="53"/>
  <c r="I13" i="53"/>
  <c r="F13" i="53"/>
  <c r="E13" i="53"/>
  <c r="D13" i="53"/>
  <c r="I12" i="53"/>
  <c r="I15" i="53" s="1"/>
  <c r="F12" i="53"/>
  <c r="F15" i="53" s="1"/>
  <c r="E12" i="53"/>
  <c r="E15" i="53" s="1"/>
  <c r="D12" i="53"/>
  <c r="D14" i="53" s="1"/>
  <c r="K11" i="53"/>
  <c r="J11" i="53"/>
  <c r="H11" i="53"/>
  <c r="G11" i="53"/>
  <c r="K10" i="53"/>
  <c r="J10" i="53"/>
  <c r="H10" i="53"/>
  <c r="G10" i="53"/>
  <c r="E10" i="53"/>
  <c r="I9" i="53"/>
  <c r="F9" i="53"/>
  <c r="E9" i="53"/>
  <c r="D9" i="53"/>
  <c r="C9" i="53" s="1"/>
  <c r="I8" i="53"/>
  <c r="I10" i="53" s="1"/>
  <c r="F8" i="53"/>
  <c r="F11" i="53" s="1"/>
  <c r="E8" i="53"/>
  <c r="E11" i="53" s="1"/>
  <c r="D8" i="53"/>
  <c r="D10" i="53" s="1"/>
  <c r="C5" i="63"/>
  <c r="C6" i="63"/>
  <c r="D7" i="63"/>
  <c r="E7" i="63"/>
  <c r="F7" i="63"/>
  <c r="G7" i="63"/>
  <c r="H7" i="63"/>
  <c r="I7" i="63"/>
  <c r="J7" i="63"/>
  <c r="K7" i="63"/>
  <c r="D8" i="63"/>
  <c r="E8" i="63"/>
  <c r="F8" i="63"/>
  <c r="G8" i="63"/>
  <c r="H8" i="63"/>
  <c r="I8" i="63"/>
  <c r="K8" i="63"/>
  <c r="E9" i="63"/>
  <c r="F9" i="63"/>
  <c r="I9" i="63"/>
  <c r="J9" i="63"/>
  <c r="C10" i="63"/>
  <c r="G14" i="63" s="1"/>
  <c r="C11" i="63"/>
  <c r="C13" i="63" s="1"/>
  <c r="D12" i="63"/>
  <c r="E12" i="63"/>
  <c r="F12" i="63"/>
  <c r="G12" i="63"/>
  <c r="H12" i="63"/>
  <c r="I12" i="63"/>
  <c r="J12" i="63"/>
  <c r="K12" i="63"/>
  <c r="D13" i="63"/>
  <c r="E13" i="63"/>
  <c r="F13" i="63"/>
  <c r="G13" i="63"/>
  <c r="H13" i="63"/>
  <c r="I13" i="63"/>
  <c r="J13" i="63"/>
  <c r="K13" i="63"/>
  <c r="I14" i="63"/>
  <c r="J14" i="63"/>
  <c r="C15" i="63"/>
  <c r="C16" i="63"/>
  <c r="C18" i="63" s="1"/>
  <c r="C17" i="63"/>
  <c r="D17" i="63"/>
  <c r="E17" i="63"/>
  <c r="F17" i="63"/>
  <c r="G17" i="63"/>
  <c r="H17" i="63"/>
  <c r="I17" i="63"/>
  <c r="J17" i="63"/>
  <c r="K17" i="63"/>
  <c r="D18" i="63"/>
  <c r="E18" i="63"/>
  <c r="F18" i="63"/>
  <c r="G18" i="63"/>
  <c r="H18" i="63"/>
  <c r="I18" i="63"/>
  <c r="J18" i="63"/>
  <c r="K18" i="63"/>
  <c r="D19" i="63"/>
  <c r="E19" i="63"/>
  <c r="F19" i="63"/>
  <c r="G19" i="63"/>
  <c r="H19" i="63"/>
  <c r="I19" i="63"/>
  <c r="J19" i="63"/>
  <c r="K19" i="63"/>
  <c r="AD19" i="52"/>
  <c r="AC19" i="52"/>
  <c r="AA19" i="52"/>
  <c r="Z19" i="52"/>
  <c r="Y19" i="52"/>
  <c r="W19" i="52"/>
  <c r="V19" i="52"/>
  <c r="U19" i="52"/>
  <c r="S19" i="52"/>
  <c r="R19" i="52"/>
  <c r="Q19" i="52"/>
  <c r="O19" i="52"/>
  <c r="N19" i="52"/>
  <c r="M19" i="52"/>
  <c r="K19" i="52"/>
  <c r="J19" i="52"/>
  <c r="I19" i="52"/>
  <c r="G19" i="52"/>
  <c r="F19" i="52"/>
  <c r="E19" i="52"/>
  <c r="AD18" i="52"/>
  <c r="AC18" i="52"/>
  <c r="AA18" i="52"/>
  <c r="Y18" i="52"/>
  <c r="X18" i="52"/>
  <c r="V18" i="52"/>
  <c r="U18" i="52"/>
  <c r="T18" i="52"/>
  <c r="S18" i="52"/>
  <c r="R18" i="52"/>
  <c r="P18" i="52"/>
  <c r="O18" i="52"/>
  <c r="N18" i="52"/>
  <c r="M18" i="52"/>
  <c r="L18" i="52"/>
  <c r="J18" i="52"/>
  <c r="H18" i="52"/>
  <c r="G18" i="52"/>
  <c r="F18" i="52"/>
  <c r="E18" i="52"/>
  <c r="D18" i="52"/>
  <c r="AD17" i="52"/>
  <c r="AC17" i="52"/>
  <c r="AB17" i="52"/>
  <c r="AA17" i="52"/>
  <c r="Z17" i="52"/>
  <c r="Y17" i="52"/>
  <c r="X17" i="52"/>
  <c r="W17" i="52"/>
  <c r="V17" i="52"/>
  <c r="U17" i="52"/>
  <c r="T17" i="52"/>
  <c r="S17" i="52"/>
  <c r="R17" i="52"/>
  <c r="Q17" i="52"/>
  <c r="P17" i="52"/>
  <c r="O17" i="52"/>
  <c r="N17" i="52"/>
  <c r="M17" i="52"/>
  <c r="L17" i="52"/>
  <c r="K17" i="52"/>
  <c r="J17" i="52"/>
  <c r="I17" i="52"/>
  <c r="H17" i="52"/>
  <c r="G17" i="52"/>
  <c r="F17" i="52"/>
  <c r="E17" i="52"/>
  <c r="D17" i="52"/>
  <c r="C16" i="52"/>
  <c r="C18" i="52" s="1"/>
  <c r="C15" i="52"/>
  <c r="AB19" i="52" s="1"/>
  <c r="AD14" i="52"/>
  <c r="Z14" i="52"/>
  <c r="V14" i="52"/>
  <c r="R14" i="52"/>
  <c r="N14" i="52"/>
  <c r="J14" i="52"/>
  <c r="F14" i="52"/>
  <c r="AD13" i="52"/>
  <c r="AC13" i="52"/>
  <c r="AA13" i="52"/>
  <c r="Y13" i="52"/>
  <c r="X13" i="52"/>
  <c r="V13" i="52"/>
  <c r="U13" i="52"/>
  <c r="T13" i="52"/>
  <c r="S13" i="52"/>
  <c r="R13" i="52"/>
  <c r="P13" i="52"/>
  <c r="O13" i="52"/>
  <c r="M13" i="52"/>
  <c r="L13" i="52"/>
  <c r="K13" i="52"/>
  <c r="J13" i="52"/>
  <c r="H13" i="52"/>
  <c r="G13" i="52"/>
  <c r="F13" i="52"/>
  <c r="E13" i="52"/>
  <c r="D13" i="52"/>
  <c r="C13" i="52"/>
  <c r="AD12" i="52"/>
  <c r="AC12" i="52"/>
  <c r="AB12" i="52"/>
  <c r="AA12" i="52"/>
  <c r="Z12" i="52"/>
  <c r="Y12" i="52"/>
  <c r="X12" i="52"/>
  <c r="W12" i="52"/>
  <c r="V12" i="52"/>
  <c r="U12" i="52"/>
  <c r="T12" i="52"/>
  <c r="S12" i="52"/>
  <c r="R12" i="52"/>
  <c r="Q12" i="52"/>
  <c r="P12" i="52"/>
  <c r="O12" i="52"/>
  <c r="N12" i="52"/>
  <c r="M12" i="52"/>
  <c r="L12" i="52"/>
  <c r="K12" i="52"/>
  <c r="J12" i="52"/>
  <c r="I12" i="52"/>
  <c r="H12" i="52"/>
  <c r="G12" i="52"/>
  <c r="F12" i="52"/>
  <c r="E12" i="52"/>
  <c r="D12" i="52"/>
  <c r="C12" i="52"/>
  <c r="C11" i="52"/>
  <c r="C10" i="52"/>
  <c r="AC14" i="52" s="1"/>
  <c r="AC9" i="52"/>
  <c r="Y9" i="52"/>
  <c r="U9" i="52"/>
  <c r="Q9" i="52"/>
  <c r="M9" i="52"/>
  <c r="I9" i="52"/>
  <c r="E9" i="52"/>
  <c r="AD8" i="52"/>
  <c r="AC8" i="52"/>
  <c r="AA8" i="52"/>
  <c r="Y8" i="52"/>
  <c r="X8" i="52"/>
  <c r="V8" i="52"/>
  <c r="U8" i="52"/>
  <c r="T8" i="52"/>
  <c r="S8" i="52"/>
  <c r="R8" i="52"/>
  <c r="P8" i="52"/>
  <c r="O8" i="52"/>
  <c r="M8" i="52"/>
  <c r="L8" i="52"/>
  <c r="K8" i="52"/>
  <c r="J8" i="52"/>
  <c r="H8" i="52"/>
  <c r="G8" i="52"/>
  <c r="F8" i="52"/>
  <c r="E8" i="52"/>
  <c r="D8" i="52"/>
  <c r="AD7" i="52"/>
  <c r="AC7" i="52"/>
  <c r="AB7" i="52"/>
  <c r="AA7" i="52"/>
  <c r="Z7" i="52"/>
  <c r="Y7" i="52"/>
  <c r="X7" i="52"/>
  <c r="W7" i="52"/>
  <c r="V7" i="52"/>
  <c r="U7" i="52"/>
  <c r="T7" i="52"/>
  <c r="S7" i="52"/>
  <c r="R7" i="52"/>
  <c r="Q7" i="52"/>
  <c r="P7" i="52"/>
  <c r="O7" i="52"/>
  <c r="N7" i="52"/>
  <c r="M7" i="52"/>
  <c r="L7" i="52"/>
  <c r="K7" i="52"/>
  <c r="J7" i="52"/>
  <c r="I7" i="52"/>
  <c r="H7" i="52"/>
  <c r="G7" i="52"/>
  <c r="F7" i="52"/>
  <c r="E7" i="52"/>
  <c r="D7" i="52"/>
  <c r="C6" i="52"/>
  <c r="C5" i="52"/>
  <c r="AB9" i="52" s="1"/>
  <c r="K19" i="51"/>
  <c r="J19" i="51"/>
  <c r="H19" i="51"/>
  <c r="G19" i="51"/>
  <c r="K18" i="51"/>
  <c r="J18" i="51"/>
  <c r="H18" i="51"/>
  <c r="G18" i="51"/>
  <c r="I17" i="51"/>
  <c r="F17" i="51"/>
  <c r="E17" i="51"/>
  <c r="D17" i="51"/>
  <c r="C17" i="51" s="1"/>
  <c r="I16" i="51"/>
  <c r="I18" i="51" s="1"/>
  <c r="F16" i="51"/>
  <c r="F19" i="51" s="1"/>
  <c r="E16" i="51"/>
  <c r="E19" i="51" s="1"/>
  <c r="D16" i="51"/>
  <c r="K15" i="51"/>
  <c r="J15" i="51"/>
  <c r="H15" i="51"/>
  <c r="G15" i="51"/>
  <c r="K14" i="51"/>
  <c r="J14" i="51"/>
  <c r="H14" i="51"/>
  <c r="G14" i="51"/>
  <c r="I13" i="51"/>
  <c r="F13" i="51"/>
  <c r="E13" i="51"/>
  <c r="D13" i="51"/>
  <c r="C13" i="51" s="1"/>
  <c r="I12" i="51"/>
  <c r="I14" i="51" s="1"/>
  <c r="F12" i="51"/>
  <c r="F15" i="51" s="1"/>
  <c r="E12" i="51"/>
  <c r="E15" i="51" s="1"/>
  <c r="D12" i="51"/>
  <c r="K11" i="51"/>
  <c r="J11" i="51"/>
  <c r="H11" i="51"/>
  <c r="G11" i="51"/>
  <c r="K10" i="51"/>
  <c r="J10" i="51"/>
  <c r="H10" i="51"/>
  <c r="G10" i="51"/>
  <c r="E10" i="51"/>
  <c r="I9" i="51"/>
  <c r="F9" i="51"/>
  <c r="E9" i="51"/>
  <c r="D9" i="51"/>
  <c r="C9" i="51" s="1"/>
  <c r="I8" i="51"/>
  <c r="I11" i="51" s="1"/>
  <c r="F8" i="51"/>
  <c r="F11" i="51" s="1"/>
  <c r="E8" i="51"/>
  <c r="E11" i="51" s="1"/>
  <c r="D8" i="51"/>
  <c r="D10" i="51" s="1"/>
  <c r="K18" i="62"/>
  <c r="J18" i="62"/>
  <c r="I18" i="62"/>
  <c r="H18" i="62"/>
  <c r="G18" i="62"/>
  <c r="F18" i="62"/>
  <c r="E18" i="62"/>
  <c r="K17" i="62"/>
  <c r="J17" i="62"/>
  <c r="I17" i="62"/>
  <c r="H17" i="62"/>
  <c r="G17" i="62"/>
  <c r="F17" i="62"/>
  <c r="E17" i="62"/>
  <c r="D16" i="62"/>
  <c r="D15" i="62"/>
  <c r="K13" i="62"/>
  <c r="J13" i="62"/>
  <c r="I13" i="62"/>
  <c r="H13" i="62"/>
  <c r="G13" i="62"/>
  <c r="F13" i="62"/>
  <c r="E13" i="62"/>
  <c r="K12" i="62"/>
  <c r="J12" i="62"/>
  <c r="I12" i="62"/>
  <c r="H12" i="62"/>
  <c r="G12" i="62"/>
  <c r="F12" i="62"/>
  <c r="E12" i="62"/>
  <c r="D11" i="62"/>
  <c r="D10" i="62"/>
  <c r="H14" i="62" s="1"/>
  <c r="J8" i="62"/>
  <c r="I8" i="62"/>
  <c r="H8" i="62"/>
  <c r="G8" i="62"/>
  <c r="F8" i="62"/>
  <c r="E8" i="62"/>
  <c r="K7" i="62"/>
  <c r="J7" i="62"/>
  <c r="I7" i="62"/>
  <c r="H7" i="62"/>
  <c r="G7" i="62"/>
  <c r="F7" i="62"/>
  <c r="E7" i="62"/>
  <c r="D6" i="62"/>
  <c r="D5" i="62"/>
  <c r="AB19" i="49"/>
  <c r="X19" i="49"/>
  <c r="T19" i="49"/>
  <c r="P19" i="49"/>
  <c r="L19" i="49"/>
  <c r="H19" i="49"/>
  <c r="AE18" i="49"/>
  <c r="AD18" i="49"/>
  <c r="AB18" i="49"/>
  <c r="Z18" i="49"/>
  <c r="Y18" i="49"/>
  <c r="W18" i="49"/>
  <c r="V18" i="49"/>
  <c r="U18" i="49"/>
  <c r="T18" i="49"/>
  <c r="S18" i="49"/>
  <c r="Q18" i="49"/>
  <c r="P18" i="49"/>
  <c r="O18" i="49"/>
  <c r="N18" i="49"/>
  <c r="M18" i="49"/>
  <c r="K18" i="49"/>
  <c r="I18" i="49"/>
  <c r="H18" i="49"/>
  <c r="G18" i="49"/>
  <c r="F18" i="49"/>
  <c r="E18" i="49"/>
  <c r="AE17" i="49"/>
  <c r="AD17" i="49"/>
  <c r="AC17" i="49"/>
  <c r="AB17" i="49"/>
  <c r="AA17" i="49"/>
  <c r="Z17" i="49"/>
  <c r="Y17" i="49"/>
  <c r="X17" i="49"/>
  <c r="W17" i="49"/>
  <c r="V17" i="49"/>
  <c r="U17" i="49"/>
  <c r="T17" i="49"/>
  <c r="S17" i="49"/>
  <c r="R17" i="49"/>
  <c r="Q17" i="49"/>
  <c r="P17" i="49"/>
  <c r="O17" i="49"/>
  <c r="N17" i="49"/>
  <c r="M17" i="49"/>
  <c r="L17" i="49"/>
  <c r="K17" i="49"/>
  <c r="J17" i="49"/>
  <c r="I17" i="49"/>
  <c r="H17" i="49"/>
  <c r="G17" i="49"/>
  <c r="F17" i="49"/>
  <c r="E17" i="49"/>
  <c r="D16" i="49"/>
  <c r="D17" i="49" s="1"/>
  <c r="D15" i="49"/>
  <c r="AE19" i="49" s="1"/>
  <c r="AE14" i="49"/>
  <c r="AB14" i="49"/>
  <c r="AA14" i="49"/>
  <c r="X14" i="49"/>
  <c r="W14" i="49"/>
  <c r="T14" i="49"/>
  <c r="S14" i="49"/>
  <c r="P14" i="49"/>
  <c r="O14" i="49"/>
  <c r="L14" i="49"/>
  <c r="K14" i="49"/>
  <c r="H14" i="49"/>
  <c r="G14" i="49"/>
  <c r="AE13" i="49"/>
  <c r="AD13" i="49"/>
  <c r="AB13" i="49"/>
  <c r="Z13" i="49"/>
  <c r="Y13" i="49"/>
  <c r="W13" i="49"/>
  <c r="V13" i="49"/>
  <c r="U13" i="49"/>
  <c r="T13" i="49"/>
  <c r="S13" i="49"/>
  <c r="Q13" i="49"/>
  <c r="P13" i="49"/>
  <c r="N13" i="49"/>
  <c r="M13" i="49"/>
  <c r="K13" i="49"/>
  <c r="I13" i="49"/>
  <c r="H13" i="49"/>
  <c r="G13" i="49"/>
  <c r="F13" i="49"/>
  <c r="E13" i="49"/>
  <c r="AE12" i="49"/>
  <c r="AD12" i="49"/>
  <c r="AC12" i="49"/>
  <c r="AB12" i="49"/>
  <c r="AA12" i="49"/>
  <c r="Z12" i="49"/>
  <c r="Y12" i="49"/>
  <c r="X12" i="49"/>
  <c r="W12" i="49"/>
  <c r="V12" i="49"/>
  <c r="U12" i="49"/>
  <c r="T12" i="49"/>
  <c r="S12" i="49"/>
  <c r="R12" i="49"/>
  <c r="Q12" i="49"/>
  <c r="P12" i="49"/>
  <c r="O12" i="49"/>
  <c r="N12" i="49"/>
  <c r="M12" i="49"/>
  <c r="L12" i="49"/>
  <c r="K12" i="49"/>
  <c r="J12" i="49"/>
  <c r="I12" i="49"/>
  <c r="H12" i="49"/>
  <c r="G12" i="49"/>
  <c r="F12" i="49"/>
  <c r="E12" i="49"/>
  <c r="D11" i="49"/>
  <c r="D13" i="49" s="1"/>
  <c r="D10" i="49"/>
  <c r="AD14" i="49" s="1"/>
  <c r="AD9" i="49"/>
  <c r="AC9" i="49"/>
  <c r="Z9" i="49"/>
  <c r="Y9" i="49"/>
  <c r="V9" i="49"/>
  <c r="U9" i="49"/>
  <c r="R9" i="49"/>
  <c r="Q9" i="49"/>
  <c r="N9" i="49"/>
  <c r="M9" i="49"/>
  <c r="J9" i="49"/>
  <c r="I9" i="49"/>
  <c r="F9" i="49"/>
  <c r="E9" i="49"/>
  <c r="AE8" i="49"/>
  <c r="AB8" i="49"/>
  <c r="Z8" i="49"/>
  <c r="Y8" i="49"/>
  <c r="W8" i="49"/>
  <c r="V8" i="49"/>
  <c r="U8" i="49"/>
  <c r="T8" i="49"/>
  <c r="S8" i="49"/>
  <c r="Q8" i="49"/>
  <c r="P8" i="49"/>
  <c r="N8" i="49"/>
  <c r="M8" i="49"/>
  <c r="K8" i="49"/>
  <c r="I8" i="49"/>
  <c r="H8" i="49"/>
  <c r="G8" i="49"/>
  <c r="F8" i="49"/>
  <c r="E8" i="49"/>
  <c r="D8" i="49"/>
  <c r="AE7" i="49"/>
  <c r="AD7" i="49"/>
  <c r="AC7" i="49"/>
  <c r="AB7" i="49"/>
  <c r="AA7" i="49"/>
  <c r="Z7" i="49"/>
  <c r="Y7" i="49"/>
  <c r="X7" i="49"/>
  <c r="W7" i="49"/>
  <c r="V7" i="49"/>
  <c r="U7" i="49"/>
  <c r="T7" i="49"/>
  <c r="S7" i="49"/>
  <c r="R7" i="49"/>
  <c r="Q7" i="49"/>
  <c r="P7" i="49"/>
  <c r="O7" i="49"/>
  <c r="N7" i="49"/>
  <c r="M7" i="49"/>
  <c r="L7" i="49"/>
  <c r="K7" i="49"/>
  <c r="J7" i="49"/>
  <c r="I7" i="49"/>
  <c r="H7" i="49"/>
  <c r="G7" i="49"/>
  <c r="F7" i="49"/>
  <c r="E7" i="49"/>
  <c r="D7" i="49"/>
  <c r="D6" i="49"/>
  <c r="D5" i="49"/>
  <c r="AB9" i="49" s="1"/>
  <c r="L19" i="50"/>
  <c r="K19" i="50"/>
  <c r="I19" i="50"/>
  <c r="H19" i="50"/>
  <c r="E19" i="50"/>
  <c r="L18" i="50"/>
  <c r="K18" i="50"/>
  <c r="I18" i="50"/>
  <c r="H18" i="50"/>
  <c r="J17" i="50"/>
  <c r="G17" i="50"/>
  <c r="F17" i="50"/>
  <c r="E17" i="50"/>
  <c r="J16" i="50"/>
  <c r="J18" i="50" s="1"/>
  <c r="G16" i="50"/>
  <c r="G19" i="50" s="1"/>
  <c r="F16" i="50"/>
  <c r="F19" i="50" s="1"/>
  <c r="E16" i="50"/>
  <c r="E18" i="50" s="1"/>
  <c r="L15" i="50"/>
  <c r="K15" i="50"/>
  <c r="I15" i="50"/>
  <c r="H15" i="50"/>
  <c r="L14" i="50"/>
  <c r="K14" i="50"/>
  <c r="I14" i="50"/>
  <c r="H14" i="50"/>
  <c r="F14" i="50"/>
  <c r="J13" i="50"/>
  <c r="G13" i="50"/>
  <c r="F13" i="50"/>
  <c r="E13" i="50"/>
  <c r="J12" i="50"/>
  <c r="J14" i="50" s="1"/>
  <c r="G12" i="50"/>
  <c r="G15" i="50" s="1"/>
  <c r="F12" i="50"/>
  <c r="F15" i="50" s="1"/>
  <c r="E12" i="50"/>
  <c r="D12" i="50" s="1"/>
  <c r="L11" i="50"/>
  <c r="K11" i="50"/>
  <c r="I11" i="50"/>
  <c r="H11" i="50"/>
  <c r="L10" i="50"/>
  <c r="K10" i="50"/>
  <c r="I10" i="50"/>
  <c r="H10" i="50"/>
  <c r="F10" i="50"/>
  <c r="J9" i="50"/>
  <c r="G9" i="50"/>
  <c r="F9" i="50"/>
  <c r="E9" i="50"/>
  <c r="E10" i="50" s="1"/>
  <c r="J8" i="50"/>
  <c r="J10" i="50" s="1"/>
  <c r="G8" i="50"/>
  <c r="G11" i="50" s="1"/>
  <c r="F8" i="50"/>
  <c r="F11" i="50" s="1"/>
  <c r="E8" i="50"/>
  <c r="E11" i="50" s="1"/>
  <c r="D8" i="50"/>
  <c r="K18" i="61"/>
  <c r="J18" i="61"/>
  <c r="I18" i="61"/>
  <c r="H18" i="61"/>
  <c r="G18" i="61"/>
  <c r="F18" i="61"/>
  <c r="E18" i="61"/>
  <c r="K17" i="61"/>
  <c r="J17" i="61"/>
  <c r="I17" i="61"/>
  <c r="H17" i="61"/>
  <c r="G17" i="61"/>
  <c r="F17" i="61"/>
  <c r="E17" i="61"/>
  <c r="D16" i="61"/>
  <c r="D15" i="61"/>
  <c r="L19" i="61" s="1"/>
  <c r="K13" i="61"/>
  <c r="J13" i="61"/>
  <c r="I13" i="61"/>
  <c r="H13" i="61"/>
  <c r="G13" i="61"/>
  <c r="F13" i="61"/>
  <c r="E13" i="61"/>
  <c r="K12" i="61"/>
  <c r="J12" i="61"/>
  <c r="I12" i="61"/>
  <c r="H12" i="61"/>
  <c r="G12" i="61"/>
  <c r="F12" i="61"/>
  <c r="E12" i="61"/>
  <c r="D11" i="61"/>
  <c r="D10" i="61"/>
  <c r="L14" i="61" s="1"/>
  <c r="J8" i="61"/>
  <c r="I8" i="61"/>
  <c r="H8" i="61"/>
  <c r="G8" i="61"/>
  <c r="F8" i="61"/>
  <c r="E8" i="61"/>
  <c r="K7" i="61"/>
  <c r="J7" i="61"/>
  <c r="I7" i="61"/>
  <c r="H7" i="61"/>
  <c r="G7" i="61"/>
  <c r="F7" i="61"/>
  <c r="E7" i="61"/>
  <c r="D6" i="61"/>
  <c r="D5" i="61"/>
  <c r="AB19" i="48"/>
  <c r="X19" i="48"/>
  <c r="T19" i="48"/>
  <c r="P19" i="48"/>
  <c r="L19" i="48"/>
  <c r="H19" i="48"/>
  <c r="AE18" i="48"/>
  <c r="AD18" i="48"/>
  <c r="AB18" i="48"/>
  <c r="Z18" i="48"/>
  <c r="Y18" i="48"/>
  <c r="W18" i="48"/>
  <c r="V18" i="48"/>
  <c r="U18" i="48"/>
  <c r="T18" i="48"/>
  <c r="S18" i="48"/>
  <c r="Q18" i="48"/>
  <c r="P18" i="48"/>
  <c r="O18" i="48"/>
  <c r="N18" i="48"/>
  <c r="M18" i="48"/>
  <c r="K18" i="48"/>
  <c r="I18" i="48"/>
  <c r="H18" i="48"/>
  <c r="G18" i="48"/>
  <c r="F18" i="48"/>
  <c r="E18" i="48"/>
  <c r="AE17" i="48"/>
  <c r="AD17" i="48"/>
  <c r="AC17" i="48"/>
  <c r="AB17" i="48"/>
  <c r="AA17" i="48"/>
  <c r="Z17" i="48"/>
  <c r="Y17" i="48"/>
  <c r="X17" i="48"/>
  <c r="W17" i="48"/>
  <c r="V17" i="48"/>
  <c r="U17" i="48"/>
  <c r="T17" i="48"/>
  <c r="S17" i="48"/>
  <c r="R17" i="48"/>
  <c r="Q17" i="48"/>
  <c r="P17" i="48"/>
  <c r="O17" i="48"/>
  <c r="N17" i="48"/>
  <c r="M17" i="48"/>
  <c r="L17" i="48"/>
  <c r="K17" i="48"/>
  <c r="J17" i="48"/>
  <c r="I17" i="48"/>
  <c r="H17" i="48"/>
  <c r="G17" i="48"/>
  <c r="F17" i="48"/>
  <c r="E17" i="48"/>
  <c r="D16" i="48"/>
  <c r="D17" i="48" s="1"/>
  <c r="D15" i="48"/>
  <c r="AE19" i="48" s="1"/>
  <c r="AE14" i="48"/>
  <c r="AB14" i="48"/>
  <c r="AA14" i="48"/>
  <c r="X14" i="48"/>
  <c r="W14" i="48"/>
  <c r="T14" i="48"/>
  <c r="S14" i="48"/>
  <c r="P14" i="48"/>
  <c r="O14" i="48"/>
  <c r="L14" i="48"/>
  <c r="K14" i="48"/>
  <c r="H14" i="48"/>
  <c r="G14" i="48"/>
  <c r="AE13" i="48"/>
  <c r="AD13" i="48"/>
  <c r="AB13" i="48"/>
  <c r="Z13" i="48"/>
  <c r="Y13" i="48"/>
  <c r="W13" i="48"/>
  <c r="V13" i="48"/>
  <c r="U13" i="48"/>
  <c r="T13" i="48"/>
  <c r="S13" i="48"/>
  <c r="Q13" i="48"/>
  <c r="P13" i="48"/>
  <c r="N13" i="48"/>
  <c r="M13" i="48"/>
  <c r="K13" i="48"/>
  <c r="I13" i="48"/>
  <c r="H13" i="48"/>
  <c r="G13" i="48"/>
  <c r="F13" i="48"/>
  <c r="E13" i="48"/>
  <c r="AE12" i="48"/>
  <c r="AD12" i="48"/>
  <c r="AC12" i="48"/>
  <c r="AB12" i="48"/>
  <c r="AA12" i="48"/>
  <c r="Z12" i="48"/>
  <c r="Y12" i="48"/>
  <c r="X12" i="48"/>
  <c r="W12" i="48"/>
  <c r="V12" i="48"/>
  <c r="U12" i="48"/>
  <c r="T12" i="48"/>
  <c r="S12" i="48"/>
  <c r="R12" i="48"/>
  <c r="Q12" i="48"/>
  <c r="P12" i="48"/>
  <c r="O12" i="48"/>
  <c r="N12" i="48"/>
  <c r="M12" i="48"/>
  <c r="L12" i="48"/>
  <c r="K12" i="48"/>
  <c r="J12" i="48"/>
  <c r="I12" i="48"/>
  <c r="H12" i="48"/>
  <c r="G12" i="48"/>
  <c r="F12" i="48"/>
  <c r="E12" i="48"/>
  <c r="D11" i="48"/>
  <c r="D13" i="48" s="1"/>
  <c r="D10" i="48"/>
  <c r="AD14" i="48" s="1"/>
  <c r="AD9" i="48"/>
  <c r="AC9" i="48"/>
  <c r="Z9" i="48"/>
  <c r="Y9" i="48"/>
  <c r="V9" i="48"/>
  <c r="U9" i="48"/>
  <c r="R9" i="48"/>
  <c r="Q9" i="48"/>
  <c r="N9" i="48"/>
  <c r="M9" i="48"/>
  <c r="J9" i="48"/>
  <c r="I9" i="48"/>
  <c r="F9" i="48"/>
  <c r="E9" i="48"/>
  <c r="AE8" i="48"/>
  <c r="AB8" i="48"/>
  <c r="Z8" i="48"/>
  <c r="Y8" i="48"/>
  <c r="W8" i="48"/>
  <c r="V8" i="48"/>
  <c r="U8" i="48"/>
  <c r="T8" i="48"/>
  <c r="S8" i="48"/>
  <c r="Q8" i="48"/>
  <c r="P8" i="48"/>
  <c r="N8" i="48"/>
  <c r="M8" i="48"/>
  <c r="K8" i="48"/>
  <c r="I8" i="48"/>
  <c r="H8" i="48"/>
  <c r="G8" i="48"/>
  <c r="F8" i="48"/>
  <c r="E8" i="48"/>
  <c r="D8" i="48"/>
  <c r="AE7" i="48"/>
  <c r="AD7" i="48"/>
  <c r="AC7" i="48"/>
  <c r="AB7" i="48"/>
  <c r="AA7" i="48"/>
  <c r="Z7" i="48"/>
  <c r="Y7" i="48"/>
  <c r="X7" i="48"/>
  <c r="W7" i="48"/>
  <c r="V7" i="48"/>
  <c r="U7" i="48"/>
  <c r="T7" i="48"/>
  <c r="S7" i="48"/>
  <c r="R7" i="48"/>
  <c r="Q7" i="48"/>
  <c r="P7" i="48"/>
  <c r="O7" i="48"/>
  <c r="N7" i="48"/>
  <c r="M7" i="48"/>
  <c r="L7" i="48"/>
  <c r="K7" i="48"/>
  <c r="J7" i="48"/>
  <c r="I7" i="48"/>
  <c r="H7" i="48"/>
  <c r="G7" i="48"/>
  <c r="F7" i="48"/>
  <c r="E7" i="48"/>
  <c r="D7" i="48"/>
  <c r="D6" i="48"/>
  <c r="D5" i="48"/>
  <c r="AB9" i="48" s="1"/>
  <c r="L19" i="47"/>
  <c r="K19" i="47"/>
  <c r="I19" i="47"/>
  <c r="H19" i="47"/>
  <c r="E19" i="47"/>
  <c r="L18" i="47"/>
  <c r="K18" i="47"/>
  <c r="I18" i="47"/>
  <c r="H18" i="47"/>
  <c r="J17" i="47"/>
  <c r="G17" i="47"/>
  <c r="F17" i="47"/>
  <c r="E17" i="47"/>
  <c r="J16" i="47"/>
  <c r="J19" i="47" s="1"/>
  <c r="G16" i="47"/>
  <c r="G19" i="47" s="1"/>
  <c r="F16" i="47"/>
  <c r="F19" i="47" s="1"/>
  <c r="E16" i="47"/>
  <c r="E18" i="47" s="1"/>
  <c r="L15" i="47"/>
  <c r="K15" i="47"/>
  <c r="I15" i="47"/>
  <c r="H15" i="47"/>
  <c r="L14" i="47"/>
  <c r="K14" i="47"/>
  <c r="I14" i="47"/>
  <c r="H14" i="47"/>
  <c r="F14" i="47"/>
  <c r="J13" i="47"/>
  <c r="G13" i="47"/>
  <c r="F13" i="47"/>
  <c r="E13" i="47"/>
  <c r="D13" i="47" s="1"/>
  <c r="J12" i="47"/>
  <c r="J14" i="47" s="1"/>
  <c r="G12" i="47"/>
  <c r="G15" i="47" s="1"/>
  <c r="F12" i="47"/>
  <c r="F15" i="47" s="1"/>
  <c r="E12" i="47"/>
  <c r="E14" i="47" s="1"/>
  <c r="L11" i="47"/>
  <c r="K11" i="47"/>
  <c r="I11" i="47"/>
  <c r="H11" i="47"/>
  <c r="L10" i="47"/>
  <c r="K10" i="47"/>
  <c r="I10" i="47"/>
  <c r="H10" i="47"/>
  <c r="F10" i="47"/>
  <c r="J9" i="47"/>
  <c r="G9" i="47"/>
  <c r="F9" i="47"/>
  <c r="E9" i="47"/>
  <c r="D9" i="47" s="1"/>
  <c r="J8" i="47"/>
  <c r="J10" i="47" s="1"/>
  <c r="G8" i="47"/>
  <c r="G11" i="47" s="1"/>
  <c r="F8" i="47"/>
  <c r="F11" i="47" s="1"/>
  <c r="E8" i="47"/>
  <c r="E10" i="47" s="1"/>
  <c r="D8" i="47"/>
  <c r="D11" i="47" s="1"/>
  <c r="K18" i="60"/>
  <c r="J18" i="60"/>
  <c r="I18" i="60"/>
  <c r="H18" i="60"/>
  <c r="G18" i="60"/>
  <c r="F18" i="60"/>
  <c r="E18" i="60"/>
  <c r="K17" i="60"/>
  <c r="J17" i="60"/>
  <c r="I17" i="60"/>
  <c r="H17" i="60"/>
  <c r="G17" i="60"/>
  <c r="F17" i="60"/>
  <c r="E17" i="60"/>
  <c r="D16" i="60"/>
  <c r="D15" i="60"/>
  <c r="L19" i="60" s="1"/>
  <c r="K13" i="60"/>
  <c r="J13" i="60"/>
  <c r="I13" i="60"/>
  <c r="H13" i="60"/>
  <c r="G13" i="60"/>
  <c r="F13" i="60"/>
  <c r="E13" i="60"/>
  <c r="K12" i="60"/>
  <c r="J12" i="60"/>
  <c r="I12" i="60"/>
  <c r="H12" i="60"/>
  <c r="G12" i="60"/>
  <c r="F12" i="60"/>
  <c r="E12" i="60"/>
  <c r="D11" i="60"/>
  <c r="D10" i="60"/>
  <c r="L14" i="60" s="1"/>
  <c r="J8" i="60"/>
  <c r="I8" i="60"/>
  <c r="H8" i="60"/>
  <c r="G8" i="60"/>
  <c r="F8" i="60"/>
  <c r="E8" i="60"/>
  <c r="K7" i="60"/>
  <c r="J7" i="60"/>
  <c r="I7" i="60"/>
  <c r="H7" i="60"/>
  <c r="G7" i="60"/>
  <c r="F7" i="60"/>
  <c r="E7" i="60"/>
  <c r="D6" i="60"/>
  <c r="D5" i="60"/>
  <c r="AB19" i="46"/>
  <c r="X19" i="46"/>
  <c r="T19" i="46"/>
  <c r="P19" i="46"/>
  <c r="L19" i="46"/>
  <c r="H19" i="46"/>
  <c r="AE18" i="46"/>
  <c r="AD18" i="46"/>
  <c r="AB18" i="46"/>
  <c r="Z18" i="46"/>
  <c r="Y18" i="46"/>
  <c r="W18" i="46"/>
  <c r="V18" i="46"/>
  <c r="U18" i="46"/>
  <c r="T18" i="46"/>
  <c r="S18" i="46"/>
  <c r="Q18" i="46"/>
  <c r="P18" i="46"/>
  <c r="O18" i="46"/>
  <c r="N18" i="46"/>
  <c r="L18" i="46"/>
  <c r="J18" i="46"/>
  <c r="I18" i="46"/>
  <c r="H18" i="46"/>
  <c r="G18" i="46"/>
  <c r="F18" i="46"/>
  <c r="E18" i="46"/>
  <c r="AE17" i="46"/>
  <c r="AD17" i="46"/>
  <c r="AC17" i="46"/>
  <c r="AB17" i="46"/>
  <c r="AA17" i="46"/>
  <c r="Z17" i="46"/>
  <c r="Y17" i="46"/>
  <c r="X17" i="46"/>
  <c r="W17" i="46"/>
  <c r="V17" i="46"/>
  <c r="U17" i="46"/>
  <c r="T17" i="46"/>
  <c r="S17" i="46"/>
  <c r="R17" i="46"/>
  <c r="Q17" i="46"/>
  <c r="P17" i="46"/>
  <c r="O17" i="46"/>
  <c r="N17" i="46"/>
  <c r="M17" i="46"/>
  <c r="L17" i="46"/>
  <c r="K17" i="46"/>
  <c r="J17" i="46"/>
  <c r="I17" i="46"/>
  <c r="H17" i="46"/>
  <c r="G17" i="46"/>
  <c r="F17" i="46"/>
  <c r="E17" i="46"/>
  <c r="D16" i="46"/>
  <c r="D17" i="46" s="1"/>
  <c r="D15" i="46"/>
  <c r="AE19" i="46" s="1"/>
  <c r="AE14" i="46"/>
  <c r="AA14" i="46"/>
  <c r="W14" i="46"/>
  <c r="S14" i="46"/>
  <c r="O14" i="46"/>
  <c r="K14" i="46"/>
  <c r="G14" i="46"/>
  <c r="AE13" i="46"/>
  <c r="AD13" i="46"/>
  <c r="AB13" i="46"/>
  <c r="Z13" i="46"/>
  <c r="Y13" i="46"/>
  <c r="W13" i="46"/>
  <c r="V13" i="46"/>
  <c r="U13" i="46"/>
  <c r="T13" i="46"/>
  <c r="S13" i="46"/>
  <c r="Q13" i="46"/>
  <c r="P13" i="46"/>
  <c r="N13" i="46"/>
  <c r="L13" i="46"/>
  <c r="J13" i="46"/>
  <c r="I13" i="46"/>
  <c r="H13" i="46"/>
  <c r="G13" i="46"/>
  <c r="F13" i="46"/>
  <c r="E13" i="46"/>
  <c r="AE12" i="46"/>
  <c r="AD12" i="46"/>
  <c r="AC12" i="46"/>
  <c r="AB12" i="46"/>
  <c r="AA12" i="46"/>
  <c r="Z12" i="46"/>
  <c r="Y12" i="46"/>
  <c r="X12" i="46"/>
  <c r="W12" i="46"/>
  <c r="V12" i="46"/>
  <c r="U12" i="46"/>
  <c r="T12" i="46"/>
  <c r="S12" i="46"/>
  <c r="R12" i="46"/>
  <c r="Q12" i="46"/>
  <c r="P12" i="46"/>
  <c r="O12" i="46"/>
  <c r="N12" i="46"/>
  <c r="M12" i="46"/>
  <c r="L12" i="46"/>
  <c r="K12" i="46"/>
  <c r="J12" i="46"/>
  <c r="I12" i="46"/>
  <c r="H12" i="46"/>
  <c r="G12" i="46"/>
  <c r="F12" i="46"/>
  <c r="E12" i="46"/>
  <c r="D11" i="46"/>
  <c r="D12" i="46" s="1"/>
  <c r="D10" i="46"/>
  <c r="AD14" i="46" s="1"/>
  <c r="AC9" i="46"/>
  <c r="Y9" i="46"/>
  <c r="U9" i="46"/>
  <c r="Q9" i="46"/>
  <c r="M9" i="46"/>
  <c r="I9" i="46"/>
  <c r="E9" i="46"/>
  <c r="AE8" i="46"/>
  <c r="AB8" i="46"/>
  <c r="Z8" i="46"/>
  <c r="Y8" i="46"/>
  <c r="W8" i="46"/>
  <c r="V8" i="46"/>
  <c r="U8" i="46"/>
  <c r="T8" i="46"/>
  <c r="S8" i="46"/>
  <c r="Q8" i="46"/>
  <c r="P8" i="46"/>
  <c r="N8" i="46"/>
  <c r="L8" i="46"/>
  <c r="J8" i="46"/>
  <c r="I8" i="46"/>
  <c r="H8" i="46"/>
  <c r="G8" i="46"/>
  <c r="F8" i="46"/>
  <c r="E8" i="46"/>
  <c r="D8" i="46"/>
  <c r="AE7" i="46"/>
  <c r="AD7" i="46"/>
  <c r="AC7" i="46"/>
  <c r="AB7" i="46"/>
  <c r="AA7" i="46"/>
  <c r="Z7" i="46"/>
  <c r="Y7" i="46"/>
  <c r="X7" i="46"/>
  <c r="W7" i="46"/>
  <c r="V7" i="46"/>
  <c r="U7" i="46"/>
  <c r="T7" i="46"/>
  <c r="S7" i="46"/>
  <c r="R7" i="46"/>
  <c r="Q7" i="46"/>
  <c r="P7" i="46"/>
  <c r="O7" i="46"/>
  <c r="N7" i="46"/>
  <c r="M7" i="46"/>
  <c r="L7" i="46"/>
  <c r="K7" i="46"/>
  <c r="J7" i="46"/>
  <c r="I7" i="46"/>
  <c r="H7" i="46"/>
  <c r="G7" i="46"/>
  <c r="F7" i="46"/>
  <c r="E7" i="46"/>
  <c r="D7" i="46"/>
  <c r="D6" i="46"/>
  <c r="D5" i="46"/>
  <c r="AB9" i="46" s="1"/>
  <c r="L19" i="45"/>
  <c r="K19" i="45"/>
  <c r="I19" i="45"/>
  <c r="H19" i="45"/>
  <c r="L18" i="45"/>
  <c r="K18" i="45"/>
  <c r="I18" i="45"/>
  <c r="H18" i="45"/>
  <c r="J17" i="45"/>
  <c r="G17" i="45"/>
  <c r="F17" i="45"/>
  <c r="E17" i="45"/>
  <c r="D17" i="45" s="1"/>
  <c r="J16" i="45"/>
  <c r="J18" i="45" s="1"/>
  <c r="G16" i="45"/>
  <c r="G19" i="45" s="1"/>
  <c r="F16" i="45"/>
  <c r="F19" i="45" s="1"/>
  <c r="E16" i="45"/>
  <c r="L15" i="45"/>
  <c r="K15" i="45"/>
  <c r="I15" i="45"/>
  <c r="H15" i="45"/>
  <c r="E15" i="45"/>
  <c r="L14" i="45"/>
  <c r="K14" i="45"/>
  <c r="I14" i="45"/>
  <c r="H14" i="45"/>
  <c r="J13" i="45"/>
  <c r="G13" i="45"/>
  <c r="F13" i="45"/>
  <c r="F15" i="45" s="1"/>
  <c r="E13" i="45"/>
  <c r="J12" i="45"/>
  <c r="J15" i="45" s="1"/>
  <c r="G12" i="45"/>
  <c r="G15" i="45" s="1"/>
  <c r="F12" i="45"/>
  <c r="F14" i="45" s="1"/>
  <c r="E12" i="45"/>
  <c r="E14" i="45" s="1"/>
  <c r="D12" i="45"/>
  <c r="L11" i="45"/>
  <c r="K11" i="45"/>
  <c r="I11" i="45"/>
  <c r="H11" i="45"/>
  <c r="F11" i="45"/>
  <c r="L10" i="45"/>
  <c r="K10" i="45"/>
  <c r="I10" i="45"/>
  <c r="H10" i="45"/>
  <c r="J9" i="45"/>
  <c r="G9" i="45"/>
  <c r="G10" i="45" s="1"/>
  <c r="F9" i="45"/>
  <c r="E9" i="45"/>
  <c r="D9" i="45"/>
  <c r="J8" i="45"/>
  <c r="J11" i="45" s="1"/>
  <c r="G8" i="45"/>
  <c r="F8" i="45"/>
  <c r="F10" i="45" s="1"/>
  <c r="E8" i="45"/>
  <c r="E10" i="45" s="1"/>
  <c r="D8" i="45"/>
  <c r="D11" i="45" s="1"/>
  <c r="K18" i="59"/>
  <c r="J18" i="59"/>
  <c r="I18" i="59"/>
  <c r="H18" i="59"/>
  <c r="G18" i="59"/>
  <c r="F18" i="59"/>
  <c r="E18" i="59"/>
  <c r="K17" i="59"/>
  <c r="J17" i="59"/>
  <c r="I17" i="59"/>
  <c r="H17" i="59"/>
  <c r="G17" i="59"/>
  <c r="F17" i="59"/>
  <c r="E17" i="59"/>
  <c r="D16" i="59"/>
  <c r="D15" i="59"/>
  <c r="L19" i="59" s="1"/>
  <c r="K13" i="59"/>
  <c r="J13" i="59"/>
  <c r="I13" i="59"/>
  <c r="H13" i="59"/>
  <c r="G13" i="59"/>
  <c r="F13" i="59"/>
  <c r="E13" i="59"/>
  <c r="K12" i="59"/>
  <c r="J12" i="59"/>
  <c r="I12" i="59"/>
  <c r="H12" i="59"/>
  <c r="G12" i="59"/>
  <c r="F12" i="59"/>
  <c r="E12" i="59"/>
  <c r="D11" i="59"/>
  <c r="D10" i="59"/>
  <c r="L14" i="59" s="1"/>
  <c r="J8" i="59"/>
  <c r="I8" i="59"/>
  <c r="H8" i="59"/>
  <c r="G8" i="59"/>
  <c r="F8" i="59"/>
  <c r="E8" i="59"/>
  <c r="K7" i="59"/>
  <c r="J7" i="59"/>
  <c r="I7" i="59"/>
  <c r="H7" i="59"/>
  <c r="G7" i="59"/>
  <c r="F7" i="59"/>
  <c r="E7" i="59"/>
  <c r="D6" i="59"/>
  <c r="C6" i="59"/>
  <c r="D5" i="59"/>
  <c r="L9" i="59" s="1"/>
  <c r="C5" i="59"/>
  <c r="F29" i="44"/>
  <c r="E29" i="44"/>
  <c r="D29" i="44"/>
  <c r="F28" i="44"/>
  <c r="E28" i="44"/>
  <c r="D28" i="44"/>
  <c r="D27" i="44"/>
  <c r="D26" i="44"/>
  <c r="AD19" i="44"/>
  <c r="Z19" i="44"/>
  <c r="V19" i="44"/>
  <c r="R19" i="44"/>
  <c r="N19" i="44"/>
  <c r="J19" i="44"/>
  <c r="F19" i="44"/>
  <c r="AE18" i="44"/>
  <c r="AD18" i="44"/>
  <c r="AB18" i="44"/>
  <c r="Z18" i="44"/>
  <c r="Y18" i="44"/>
  <c r="W18" i="44"/>
  <c r="V18" i="44"/>
  <c r="U18" i="44"/>
  <c r="T18" i="44"/>
  <c r="S18" i="44"/>
  <c r="Q18" i="44"/>
  <c r="P18" i="44"/>
  <c r="O18" i="44"/>
  <c r="N18" i="44"/>
  <c r="L18" i="44"/>
  <c r="J18" i="44"/>
  <c r="I18" i="44"/>
  <c r="H18" i="44"/>
  <c r="G18" i="44"/>
  <c r="F18" i="44"/>
  <c r="E18" i="44"/>
  <c r="AE17" i="44"/>
  <c r="AD17" i="44"/>
  <c r="AC17" i="44"/>
  <c r="AB17" i="44"/>
  <c r="AA17" i="44"/>
  <c r="Z17" i="44"/>
  <c r="Y17" i="44"/>
  <c r="X17" i="44"/>
  <c r="W17" i="44"/>
  <c r="V17" i="44"/>
  <c r="U17" i="44"/>
  <c r="T17" i="44"/>
  <c r="S17" i="44"/>
  <c r="R17" i="44"/>
  <c r="Q17" i="44"/>
  <c r="P17" i="44"/>
  <c r="O17" i="44"/>
  <c r="N17" i="44"/>
  <c r="M17" i="44"/>
  <c r="L17" i="44"/>
  <c r="K17" i="44"/>
  <c r="J17" i="44"/>
  <c r="I17" i="44"/>
  <c r="H17" i="44"/>
  <c r="G17" i="44"/>
  <c r="F17" i="44"/>
  <c r="E17" i="44"/>
  <c r="D16" i="44"/>
  <c r="D17" i="44" s="1"/>
  <c r="D15" i="44"/>
  <c r="AC19" i="44" s="1"/>
  <c r="AC14" i="44"/>
  <c r="Y14" i="44"/>
  <c r="U14" i="44"/>
  <c r="Q14" i="44"/>
  <c r="M14" i="44"/>
  <c r="I14" i="44"/>
  <c r="E14" i="44"/>
  <c r="AE13" i="44"/>
  <c r="AD13" i="44"/>
  <c r="AB13" i="44"/>
  <c r="Z13" i="44"/>
  <c r="Y13" i="44"/>
  <c r="W13" i="44"/>
  <c r="V13" i="44"/>
  <c r="U13" i="44"/>
  <c r="T13" i="44"/>
  <c r="S13" i="44"/>
  <c r="Q13" i="44"/>
  <c r="P13" i="44"/>
  <c r="N13" i="44"/>
  <c r="L13" i="44"/>
  <c r="J13" i="44"/>
  <c r="I13" i="44"/>
  <c r="H13" i="44"/>
  <c r="G13" i="44"/>
  <c r="F13" i="44"/>
  <c r="E13" i="44"/>
  <c r="AE12" i="44"/>
  <c r="AD12" i="44"/>
  <c r="AC12" i="44"/>
  <c r="AB12" i="44"/>
  <c r="AA12" i="44"/>
  <c r="Z12" i="44"/>
  <c r="Y12" i="44"/>
  <c r="X12" i="44"/>
  <c r="W12" i="44"/>
  <c r="V12" i="44"/>
  <c r="U12" i="44"/>
  <c r="T12" i="44"/>
  <c r="S12" i="44"/>
  <c r="R12" i="44"/>
  <c r="Q12" i="44"/>
  <c r="P12" i="44"/>
  <c r="O12" i="44"/>
  <c r="N12" i="44"/>
  <c r="M12" i="44"/>
  <c r="L12" i="44"/>
  <c r="K12" i="44"/>
  <c r="J12" i="44"/>
  <c r="I12" i="44"/>
  <c r="H12" i="44"/>
  <c r="G12" i="44"/>
  <c r="F12" i="44"/>
  <c r="E12" i="44"/>
  <c r="D12" i="44"/>
  <c r="D11" i="44"/>
  <c r="D10" i="44"/>
  <c r="AB14" i="44" s="1"/>
  <c r="AE9" i="44"/>
  <c r="AA9" i="44"/>
  <c r="W9" i="44"/>
  <c r="S9" i="44"/>
  <c r="O9" i="44"/>
  <c r="K9" i="44"/>
  <c r="G9" i="44"/>
  <c r="AE8" i="44"/>
  <c r="AB8" i="44"/>
  <c r="Z8" i="44"/>
  <c r="Y8" i="44"/>
  <c r="V8" i="44"/>
  <c r="U8" i="44"/>
  <c r="T8" i="44"/>
  <c r="S8" i="44"/>
  <c r="Q8" i="44"/>
  <c r="N8" i="44"/>
  <c r="L8" i="44"/>
  <c r="J8" i="44"/>
  <c r="I8" i="44"/>
  <c r="H8" i="44"/>
  <c r="G8" i="44"/>
  <c r="F8" i="44"/>
  <c r="E8" i="44"/>
  <c r="D8" i="44"/>
  <c r="AE7" i="44"/>
  <c r="AD7" i="44"/>
  <c r="AC7" i="44"/>
  <c r="AB7" i="44"/>
  <c r="AA7" i="44"/>
  <c r="Z7" i="44"/>
  <c r="Y7" i="44"/>
  <c r="X7" i="44"/>
  <c r="W7" i="44"/>
  <c r="V7" i="44"/>
  <c r="U7" i="44"/>
  <c r="T7" i="44"/>
  <c r="S7" i="44"/>
  <c r="R7" i="44"/>
  <c r="Q7" i="44"/>
  <c r="P7" i="44"/>
  <c r="O7" i="44"/>
  <c r="N7" i="44"/>
  <c r="M7" i="44"/>
  <c r="L7" i="44"/>
  <c r="K7" i="44"/>
  <c r="J7" i="44"/>
  <c r="I7" i="44"/>
  <c r="H7" i="44"/>
  <c r="G7" i="44"/>
  <c r="F7" i="44"/>
  <c r="E7" i="44"/>
  <c r="D7" i="44"/>
  <c r="D6" i="44"/>
  <c r="D5" i="44"/>
  <c r="F30" i="44" s="1"/>
  <c r="L19" i="43"/>
  <c r="K19" i="43"/>
  <c r="I19" i="43"/>
  <c r="H19" i="43"/>
  <c r="L18" i="43"/>
  <c r="K18" i="43"/>
  <c r="I18" i="43"/>
  <c r="H18" i="43"/>
  <c r="J17" i="43"/>
  <c r="G17" i="43"/>
  <c r="F17" i="43"/>
  <c r="E17" i="43"/>
  <c r="D17" i="43"/>
  <c r="J16" i="43"/>
  <c r="J18" i="43" s="1"/>
  <c r="G16" i="43"/>
  <c r="F16" i="43"/>
  <c r="F19" i="43" s="1"/>
  <c r="E16" i="43"/>
  <c r="E18" i="43" s="1"/>
  <c r="D16" i="43"/>
  <c r="D19" i="43" s="1"/>
  <c r="L15" i="43"/>
  <c r="K15" i="43"/>
  <c r="I15" i="43"/>
  <c r="H15" i="43"/>
  <c r="L14" i="43"/>
  <c r="K14" i="43"/>
  <c r="I14" i="43"/>
  <c r="H14" i="43"/>
  <c r="F14" i="43"/>
  <c r="J13" i="43"/>
  <c r="G13" i="43"/>
  <c r="F13" i="43"/>
  <c r="E13" i="43"/>
  <c r="J12" i="43"/>
  <c r="J15" i="43" s="1"/>
  <c r="G12" i="43"/>
  <c r="G15" i="43" s="1"/>
  <c r="F12" i="43"/>
  <c r="F15" i="43" s="1"/>
  <c r="E12" i="43"/>
  <c r="E14" i="43" s="1"/>
  <c r="D12" i="43"/>
  <c r="L11" i="43"/>
  <c r="K11" i="43"/>
  <c r="I11" i="43"/>
  <c r="H11" i="43"/>
  <c r="E11" i="43"/>
  <c r="L10" i="43"/>
  <c r="K10" i="43"/>
  <c r="I10" i="43"/>
  <c r="H10" i="43"/>
  <c r="J9" i="43"/>
  <c r="G9" i="43"/>
  <c r="F9" i="43"/>
  <c r="E9" i="43"/>
  <c r="D9" i="43" s="1"/>
  <c r="J8" i="43"/>
  <c r="J11" i="43" s="1"/>
  <c r="G8" i="43"/>
  <c r="G11" i="43" s="1"/>
  <c r="F8" i="43"/>
  <c r="F11" i="43" s="1"/>
  <c r="E8" i="43"/>
  <c r="E10" i="43" s="1"/>
  <c r="D8" i="43"/>
  <c r="K18" i="70"/>
  <c r="J18" i="70"/>
  <c r="I18" i="70"/>
  <c r="H18" i="70"/>
  <c r="G18" i="70"/>
  <c r="F18" i="70"/>
  <c r="E18" i="70"/>
  <c r="K17" i="70"/>
  <c r="J17" i="70"/>
  <c r="I17" i="70"/>
  <c r="H17" i="70"/>
  <c r="G17" i="70"/>
  <c r="F17" i="70"/>
  <c r="E17" i="70"/>
  <c r="D16" i="70"/>
  <c r="D15" i="70"/>
  <c r="L19" i="70" s="1"/>
  <c r="K13" i="70"/>
  <c r="J13" i="70"/>
  <c r="I13" i="70"/>
  <c r="H13" i="70"/>
  <c r="G13" i="70"/>
  <c r="F13" i="70"/>
  <c r="E13" i="70"/>
  <c r="K12" i="70"/>
  <c r="J12" i="70"/>
  <c r="I12" i="70"/>
  <c r="H12" i="70"/>
  <c r="G12" i="70"/>
  <c r="F12" i="70"/>
  <c r="E12" i="70"/>
  <c r="D11" i="70"/>
  <c r="D10" i="70"/>
  <c r="L14" i="70" s="1"/>
  <c r="J8" i="70"/>
  <c r="I8" i="70"/>
  <c r="H8" i="70"/>
  <c r="G8" i="70"/>
  <c r="F8" i="70"/>
  <c r="E8" i="70"/>
  <c r="K7" i="70"/>
  <c r="J7" i="70"/>
  <c r="I7" i="70"/>
  <c r="H7" i="70"/>
  <c r="G7" i="70"/>
  <c r="F7" i="70"/>
  <c r="E7" i="70"/>
  <c r="D6" i="70"/>
  <c r="D5" i="70"/>
  <c r="AE19" i="42"/>
  <c r="AD19" i="42"/>
  <c r="AB19" i="42"/>
  <c r="AA19" i="42"/>
  <c r="Z19" i="42"/>
  <c r="X19" i="42"/>
  <c r="W19" i="42"/>
  <c r="V19" i="42"/>
  <c r="T19" i="42"/>
  <c r="S19" i="42"/>
  <c r="R19" i="42"/>
  <c r="P19" i="42"/>
  <c r="O19" i="42"/>
  <c r="N19" i="42"/>
  <c r="L19" i="42"/>
  <c r="K19" i="42"/>
  <c r="J19" i="42"/>
  <c r="H19" i="42"/>
  <c r="G19" i="42"/>
  <c r="F19" i="42"/>
  <c r="AE18" i="42"/>
  <c r="AD18" i="42"/>
  <c r="AB18" i="42"/>
  <c r="Z18" i="42"/>
  <c r="Y18" i="42"/>
  <c r="W18" i="42"/>
  <c r="V18" i="42"/>
  <c r="U18" i="42"/>
  <c r="T18" i="42"/>
  <c r="S18" i="42"/>
  <c r="Q18" i="42"/>
  <c r="P18" i="42"/>
  <c r="O18" i="42"/>
  <c r="N18" i="42"/>
  <c r="L18" i="42"/>
  <c r="J18" i="42"/>
  <c r="I18" i="42"/>
  <c r="H18" i="42"/>
  <c r="G18" i="42"/>
  <c r="F18" i="42"/>
  <c r="E18" i="42"/>
  <c r="AE17" i="42"/>
  <c r="AD17" i="42"/>
  <c r="AC17" i="42"/>
  <c r="AB17" i="42"/>
  <c r="AA17" i="42"/>
  <c r="Z17" i="42"/>
  <c r="Y17" i="42"/>
  <c r="X17" i="42"/>
  <c r="W17" i="42"/>
  <c r="V17" i="42"/>
  <c r="U17" i="42"/>
  <c r="T17" i="42"/>
  <c r="S17" i="42"/>
  <c r="R17" i="42"/>
  <c r="Q17" i="42"/>
  <c r="P17" i="42"/>
  <c r="O17" i="42"/>
  <c r="N17" i="42"/>
  <c r="M17" i="42"/>
  <c r="L17" i="42"/>
  <c r="K17" i="42"/>
  <c r="J17" i="42"/>
  <c r="I17" i="42"/>
  <c r="H17" i="42"/>
  <c r="G17" i="42"/>
  <c r="F17" i="42"/>
  <c r="E17" i="42"/>
  <c r="D16" i="42"/>
  <c r="D18" i="42" s="1"/>
  <c r="D15" i="42"/>
  <c r="AC19" i="42" s="1"/>
  <c r="AE14" i="42"/>
  <c r="AA14" i="42"/>
  <c r="W14" i="42"/>
  <c r="S14" i="42"/>
  <c r="O14" i="42"/>
  <c r="K14" i="42"/>
  <c r="G14" i="42"/>
  <c r="AE13" i="42"/>
  <c r="AD13" i="42"/>
  <c r="AB13" i="42"/>
  <c r="Z13" i="42"/>
  <c r="Y13" i="42"/>
  <c r="W13" i="42"/>
  <c r="V13" i="42"/>
  <c r="U13" i="42"/>
  <c r="T13" i="42"/>
  <c r="S13" i="42"/>
  <c r="Q13" i="42"/>
  <c r="P13" i="42"/>
  <c r="N13" i="42"/>
  <c r="L13" i="42"/>
  <c r="J13" i="42"/>
  <c r="I13" i="42"/>
  <c r="H13" i="42"/>
  <c r="G13" i="42"/>
  <c r="F13" i="42"/>
  <c r="E13" i="42"/>
  <c r="AE12" i="42"/>
  <c r="AD12" i="42"/>
  <c r="AC12" i="42"/>
  <c r="AB12" i="42"/>
  <c r="AA12" i="42"/>
  <c r="Z12" i="42"/>
  <c r="Y12" i="42"/>
  <c r="X12" i="42"/>
  <c r="W12" i="42"/>
  <c r="V12" i="42"/>
  <c r="U12" i="42"/>
  <c r="T12" i="42"/>
  <c r="S12" i="42"/>
  <c r="R12" i="42"/>
  <c r="Q12" i="42"/>
  <c r="P12" i="42"/>
  <c r="O12" i="42"/>
  <c r="N12" i="42"/>
  <c r="M12" i="42"/>
  <c r="L12" i="42"/>
  <c r="K12" i="42"/>
  <c r="J12" i="42"/>
  <c r="I12" i="42"/>
  <c r="H12" i="42"/>
  <c r="G12" i="42"/>
  <c r="F12" i="42"/>
  <c r="E12" i="42"/>
  <c r="D11" i="42"/>
  <c r="D12" i="42" s="1"/>
  <c r="D10" i="42"/>
  <c r="AD14" i="42" s="1"/>
  <c r="AE8" i="42"/>
  <c r="AB8" i="42"/>
  <c r="Z8" i="42"/>
  <c r="Y8" i="42"/>
  <c r="V8" i="42"/>
  <c r="U8" i="42"/>
  <c r="T8" i="42"/>
  <c r="S8" i="42"/>
  <c r="Q8" i="42"/>
  <c r="N8" i="42"/>
  <c r="L8" i="42"/>
  <c r="J8" i="42"/>
  <c r="I8" i="42"/>
  <c r="H8" i="42"/>
  <c r="G8" i="42"/>
  <c r="F8" i="42"/>
  <c r="E8" i="42"/>
  <c r="AE7" i="42"/>
  <c r="AD7" i="42"/>
  <c r="AC7" i="42"/>
  <c r="AB7" i="42"/>
  <c r="AA7" i="42"/>
  <c r="Z7" i="42"/>
  <c r="Y7" i="42"/>
  <c r="X7" i="42"/>
  <c r="W7" i="42"/>
  <c r="V7" i="42"/>
  <c r="U7" i="42"/>
  <c r="T7" i="42"/>
  <c r="S7" i="42"/>
  <c r="R7" i="42"/>
  <c r="Q7" i="42"/>
  <c r="P7" i="42"/>
  <c r="O7" i="42"/>
  <c r="N7" i="42"/>
  <c r="M7" i="42"/>
  <c r="L7" i="42"/>
  <c r="K7" i="42"/>
  <c r="J7" i="42"/>
  <c r="I7" i="42"/>
  <c r="H7" i="42"/>
  <c r="G7" i="42"/>
  <c r="F7" i="42"/>
  <c r="E7" i="42"/>
  <c r="D6" i="42"/>
  <c r="D5" i="42"/>
  <c r="AB9" i="42" s="1"/>
  <c r="L19" i="41"/>
  <c r="K19" i="41"/>
  <c r="I19" i="41"/>
  <c r="H19" i="41"/>
  <c r="E19" i="41"/>
  <c r="L18" i="41"/>
  <c r="K18" i="41"/>
  <c r="I18" i="41"/>
  <c r="H18" i="41"/>
  <c r="J17" i="41"/>
  <c r="G17" i="41"/>
  <c r="F17" i="41"/>
  <c r="E17" i="41"/>
  <c r="J16" i="41"/>
  <c r="J19" i="41" s="1"/>
  <c r="G16" i="41"/>
  <c r="G19" i="41" s="1"/>
  <c r="F16" i="41"/>
  <c r="F19" i="41" s="1"/>
  <c r="E16" i="41"/>
  <c r="L15" i="41"/>
  <c r="K15" i="41"/>
  <c r="I15" i="41"/>
  <c r="H15" i="41"/>
  <c r="E15" i="41"/>
  <c r="L14" i="41"/>
  <c r="K14" i="41"/>
  <c r="I14" i="41"/>
  <c r="H14" i="41"/>
  <c r="J13" i="41"/>
  <c r="G13" i="41"/>
  <c r="F13" i="41"/>
  <c r="E13" i="41"/>
  <c r="J12" i="41"/>
  <c r="J15" i="41" s="1"/>
  <c r="G12" i="41"/>
  <c r="G15" i="41" s="1"/>
  <c r="F12" i="41"/>
  <c r="F15" i="41" s="1"/>
  <c r="E12" i="41"/>
  <c r="E14" i="41" s="1"/>
  <c r="L11" i="41"/>
  <c r="K11" i="41"/>
  <c r="I11" i="41"/>
  <c r="H11" i="41"/>
  <c r="E11" i="41"/>
  <c r="L10" i="41"/>
  <c r="K10" i="41"/>
  <c r="I10" i="41"/>
  <c r="H10" i="41"/>
  <c r="J9" i="41"/>
  <c r="G9" i="41"/>
  <c r="F9" i="41"/>
  <c r="E9" i="41"/>
  <c r="J8" i="41"/>
  <c r="J11" i="41" s="1"/>
  <c r="G8" i="41"/>
  <c r="G11" i="41" s="1"/>
  <c r="F8" i="41"/>
  <c r="F11" i="41" s="1"/>
  <c r="E8" i="41"/>
  <c r="E10" i="41" s="1"/>
  <c r="J18" i="69"/>
  <c r="I18" i="69"/>
  <c r="H18" i="69"/>
  <c r="G18" i="69"/>
  <c r="F18" i="69"/>
  <c r="E18" i="69"/>
  <c r="K17" i="69"/>
  <c r="J17" i="69"/>
  <c r="I17" i="69"/>
  <c r="H17" i="69"/>
  <c r="G17" i="69"/>
  <c r="F17" i="69"/>
  <c r="E17" i="69"/>
  <c r="D16" i="69"/>
  <c r="D15" i="69"/>
  <c r="J13" i="69"/>
  <c r="I13" i="69"/>
  <c r="H13" i="69"/>
  <c r="G13" i="69"/>
  <c r="F13" i="69"/>
  <c r="E13" i="69"/>
  <c r="K12" i="69"/>
  <c r="J12" i="69"/>
  <c r="I12" i="69"/>
  <c r="H12" i="69"/>
  <c r="G12" i="69"/>
  <c r="F12" i="69"/>
  <c r="E12" i="69"/>
  <c r="D11" i="69"/>
  <c r="D10" i="69"/>
  <c r="J8" i="69"/>
  <c r="I8" i="69"/>
  <c r="H8" i="69"/>
  <c r="G8" i="69"/>
  <c r="F8" i="69"/>
  <c r="E8" i="69"/>
  <c r="K7" i="69"/>
  <c r="J7" i="69"/>
  <c r="I7" i="69"/>
  <c r="H7" i="69"/>
  <c r="G7" i="69"/>
  <c r="F7" i="69"/>
  <c r="E7" i="69"/>
  <c r="D6" i="69"/>
  <c r="D5" i="69"/>
  <c r="AE19" i="40"/>
  <c r="AD19" i="40"/>
  <c r="AB19" i="40"/>
  <c r="AA19" i="40"/>
  <c r="Z19" i="40"/>
  <c r="X19" i="40"/>
  <c r="W19" i="40"/>
  <c r="V19" i="40"/>
  <c r="T19" i="40"/>
  <c r="S19" i="40"/>
  <c r="R19" i="40"/>
  <c r="P19" i="40"/>
  <c r="O19" i="40"/>
  <c r="N19" i="40"/>
  <c r="L19" i="40"/>
  <c r="K19" i="40"/>
  <c r="J19" i="40"/>
  <c r="H19" i="40"/>
  <c r="G19" i="40"/>
  <c r="F19" i="40"/>
  <c r="AE18" i="40"/>
  <c r="AD18" i="40"/>
  <c r="AB18" i="40"/>
  <c r="Z18" i="40"/>
  <c r="Y18" i="40"/>
  <c r="W18" i="40"/>
  <c r="V18" i="40"/>
  <c r="U18" i="40"/>
  <c r="T18" i="40"/>
  <c r="S18" i="40"/>
  <c r="Q18" i="40"/>
  <c r="P18" i="40"/>
  <c r="O18" i="40"/>
  <c r="N18" i="40"/>
  <c r="L18" i="40"/>
  <c r="J18" i="40"/>
  <c r="I18" i="40"/>
  <c r="H18" i="40"/>
  <c r="G18" i="40"/>
  <c r="F18" i="40"/>
  <c r="E18" i="40"/>
  <c r="AE17" i="40"/>
  <c r="AD17" i="40"/>
  <c r="AC17" i="40"/>
  <c r="AB17" i="40"/>
  <c r="AA17" i="40"/>
  <c r="Z17" i="40"/>
  <c r="Y17" i="40"/>
  <c r="X17" i="40"/>
  <c r="W17" i="40"/>
  <c r="V17" i="40"/>
  <c r="U17" i="40"/>
  <c r="T17" i="40"/>
  <c r="S17" i="40"/>
  <c r="R17" i="40"/>
  <c r="Q17" i="40"/>
  <c r="P17" i="40"/>
  <c r="O17" i="40"/>
  <c r="N17" i="40"/>
  <c r="M17" i="40"/>
  <c r="L17" i="40"/>
  <c r="K17" i="40"/>
  <c r="J17" i="40"/>
  <c r="I17" i="40"/>
  <c r="H17" i="40"/>
  <c r="G17" i="40"/>
  <c r="F17" i="40"/>
  <c r="E17" i="40"/>
  <c r="D16" i="40"/>
  <c r="D18" i="40" s="1"/>
  <c r="D15" i="40"/>
  <c r="AC19" i="40" s="1"/>
  <c r="AE14" i="40"/>
  <c r="AA14" i="40"/>
  <c r="W14" i="40"/>
  <c r="S14" i="40"/>
  <c r="O14" i="40"/>
  <c r="K14" i="40"/>
  <c r="G14" i="40"/>
  <c r="AE13" i="40"/>
  <c r="AD13" i="40"/>
  <c r="AB13" i="40"/>
  <c r="Z13" i="40"/>
  <c r="Y13" i="40"/>
  <c r="W13" i="40"/>
  <c r="V13" i="40"/>
  <c r="U13" i="40"/>
  <c r="T13" i="40"/>
  <c r="S13" i="40"/>
  <c r="Q13" i="40"/>
  <c r="P13" i="40"/>
  <c r="N13" i="40"/>
  <c r="L13" i="40"/>
  <c r="J13" i="40"/>
  <c r="I13" i="40"/>
  <c r="H13" i="40"/>
  <c r="G13" i="40"/>
  <c r="F13" i="40"/>
  <c r="E13" i="40"/>
  <c r="AE12" i="40"/>
  <c r="AD12" i="40"/>
  <c r="AC12" i="40"/>
  <c r="AB12" i="40"/>
  <c r="AA12" i="40"/>
  <c r="Z12" i="40"/>
  <c r="Y12" i="40"/>
  <c r="X12" i="40"/>
  <c r="W12" i="40"/>
  <c r="V12" i="40"/>
  <c r="U12" i="40"/>
  <c r="T12" i="40"/>
  <c r="S12" i="40"/>
  <c r="R12" i="40"/>
  <c r="Q12" i="40"/>
  <c r="P12" i="40"/>
  <c r="O12" i="40"/>
  <c r="N12" i="40"/>
  <c r="M12" i="40"/>
  <c r="L12" i="40"/>
  <c r="K12" i="40"/>
  <c r="J12" i="40"/>
  <c r="I12" i="40"/>
  <c r="H12" i="40"/>
  <c r="G12" i="40"/>
  <c r="F12" i="40"/>
  <c r="E12" i="40"/>
  <c r="D11" i="40"/>
  <c r="D12" i="40" s="1"/>
  <c r="D10" i="40"/>
  <c r="AD14" i="40" s="1"/>
  <c r="AE8" i="40"/>
  <c r="AB8" i="40"/>
  <c r="Z8" i="40"/>
  <c r="Y8" i="40"/>
  <c r="V8" i="40"/>
  <c r="U8" i="40"/>
  <c r="T8" i="40"/>
  <c r="S8" i="40"/>
  <c r="Q8" i="40"/>
  <c r="N8" i="40"/>
  <c r="L8" i="40"/>
  <c r="J8" i="40"/>
  <c r="I8" i="40"/>
  <c r="H8" i="40"/>
  <c r="G8" i="40"/>
  <c r="F8" i="40"/>
  <c r="E8" i="40"/>
  <c r="AE7" i="40"/>
  <c r="AD7" i="40"/>
  <c r="AC7" i="40"/>
  <c r="AB7" i="40"/>
  <c r="AA7" i="40"/>
  <c r="Z7" i="40"/>
  <c r="Y7" i="40"/>
  <c r="X7" i="40"/>
  <c r="W7" i="40"/>
  <c r="V7" i="40"/>
  <c r="U7" i="40"/>
  <c r="T7" i="40"/>
  <c r="S7" i="40"/>
  <c r="R7" i="40"/>
  <c r="Q7" i="40"/>
  <c r="P7" i="40"/>
  <c r="O7" i="40"/>
  <c r="N7" i="40"/>
  <c r="M7" i="40"/>
  <c r="L7" i="40"/>
  <c r="K7" i="40"/>
  <c r="J7" i="40"/>
  <c r="I7" i="40"/>
  <c r="H7" i="40"/>
  <c r="G7" i="40"/>
  <c r="F7" i="40"/>
  <c r="E7" i="40"/>
  <c r="D6" i="40"/>
  <c r="D5" i="40"/>
  <c r="AB9" i="40" s="1"/>
  <c r="L19" i="39"/>
  <c r="K19" i="39"/>
  <c r="I19" i="39"/>
  <c r="H19" i="39"/>
  <c r="L18" i="39"/>
  <c r="K18" i="39"/>
  <c r="I18" i="39"/>
  <c r="H18" i="39"/>
  <c r="J17" i="39"/>
  <c r="G17" i="39"/>
  <c r="F17" i="39"/>
  <c r="E17" i="39"/>
  <c r="D17" i="39" s="1"/>
  <c r="J16" i="39"/>
  <c r="J19" i="39" s="1"/>
  <c r="G16" i="39"/>
  <c r="G19" i="39" s="1"/>
  <c r="F16" i="39"/>
  <c r="F19" i="39" s="1"/>
  <c r="E16" i="39"/>
  <c r="L15" i="39"/>
  <c r="K15" i="39"/>
  <c r="I15" i="39"/>
  <c r="H15" i="39"/>
  <c r="E15" i="39"/>
  <c r="L14" i="39"/>
  <c r="K14" i="39"/>
  <c r="I14" i="39"/>
  <c r="H14" i="39"/>
  <c r="J13" i="39"/>
  <c r="G13" i="39"/>
  <c r="F13" i="39"/>
  <c r="D13" i="39" s="1"/>
  <c r="E13" i="39"/>
  <c r="J12" i="39"/>
  <c r="J15" i="39" s="1"/>
  <c r="G12" i="39"/>
  <c r="F12" i="39"/>
  <c r="F15" i="39" s="1"/>
  <c r="E12" i="39"/>
  <c r="E14" i="39" s="1"/>
  <c r="L11" i="39"/>
  <c r="K11" i="39"/>
  <c r="I11" i="39"/>
  <c r="H11" i="39"/>
  <c r="E11" i="39"/>
  <c r="L10" i="39"/>
  <c r="K10" i="39"/>
  <c r="I10" i="39"/>
  <c r="H10" i="39"/>
  <c r="J9" i="39"/>
  <c r="G9" i="39"/>
  <c r="F9" i="39"/>
  <c r="E9" i="39"/>
  <c r="J8" i="39"/>
  <c r="J11" i="39" s="1"/>
  <c r="G8" i="39"/>
  <c r="G11" i="39" s="1"/>
  <c r="F8" i="39"/>
  <c r="F11" i="39" s="1"/>
  <c r="E8" i="39"/>
  <c r="E10" i="39" s="1"/>
  <c r="I19" i="68"/>
  <c r="J18" i="68"/>
  <c r="I18" i="68"/>
  <c r="H18" i="68"/>
  <c r="G18" i="68"/>
  <c r="F18" i="68"/>
  <c r="E18" i="68"/>
  <c r="K17" i="68"/>
  <c r="J17" i="68"/>
  <c r="I17" i="68"/>
  <c r="H17" i="68"/>
  <c r="G17" i="68"/>
  <c r="F17" i="68"/>
  <c r="E17" i="68"/>
  <c r="D16" i="68"/>
  <c r="D15" i="68"/>
  <c r="J13" i="68"/>
  <c r="I13" i="68"/>
  <c r="H13" i="68"/>
  <c r="G13" i="68"/>
  <c r="F13" i="68"/>
  <c r="E13" i="68"/>
  <c r="K12" i="68"/>
  <c r="J12" i="68"/>
  <c r="I12" i="68"/>
  <c r="H12" i="68"/>
  <c r="G12" i="68"/>
  <c r="F12" i="68"/>
  <c r="E12" i="68"/>
  <c r="D11" i="68"/>
  <c r="D10" i="68"/>
  <c r="J8" i="68"/>
  <c r="I8" i="68"/>
  <c r="H8" i="68"/>
  <c r="G8" i="68"/>
  <c r="F8" i="68"/>
  <c r="E8" i="68"/>
  <c r="K7" i="68"/>
  <c r="J7" i="68"/>
  <c r="I7" i="68"/>
  <c r="H7" i="68"/>
  <c r="G7" i="68"/>
  <c r="F7" i="68"/>
  <c r="E7" i="68"/>
  <c r="D6" i="68"/>
  <c r="D5" i="68"/>
  <c r="AA19" i="38"/>
  <c r="W19" i="38"/>
  <c r="S19" i="38"/>
  <c r="O19" i="38"/>
  <c r="K19" i="38"/>
  <c r="G19" i="38"/>
  <c r="AD18" i="38"/>
  <c r="AC18" i="38"/>
  <c r="AB18" i="38"/>
  <c r="Z18" i="38"/>
  <c r="Y18" i="38"/>
  <c r="W18" i="38"/>
  <c r="V18" i="38"/>
  <c r="U18" i="38"/>
  <c r="T18" i="38"/>
  <c r="S18" i="38"/>
  <c r="Q18" i="38"/>
  <c r="P18" i="38"/>
  <c r="O18" i="38"/>
  <c r="N18" i="38"/>
  <c r="L18" i="38"/>
  <c r="J18" i="38"/>
  <c r="I18" i="38"/>
  <c r="H18" i="38"/>
  <c r="G18" i="38"/>
  <c r="F18" i="38"/>
  <c r="E18" i="38"/>
  <c r="AD17" i="38"/>
  <c r="AC17" i="38"/>
  <c r="AB17" i="38"/>
  <c r="AA17" i="38"/>
  <c r="Z17" i="38"/>
  <c r="Y17" i="38"/>
  <c r="X17" i="38"/>
  <c r="W17" i="38"/>
  <c r="V17" i="38"/>
  <c r="U17" i="38"/>
  <c r="T17" i="38"/>
  <c r="S17" i="38"/>
  <c r="R17" i="38"/>
  <c r="Q17" i="38"/>
  <c r="P17" i="38"/>
  <c r="O17" i="38"/>
  <c r="N17" i="38"/>
  <c r="M17" i="38"/>
  <c r="L17" i="38"/>
  <c r="K17" i="38"/>
  <c r="J17" i="38"/>
  <c r="I17" i="38"/>
  <c r="H17" i="38"/>
  <c r="G17" i="38"/>
  <c r="F17" i="38"/>
  <c r="E17" i="38"/>
  <c r="D16" i="38"/>
  <c r="D18" i="38" s="1"/>
  <c r="D15" i="38"/>
  <c r="AD19" i="38" s="1"/>
  <c r="AD13" i="38"/>
  <c r="AC13" i="38"/>
  <c r="AB13" i="38"/>
  <c r="Z13" i="38"/>
  <c r="Y13" i="38"/>
  <c r="W13" i="38"/>
  <c r="V13" i="38"/>
  <c r="U13" i="38"/>
  <c r="T13" i="38"/>
  <c r="S13" i="38"/>
  <c r="Q13" i="38"/>
  <c r="P13" i="38"/>
  <c r="L13" i="38"/>
  <c r="J13" i="38"/>
  <c r="I13" i="38"/>
  <c r="H13" i="38"/>
  <c r="G13" i="38"/>
  <c r="F13" i="38"/>
  <c r="E13" i="38"/>
  <c r="AD12" i="38"/>
  <c r="AC12" i="38"/>
  <c r="AB12" i="38"/>
  <c r="AA12" i="38"/>
  <c r="Z12" i="38"/>
  <c r="Y12" i="38"/>
  <c r="X12" i="38"/>
  <c r="W12" i="38"/>
  <c r="V12" i="38"/>
  <c r="U12" i="38"/>
  <c r="T12" i="38"/>
  <c r="S12" i="38"/>
  <c r="R12" i="38"/>
  <c r="Q12" i="38"/>
  <c r="P12" i="38"/>
  <c r="O12" i="38"/>
  <c r="N12" i="38"/>
  <c r="M12" i="38"/>
  <c r="L12" i="38"/>
  <c r="K12" i="38"/>
  <c r="J12" i="38"/>
  <c r="I12" i="38"/>
  <c r="H12" i="38"/>
  <c r="G12" i="38"/>
  <c r="F12" i="38"/>
  <c r="E12" i="38"/>
  <c r="D11" i="38"/>
  <c r="D10" i="38"/>
  <c r="AA14" i="38" s="1"/>
  <c r="AD8" i="38"/>
  <c r="AB8" i="38"/>
  <c r="Z8" i="38"/>
  <c r="Y8" i="38"/>
  <c r="V8" i="38"/>
  <c r="U8" i="38"/>
  <c r="T8" i="38"/>
  <c r="S8" i="38"/>
  <c r="Q8" i="38"/>
  <c r="L8" i="38"/>
  <c r="J8" i="38"/>
  <c r="I8" i="38"/>
  <c r="H8" i="38"/>
  <c r="G8" i="38"/>
  <c r="F8" i="38"/>
  <c r="E8" i="38"/>
  <c r="AD7" i="38"/>
  <c r="AC7" i="38"/>
  <c r="AB7" i="38"/>
  <c r="AA7" i="38"/>
  <c r="Z7" i="38"/>
  <c r="Y7" i="38"/>
  <c r="X7" i="38"/>
  <c r="W7" i="38"/>
  <c r="V7" i="38"/>
  <c r="U7" i="38"/>
  <c r="T7" i="38"/>
  <c r="S7" i="38"/>
  <c r="R7" i="38"/>
  <c r="Q7" i="38"/>
  <c r="P7" i="38"/>
  <c r="O7" i="38"/>
  <c r="N7" i="38"/>
  <c r="M7" i="38"/>
  <c r="L7" i="38"/>
  <c r="K7" i="38"/>
  <c r="J7" i="38"/>
  <c r="I7" i="38"/>
  <c r="H7" i="38"/>
  <c r="G7" i="38"/>
  <c r="F7" i="38"/>
  <c r="E7" i="38"/>
  <c r="D6" i="38"/>
  <c r="D5" i="38"/>
  <c r="AD9" i="38" s="1"/>
  <c r="L19" i="28"/>
  <c r="K19" i="28"/>
  <c r="I19" i="28"/>
  <c r="H19" i="28"/>
  <c r="E19" i="28"/>
  <c r="L18" i="28"/>
  <c r="K18" i="28"/>
  <c r="I18" i="28"/>
  <c r="H18" i="28"/>
  <c r="J17" i="28"/>
  <c r="G17" i="28"/>
  <c r="F17" i="28"/>
  <c r="D17" i="28" s="1"/>
  <c r="E17" i="28"/>
  <c r="J16" i="28"/>
  <c r="J18" i="28" s="1"/>
  <c r="G16" i="28"/>
  <c r="G19" i="28" s="1"/>
  <c r="F16" i="28"/>
  <c r="E16" i="28"/>
  <c r="E18" i="28" s="1"/>
  <c r="D16" i="28"/>
  <c r="L15" i="28"/>
  <c r="K15" i="28"/>
  <c r="I15" i="28"/>
  <c r="H15" i="28"/>
  <c r="E15" i="28"/>
  <c r="L14" i="28"/>
  <c r="K14" i="28"/>
  <c r="I14" i="28"/>
  <c r="H14" i="28"/>
  <c r="J13" i="28"/>
  <c r="G13" i="28"/>
  <c r="F13" i="28"/>
  <c r="D13" i="28" s="1"/>
  <c r="E13" i="28"/>
  <c r="J12" i="28"/>
  <c r="J14" i="28" s="1"/>
  <c r="G12" i="28"/>
  <c r="G15" i="28" s="1"/>
  <c r="F12" i="28"/>
  <c r="F15" i="28" s="1"/>
  <c r="E12" i="28"/>
  <c r="E14" i="28" s="1"/>
  <c r="L11" i="28"/>
  <c r="K11" i="28"/>
  <c r="I11" i="28"/>
  <c r="H11" i="28"/>
  <c r="E11" i="28"/>
  <c r="L10" i="28"/>
  <c r="K10" i="28"/>
  <c r="I10" i="28"/>
  <c r="H10" i="28"/>
  <c r="J9" i="28"/>
  <c r="G9" i="28"/>
  <c r="F9" i="28"/>
  <c r="E9" i="28"/>
  <c r="J8" i="28"/>
  <c r="J10" i="28" s="1"/>
  <c r="G8" i="28"/>
  <c r="G11" i="28" s="1"/>
  <c r="F8" i="28"/>
  <c r="F11" i="28" s="1"/>
  <c r="E8" i="28"/>
  <c r="E10" i="28" s="1"/>
  <c r="E8" i="27"/>
  <c r="D8" i="27" s="1"/>
  <c r="F8" i="27"/>
  <c r="G8" i="27"/>
  <c r="G11" i="27" s="1"/>
  <c r="J8" i="27"/>
  <c r="D9" i="27"/>
  <c r="E9" i="27"/>
  <c r="F9" i="27"/>
  <c r="G9" i="27"/>
  <c r="J9" i="27"/>
  <c r="J10" i="27" s="1"/>
  <c r="F10" i="27"/>
  <c r="G10" i="27"/>
  <c r="H10" i="27"/>
  <c r="I10" i="27"/>
  <c r="K10" i="27"/>
  <c r="L10" i="27"/>
  <c r="F11" i="27"/>
  <c r="H11" i="27"/>
  <c r="I11" i="27"/>
  <c r="J11" i="27"/>
  <c r="K11" i="27"/>
  <c r="L11" i="27"/>
  <c r="E12" i="27"/>
  <c r="E14" i="27" s="1"/>
  <c r="F12" i="27"/>
  <c r="G12" i="27"/>
  <c r="J12" i="27"/>
  <c r="J14" i="27" s="1"/>
  <c r="D13" i="27"/>
  <c r="E13" i="27"/>
  <c r="F13" i="27"/>
  <c r="G13" i="27"/>
  <c r="J13" i="27"/>
  <c r="J15" i="27" s="1"/>
  <c r="F14" i="27"/>
  <c r="G14" i="27"/>
  <c r="H14" i="27"/>
  <c r="I14" i="27"/>
  <c r="K14" i="27"/>
  <c r="L14" i="27"/>
  <c r="F15" i="27"/>
  <c r="G15" i="27"/>
  <c r="H15" i="27"/>
  <c r="I15" i="27"/>
  <c r="K15" i="27"/>
  <c r="L15" i="27"/>
  <c r="E16" i="27"/>
  <c r="E19" i="27" s="1"/>
  <c r="F16" i="27"/>
  <c r="F18" i="27" s="1"/>
  <c r="G16" i="27"/>
  <c r="J16" i="27"/>
  <c r="J18" i="27" s="1"/>
  <c r="E17" i="27"/>
  <c r="D17" i="27" s="1"/>
  <c r="F17" i="27"/>
  <c r="G17" i="27"/>
  <c r="J17" i="27"/>
  <c r="J19" i="27" s="1"/>
  <c r="E18" i="27"/>
  <c r="G18" i="27"/>
  <c r="H18" i="27"/>
  <c r="I18" i="27"/>
  <c r="K18" i="27"/>
  <c r="L18" i="27"/>
  <c r="G19" i="27"/>
  <c r="H19" i="27"/>
  <c r="I19" i="27"/>
  <c r="K19" i="27"/>
  <c r="L19" i="27"/>
  <c r="J18" i="67"/>
  <c r="I18" i="67"/>
  <c r="H18" i="67"/>
  <c r="G18" i="67"/>
  <c r="F18" i="67"/>
  <c r="E18" i="67"/>
  <c r="K17" i="67"/>
  <c r="J17" i="67"/>
  <c r="I17" i="67"/>
  <c r="H17" i="67"/>
  <c r="G17" i="67"/>
  <c r="F17" i="67"/>
  <c r="E17" i="67"/>
  <c r="D16" i="67"/>
  <c r="D15" i="67"/>
  <c r="G19" i="67" s="1"/>
  <c r="J13" i="67"/>
  <c r="I13" i="67"/>
  <c r="H13" i="67"/>
  <c r="G13" i="67"/>
  <c r="F13" i="67"/>
  <c r="E13" i="67"/>
  <c r="K12" i="67"/>
  <c r="J12" i="67"/>
  <c r="I12" i="67"/>
  <c r="H12" i="67"/>
  <c r="G12" i="67"/>
  <c r="F12" i="67"/>
  <c r="E12" i="67"/>
  <c r="D11" i="67"/>
  <c r="D10" i="67"/>
  <c r="E14" i="67" s="1"/>
  <c r="J8" i="67"/>
  <c r="I8" i="67"/>
  <c r="H8" i="67"/>
  <c r="G8" i="67"/>
  <c r="F8" i="67"/>
  <c r="E8" i="67"/>
  <c r="K7" i="67"/>
  <c r="J7" i="67"/>
  <c r="I7" i="67"/>
  <c r="H7" i="67"/>
  <c r="G7" i="67"/>
  <c r="F7" i="67"/>
  <c r="E7" i="67"/>
  <c r="D6" i="67"/>
  <c r="D5" i="67"/>
  <c r="J18" i="66"/>
  <c r="I18" i="66"/>
  <c r="H18" i="66"/>
  <c r="G18" i="66"/>
  <c r="F18" i="66"/>
  <c r="E18" i="66"/>
  <c r="K17" i="66"/>
  <c r="J17" i="66"/>
  <c r="I17" i="66"/>
  <c r="H17" i="66"/>
  <c r="G17" i="66"/>
  <c r="F17" i="66"/>
  <c r="E17" i="66"/>
  <c r="D16" i="66"/>
  <c r="D15" i="66"/>
  <c r="J13" i="66"/>
  <c r="I13" i="66"/>
  <c r="H13" i="66"/>
  <c r="G13" i="66"/>
  <c r="F13" i="66"/>
  <c r="E13" i="66"/>
  <c r="K12" i="66"/>
  <c r="J12" i="66"/>
  <c r="I12" i="66"/>
  <c r="H12" i="66"/>
  <c r="G12" i="66"/>
  <c r="F12" i="66"/>
  <c r="E12" i="66"/>
  <c r="D11" i="66"/>
  <c r="D10" i="66"/>
  <c r="J8" i="66"/>
  <c r="I8" i="66"/>
  <c r="H8" i="66"/>
  <c r="G8" i="66"/>
  <c r="F8" i="66"/>
  <c r="E8" i="66"/>
  <c r="K7" i="66"/>
  <c r="J7" i="66"/>
  <c r="I7" i="66"/>
  <c r="H7" i="66"/>
  <c r="G7" i="66"/>
  <c r="F7" i="66"/>
  <c r="E7" i="66"/>
  <c r="D6" i="66"/>
  <c r="C6" i="66"/>
  <c r="D5" i="66"/>
  <c r="C5" i="66"/>
  <c r="AA19" i="57"/>
  <c r="W19" i="57"/>
  <c r="S19" i="57"/>
  <c r="O19" i="57"/>
  <c r="K19" i="57"/>
  <c r="G19" i="57"/>
  <c r="AD18" i="57"/>
  <c r="AC18" i="57"/>
  <c r="AB18" i="57"/>
  <c r="Z18" i="57"/>
  <c r="Y18" i="57"/>
  <c r="W18" i="57"/>
  <c r="V18" i="57"/>
  <c r="U18" i="57"/>
  <c r="T18" i="57"/>
  <c r="S18" i="57"/>
  <c r="Q18" i="57"/>
  <c r="P18" i="57"/>
  <c r="O18" i="57"/>
  <c r="N18" i="57"/>
  <c r="L18" i="57"/>
  <c r="J18" i="57"/>
  <c r="I18" i="57"/>
  <c r="H18" i="57"/>
  <c r="G18" i="57"/>
  <c r="F18" i="57"/>
  <c r="E18" i="57"/>
  <c r="AD17" i="57"/>
  <c r="AC17" i="57"/>
  <c r="AB17" i="57"/>
  <c r="AA17" i="57"/>
  <c r="Z17" i="57"/>
  <c r="Y17" i="57"/>
  <c r="X17" i="57"/>
  <c r="W17" i="57"/>
  <c r="V17" i="57"/>
  <c r="U17" i="57"/>
  <c r="T17" i="57"/>
  <c r="S17" i="57"/>
  <c r="R17" i="57"/>
  <c r="Q17" i="57"/>
  <c r="P17" i="57"/>
  <c r="O17" i="57"/>
  <c r="N17" i="57"/>
  <c r="M17" i="57"/>
  <c r="L17" i="57"/>
  <c r="K17" i="57"/>
  <c r="J17" i="57"/>
  <c r="I17" i="57"/>
  <c r="H17" i="57"/>
  <c r="G17" i="57"/>
  <c r="F17" i="57"/>
  <c r="E17" i="57"/>
  <c r="D16" i="57"/>
  <c r="D18" i="57" s="1"/>
  <c r="D15" i="57"/>
  <c r="AD19" i="57" s="1"/>
  <c r="AD13" i="57"/>
  <c r="AC13" i="57"/>
  <c r="AB13" i="57"/>
  <c r="Z13" i="57"/>
  <c r="Y13" i="57"/>
  <c r="W13" i="57"/>
  <c r="V13" i="57"/>
  <c r="U13" i="57"/>
  <c r="T13" i="57"/>
  <c r="S13" i="57"/>
  <c r="Q13" i="57"/>
  <c r="P13" i="57"/>
  <c r="L13" i="57"/>
  <c r="J13" i="57"/>
  <c r="I13" i="57"/>
  <c r="H13" i="57"/>
  <c r="G13" i="57"/>
  <c r="F13" i="57"/>
  <c r="E13" i="57"/>
  <c r="AD12" i="57"/>
  <c r="AC12" i="57"/>
  <c r="AB12" i="57"/>
  <c r="AA12" i="57"/>
  <c r="Z12" i="57"/>
  <c r="Y12" i="57"/>
  <c r="X12" i="57"/>
  <c r="W12" i="57"/>
  <c r="V12" i="57"/>
  <c r="U12" i="57"/>
  <c r="T12" i="57"/>
  <c r="S12" i="57"/>
  <c r="R12" i="57"/>
  <c r="Q12" i="57"/>
  <c r="P12" i="57"/>
  <c r="O12" i="57"/>
  <c r="N12" i="57"/>
  <c r="M12" i="57"/>
  <c r="L12" i="57"/>
  <c r="K12" i="57"/>
  <c r="J12" i="57"/>
  <c r="I12" i="57"/>
  <c r="H12" i="57"/>
  <c r="G12" i="57"/>
  <c r="F12" i="57"/>
  <c r="E12" i="57"/>
  <c r="D11" i="57"/>
  <c r="D10" i="57"/>
  <c r="AA14" i="57" s="1"/>
  <c r="AD8" i="57"/>
  <c r="AC8" i="57"/>
  <c r="AB8" i="57"/>
  <c r="Z8" i="57"/>
  <c r="Y8" i="57"/>
  <c r="W8" i="57"/>
  <c r="V8" i="57"/>
  <c r="U8" i="57"/>
  <c r="T8" i="57"/>
  <c r="S8" i="57"/>
  <c r="Q8" i="57"/>
  <c r="P8" i="57"/>
  <c r="L8" i="57"/>
  <c r="J8" i="57"/>
  <c r="I8" i="57"/>
  <c r="H8" i="57"/>
  <c r="G8" i="57"/>
  <c r="F8" i="57"/>
  <c r="E8" i="57"/>
  <c r="AD7" i="57"/>
  <c r="AC7" i="57"/>
  <c r="AB7" i="57"/>
  <c r="AA7" i="57"/>
  <c r="Z7" i="57"/>
  <c r="Y7" i="57"/>
  <c r="X7" i="57"/>
  <c r="W7" i="57"/>
  <c r="V7" i="57"/>
  <c r="U7" i="57"/>
  <c r="T7" i="57"/>
  <c r="S7" i="57"/>
  <c r="R7" i="57"/>
  <c r="Q7" i="57"/>
  <c r="P7" i="57"/>
  <c r="O7" i="57"/>
  <c r="N7" i="57"/>
  <c r="M7" i="57"/>
  <c r="L7" i="57"/>
  <c r="K7" i="57"/>
  <c r="J7" i="57"/>
  <c r="I7" i="57"/>
  <c r="H7" i="57"/>
  <c r="G7" i="57"/>
  <c r="F7" i="57"/>
  <c r="E7" i="57"/>
  <c r="D6" i="57"/>
  <c r="C6" i="57"/>
  <c r="D5" i="57"/>
  <c r="AD9" i="57" s="1"/>
  <c r="C5" i="57"/>
  <c r="L19" i="26"/>
  <c r="K19" i="26"/>
  <c r="I19" i="26"/>
  <c r="H19" i="26"/>
  <c r="E19" i="26"/>
  <c r="L18" i="26"/>
  <c r="K18" i="26"/>
  <c r="I18" i="26"/>
  <c r="H18" i="26"/>
  <c r="J17" i="26"/>
  <c r="G17" i="26"/>
  <c r="F17" i="26"/>
  <c r="D17" i="26" s="1"/>
  <c r="E17" i="26"/>
  <c r="J16" i="26"/>
  <c r="J18" i="26" s="1"/>
  <c r="G16" i="26"/>
  <c r="G19" i="26" s="1"/>
  <c r="F16" i="26"/>
  <c r="E16" i="26"/>
  <c r="E18" i="26" s="1"/>
  <c r="D16" i="26"/>
  <c r="L15" i="26"/>
  <c r="K15" i="26"/>
  <c r="I15" i="26"/>
  <c r="H15" i="26"/>
  <c r="F15" i="26"/>
  <c r="L14" i="26"/>
  <c r="K14" i="26"/>
  <c r="I14" i="26"/>
  <c r="H14" i="26"/>
  <c r="J13" i="26"/>
  <c r="G13" i="26"/>
  <c r="G14" i="26" s="1"/>
  <c r="F13" i="26"/>
  <c r="E13" i="26"/>
  <c r="D13" i="26"/>
  <c r="J12" i="26"/>
  <c r="J14" i="26" s="1"/>
  <c r="G12" i="26"/>
  <c r="F12" i="26"/>
  <c r="F14" i="26" s="1"/>
  <c r="E12" i="26"/>
  <c r="E14" i="26" s="1"/>
  <c r="D12" i="26"/>
  <c r="D15" i="26" s="1"/>
  <c r="L11" i="26"/>
  <c r="K11" i="26"/>
  <c r="I11" i="26"/>
  <c r="H11" i="26"/>
  <c r="L10" i="26"/>
  <c r="K10" i="26"/>
  <c r="I10" i="26"/>
  <c r="H10" i="26"/>
  <c r="J9" i="26"/>
  <c r="G9" i="26"/>
  <c r="F9" i="26"/>
  <c r="E9" i="26"/>
  <c r="D9" i="26" s="1"/>
  <c r="J8" i="26"/>
  <c r="J10" i="26" s="1"/>
  <c r="G8" i="26"/>
  <c r="G11" i="26" s="1"/>
  <c r="F8" i="26"/>
  <c r="F11" i="26" s="1"/>
  <c r="E8" i="26"/>
  <c r="E11" i="26" s="1"/>
  <c r="K19" i="67" l="1"/>
  <c r="D12" i="67"/>
  <c r="D17" i="61"/>
  <c r="F14" i="63"/>
  <c r="D12" i="66"/>
  <c r="D17" i="67"/>
  <c r="D17" i="60"/>
  <c r="E14" i="63"/>
  <c r="G19" i="66"/>
  <c r="L19" i="66"/>
  <c r="D8" i="69"/>
  <c r="D12" i="69"/>
  <c r="I9" i="70"/>
  <c r="L9" i="70"/>
  <c r="D12" i="70"/>
  <c r="D17" i="70"/>
  <c r="D12" i="59"/>
  <c r="D17" i="59"/>
  <c r="D13" i="62"/>
  <c r="K19" i="62"/>
  <c r="L19" i="62"/>
  <c r="D8" i="67"/>
  <c r="L9" i="67"/>
  <c r="J9" i="68"/>
  <c r="L9" i="68"/>
  <c r="J9" i="62"/>
  <c r="L9" i="62"/>
  <c r="D8" i="66"/>
  <c r="L9" i="66"/>
  <c r="D13" i="66"/>
  <c r="L14" i="66"/>
  <c r="H19" i="67"/>
  <c r="L19" i="67"/>
  <c r="E19" i="68"/>
  <c r="L19" i="68"/>
  <c r="I9" i="60"/>
  <c r="L9" i="60"/>
  <c r="D12" i="60"/>
  <c r="H14" i="63"/>
  <c r="D14" i="63"/>
  <c r="C7" i="63"/>
  <c r="J9" i="69"/>
  <c r="L9" i="69"/>
  <c r="K14" i="69"/>
  <c r="L14" i="69"/>
  <c r="K14" i="62"/>
  <c r="L14" i="62"/>
  <c r="F14" i="67"/>
  <c r="L14" i="67"/>
  <c r="H14" i="67"/>
  <c r="K14" i="68"/>
  <c r="L14" i="68"/>
  <c r="D17" i="68"/>
  <c r="G9" i="69"/>
  <c r="E19" i="69"/>
  <c r="L19" i="69"/>
  <c r="I9" i="61"/>
  <c r="L9" i="61"/>
  <c r="D12" i="61"/>
  <c r="H9" i="62"/>
  <c r="K14" i="63"/>
  <c r="C12" i="63"/>
  <c r="H9" i="66"/>
  <c r="J19" i="66"/>
  <c r="I9" i="67"/>
  <c r="K14" i="65"/>
  <c r="G9" i="66"/>
  <c r="F14" i="66"/>
  <c r="E9" i="67"/>
  <c r="K14" i="67"/>
  <c r="J19" i="67"/>
  <c r="H14" i="68"/>
  <c r="D17" i="69"/>
  <c r="D18" i="69"/>
  <c r="I19" i="69"/>
  <c r="E9" i="70"/>
  <c r="E9" i="60"/>
  <c r="E9" i="61"/>
  <c r="I9" i="62"/>
  <c r="C13" i="64"/>
  <c r="C17" i="64"/>
  <c r="C12" i="65"/>
  <c r="D18" i="67"/>
  <c r="G14" i="66"/>
  <c r="K9" i="68"/>
  <c r="D17" i="66"/>
  <c r="D18" i="66"/>
  <c r="K9" i="66"/>
  <c r="J14" i="66"/>
  <c r="I19" i="66"/>
  <c r="H9" i="67"/>
  <c r="G14" i="67"/>
  <c r="F19" i="67"/>
  <c r="D7" i="66"/>
  <c r="J9" i="66"/>
  <c r="F9" i="66"/>
  <c r="I14" i="66"/>
  <c r="E19" i="66"/>
  <c r="H19" i="66"/>
  <c r="K9" i="67"/>
  <c r="G9" i="67"/>
  <c r="J14" i="67"/>
  <c r="I19" i="67"/>
  <c r="K9" i="69"/>
  <c r="D8" i="70"/>
  <c r="D8" i="60"/>
  <c r="D8" i="61"/>
  <c r="E9" i="62"/>
  <c r="K9" i="62"/>
  <c r="D18" i="62"/>
  <c r="E19" i="62"/>
  <c r="H9" i="63"/>
  <c r="D9" i="63"/>
  <c r="C8" i="63"/>
  <c r="K9" i="64"/>
  <c r="G14" i="64"/>
  <c r="C18" i="64"/>
  <c r="D19" i="64"/>
  <c r="C13" i="65"/>
  <c r="C17" i="65"/>
  <c r="E9" i="66"/>
  <c r="K14" i="66"/>
  <c r="F19" i="66"/>
  <c r="D13" i="67"/>
  <c r="I9" i="66"/>
  <c r="E14" i="66"/>
  <c r="H14" i="66"/>
  <c r="K19" i="66"/>
  <c r="J9" i="67"/>
  <c r="F9" i="67"/>
  <c r="I14" i="67"/>
  <c r="E19" i="67"/>
  <c r="G9" i="68"/>
  <c r="D12" i="68"/>
  <c r="D18" i="68"/>
  <c r="H14" i="69"/>
  <c r="D7" i="62"/>
  <c r="D8" i="62"/>
  <c r="G9" i="62"/>
  <c r="H19" i="62"/>
  <c r="K9" i="63"/>
  <c r="G9" i="63"/>
  <c r="K14" i="64"/>
  <c r="H19" i="64"/>
  <c r="G14" i="65"/>
  <c r="C18" i="65"/>
  <c r="D19" i="65"/>
  <c r="D10" i="27"/>
  <c r="D11" i="27"/>
  <c r="F10" i="26"/>
  <c r="F14" i="39"/>
  <c r="F14" i="41"/>
  <c r="F18" i="45"/>
  <c r="E18" i="51"/>
  <c r="G10" i="26"/>
  <c r="D19" i="26"/>
  <c r="D12" i="27"/>
  <c r="E11" i="27"/>
  <c r="D19" i="28"/>
  <c r="G14" i="45"/>
  <c r="E19" i="45"/>
  <c r="D15" i="51"/>
  <c r="D19" i="51"/>
  <c r="E10" i="55"/>
  <c r="C19" i="55"/>
  <c r="F18" i="55"/>
  <c r="F19" i="27"/>
  <c r="D16" i="27"/>
  <c r="E15" i="27"/>
  <c r="E10" i="27"/>
  <c r="D8" i="28"/>
  <c r="D12" i="28"/>
  <c r="D8" i="39"/>
  <c r="D12" i="39"/>
  <c r="D15" i="39" s="1"/>
  <c r="D16" i="39"/>
  <c r="D19" i="39" s="1"/>
  <c r="E19" i="39"/>
  <c r="D8" i="41"/>
  <c r="D11" i="41" s="1"/>
  <c r="D12" i="41"/>
  <c r="D16" i="41"/>
  <c r="F18" i="43"/>
  <c r="D13" i="45"/>
  <c r="D15" i="45" s="1"/>
  <c r="D16" i="45"/>
  <c r="D19" i="45" s="1"/>
  <c r="G18" i="45"/>
  <c r="E11" i="47"/>
  <c r="D16" i="47"/>
  <c r="D18" i="47" s="1"/>
  <c r="J18" i="47"/>
  <c r="D16" i="50"/>
  <c r="C12" i="51"/>
  <c r="C15" i="51" s="1"/>
  <c r="C16" i="51"/>
  <c r="C19" i="51" s="1"/>
  <c r="C12" i="53"/>
  <c r="C17" i="53"/>
  <c r="C19" i="53" s="1"/>
  <c r="E18" i="53"/>
  <c r="F11" i="55"/>
  <c r="D11" i="55"/>
  <c r="C17" i="55"/>
  <c r="F10" i="28"/>
  <c r="F10" i="39"/>
  <c r="F18" i="39"/>
  <c r="F10" i="41"/>
  <c r="E14" i="50"/>
  <c r="E14" i="51"/>
  <c r="G15" i="39"/>
  <c r="E15" i="47"/>
  <c r="E15" i="50"/>
  <c r="D11" i="51"/>
  <c r="D11" i="53"/>
  <c r="D8" i="26"/>
  <c r="D11" i="26" s="1"/>
  <c r="E10" i="26"/>
  <c r="G15" i="26"/>
  <c r="E15" i="26"/>
  <c r="F19" i="26"/>
  <c r="F18" i="26"/>
  <c r="D9" i="28"/>
  <c r="D11" i="28" s="1"/>
  <c r="F14" i="28"/>
  <c r="F19" i="28"/>
  <c r="F18" i="28"/>
  <c r="D9" i="39"/>
  <c r="E18" i="39"/>
  <c r="J18" i="39"/>
  <c r="D9" i="41"/>
  <c r="D13" i="41"/>
  <c r="D14" i="41" s="1"/>
  <c r="E18" i="41"/>
  <c r="F18" i="41"/>
  <c r="F10" i="43"/>
  <c r="D13" i="43"/>
  <c r="D15" i="43" s="1"/>
  <c r="E15" i="43"/>
  <c r="G19" i="43"/>
  <c r="E19" i="43"/>
  <c r="G11" i="45"/>
  <c r="E11" i="45"/>
  <c r="E18" i="45"/>
  <c r="D12" i="47"/>
  <c r="D15" i="47" s="1"/>
  <c r="D17" i="47"/>
  <c r="F18" i="47"/>
  <c r="D17" i="50"/>
  <c r="F18" i="50"/>
  <c r="C8" i="51"/>
  <c r="C11" i="51" s="1"/>
  <c r="D14" i="51"/>
  <c r="D18" i="51"/>
  <c r="C8" i="53"/>
  <c r="C10" i="53" s="1"/>
  <c r="C13" i="53"/>
  <c r="C14" i="53" s="1"/>
  <c r="E14" i="53"/>
  <c r="D19" i="53"/>
  <c r="C8" i="55"/>
  <c r="C11" i="55" s="1"/>
  <c r="I11" i="55"/>
  <c r="F15" i="55"/>
  <c r="D15" i="55"/>
  <c r="I10" i="72"/>
  <c r="Q9" i="72"/>
  <c r="K9" i="72"/>
  <c r="S8" i="72"/>
  <c r="E10" i="72"/>
  <c r="M9" i="72"/>
  <c r="G10" i="72"/>
  <c r="O9" i="72"/>
  <c r="H14" i="58"/>
  <c r="L14" i="58"/>
  <c r="P14" i="58"/>
  <c r="T14" i="58"/>
  <c r="X14" i="58"/>
  <c r="AB14" i="58"/>
  <c r="D18" i="58"/>
  <c r="H9" i="58"/>
  <c r="L9" i="58"/>
  <c r="P9" i="58"/>
  <c r="T9" i="58"/>
  <c r="X9" i="58"/>
  <c r="AB9" i="58"/>
  <c r="D13" i="58"/>
  <c r="E14" i="58"/>
  <c r="I14" i="58"/>
  <c r="M14" i="58"/>
  <c r="Q14" i="58"/>
  <c r="U14" i="58"/>
  <c r="Y14" i="58"/>
  <c r="AC14" i="58"/>
  <c r="H19" i="58"/>
  <c r="L19" i="58"/>
  <c r="P19" i="58"/>
  <c r="T19" i="58"/>
  <c r="X19" i="58"/>
  <c r="AB19" i="58"/>
  <c r="E9" i="58"/>
  <c r="I9" i="58"/>
  <c r="M9" i="58"/>
  <c r="Q9" i="58"/>
  <c r="U9" i="58"/>
  <c r="Y9" i="58"/>
  <c r="AC9" i="58"/>
  <c r="D12" i="58"/>
  <c r="F14" i="58"/>
  <c r="J14" i="58"/>
  <c r="N14" i="58"/>
  <c r="R14" i="58"/>
  <c r="V14" i="58"/>
  <c r="Z14" i="58"/>
  <c r="AD14" i="58"/>
  <c r="E19" i="58"/>
  <c r="I19" i="58"/>
  <c r="M19" i="58"/>
  <c r="Q19" i="58"/>
  <c r="U19" i="58"/>
  <c r="Y19" i="58"/>
  <c r="AC19" i="58"/>
  <c r="D8" i="58"/>
  <c r="F9" i="58"/>
  <c r="J9" i="58"/>
  <c r="N9" i="58"/>
  <c r="R9" i="58"/>
  <c r="V9" i="58"/>
  <c r="Z9" i="58"/>
  <c r="G14" i="58"/>
  <c r="K14" i="58"/>
  <c r="O14" i="58"/>
  <c r="S14" i="58"/>
  <c r="W14" i="58"/>
  <c r="F19" i="58"/>
  <c r="J19" i="58"/>
  <c r="N19" i="58"/>
  <c r="R19" i="58"/>
  <c r="V19" i="58"/>
  <c r="Z19" i="58"/>
  <c r="K9" i="65"/>
  <c r="D9" i="65"/>
  <c r="H9" i="65"/>
  <c r="D14" i="65"/>
  <c r="H14" i="65"/>
  <c r="E19" i="65"/>
  <c r="I19" i="65"/>
  <c r="G9" i="65"/>
  <c r="E9" i="65"/>
  <c r="I9" i="65"/>
  <c r="E14" i="65"/>
  <c r="I14" i="65"/>
  <c r="F19" i="65"/>
  <c r="J19" i="65"/>
  <c r="C8" i="65"/>
  <c r="C7" i="65"/>
  <c r="F9" i="65"/>
  <c r="F14" i="65"/>
  <c r="G19" i="65"/>
  <c r="F14" i="56"/>
  <c r="J14" i="56"/>
  <c r="N14" i="56"/>
  <c r="R14" i="56"/>
  <c r="V14" i="56"/>
  <c r="Z14" i="56"/>
  <c r="AD14" i="56"/>
  <c r="D9" i="56"/>
  <c r="H9" i="56"/>
  <c r="L9" i="56"/>
  <c r="P9" i="56"/>
  <c r="T9" i="56"/>
  <c r="X9" i="56"/>
  <c r="AB9" i="56"/>
  <c r="G14" i="56"/>
  <c r="K14" i="56"/>
  <c r="O14" i="56"/>
  <c r="S14" i="56"/>
  <c r="W14" i="56"/>
  <c r="AA14" i="56"/>
  <c r="D19" i="56"/>
  <c r="H19" i="56"/>
  <c r="L19" i="56"/>
  <c r="P19" i="56"/>
  <c r="T19" i="56"/>
  <c r="X19" i="56"/>
  <c r="AB19" i="56"/>
  <c r="F30" i="56"/>
  <c r="E9" i="56"/>
  <c r="I9" i="56"/>
  <c r="M9" i="56"/>
  <c r="Q9" i="56"/>
  <c r="U9" i="56"/>
  <c r="Y9" i="56"/>
  <c r="AC9" i="56"/>
  <c r="C12" i="56"/>
  <c r="C13" i="56"/>
  <c r="D14" i="56"/>
  <c r="H14" i="56"/>
  <c r="L14" i="56"/>
  <c r="P14" i="56"/>
  <c r="T14" i="56"/>
  <c r="X14" i="56"/>
  <c r="AB14" i="56"/>
  <c r="E19" i="56"/>
  <c r="I19" i="56"/>
  <c r="M19" i="56"/>
  <c r="Q19" i="56"/>
  <c r="U19" i="56"/>
  <c r="Y19" i="56"/>
  <c r="AC19" i="56"/>
  <c r="F9" i="56"/>
  <c r="J9" i="56"/>
  <c r="N9" i="56"/>
  <c r="R9" i="56"/>
  <c r="V9" i="56"/>
  <c r="Z9" i="56"/>
  <c r="E14" i="56"/>
  <c r="I14" i="56"/>
  <c r="M14" i="56"/>
  <c r="Q14" i="56"/>
  <c r="U14" i="56"/>
  <c r="Y14" i="56"/>
  <c r="C18" i="56"/>
  <c r="F19" i="56"/>
  <c r="J19" i="56"/>
  <c r="N19" i="56"/>
  <c r="R19" i="56"/>
  <c r="V19" i="56"/>
  <c r="Z19" i="56"/>
  <c r="I14" i="55"/>
  <c r="I19" i="55"/>
  <c r="C14" i="55"/>
  <c r="C18" i="55"/>
  <c r="I10" i="55"/>
  <c r="C8" i="64"/>
  <c r="D9" i="64"/>
  <c r="H9" i="64"/>
  <c r="D14" i="64"/>
  <c r="H14" i="64"/>
  <c r="E19" i="64"/>
  <c r="I19" i="64"/>
  <c r="E9" i="64"/>
  <c r="I9" i="64"/>
  <c r="E14" i="64"/>
  <c r="I14" i="64"/>
  <c r="F19" i="64"/>
  <c r="J19" i="64"/>
  <c r="F9" i="64"/>
  <c r="F14" i="64"/>
  <c r="G19" i="64"/>
  <c r="C8" i="54"/>
  <c r="G9" i="54"/>
  <c r="K9" i="54"/>
  <c r="O9" i="54"/>
  <c r="S9" i="54"/>
  <c r="W9" i="54"/>
  <c r="AA9" i="54"/>
  <c r="G14" i="54"/>
  <c r="K14" i="54"/>
  <c r="O14" i="54"/>
  <c r="S14" i="54"/>
  <c r="W14" i="54"/>
  <c r="AA14" i="54"/>
  <c r="D19" i="54"/>
  <c r="H19" i="54"/>
  <c r="L19" i="54"/>
  <c r="P19" i="54"/>
  <c r="T19" i="54"/>
  <c r="X19" i="54"/>
  <c r="AB19" i="54"/>
  <c r="D9" i="54"/>
  <c r="H9" i="54"/>
  <c r="L9" i="54"/>
  <c r="P9" i="54"/>
  <c r="T9" i="54"/>
  <c r="X9" i="54"/>
  <c r="AB9" i="54"/>
  <c r="D14" i="54"/>
  <c r="H14" i="54"/>
  <c r="L14" i="54"/>
  <c r="P14" i="54"/>
  <c r="T14" i="54"/>
  <c r="X14" i="54"/>
  <c r="AB14" i="54"/>
  <c r="E19" i="54"/>
  <c r="I19" i="54"/>
  <c r="M19" i="54"/>
  <c r="Q19" i="54"/>
  <c r="U19" i="54"/>
  <c r="Y19" i="54"/>
  <c r="AC19" i="54"/>
  <c r="E9" i="54"/>
  <c r="I9" i="54"/>
  <c r="M9" i="54"/>
  <c r="Q9" i="54"/>
  <c r="U9" i="54"/>
  <c r="Y9" i="54"/>
  <c r="C13" i="54"/>
  <c r="E14" i="54"/>
  <c r="I14" i="54"/>
  <c r="M14" i="54"/>
  <c r="Q14" i="54"/>
  <c r="U14" i="54"/>
  <c r="Y14" i="54"/>
  <c r="C18" i="54"/>
  <c r="F19" i="54"/>
  <c r="J19" i="54"/>
  <c r="N19" i="54"/>
  <c r="R19" i="54"/>
  <c r="V19" i="54"/>
  <c r="Z19" i="54"/>
  <c r="I14" i="53"/>
  <c r="F10" i="53"/>
  <c r="I11" i="53"/>
  <c r="F14" i="53"/>
  <c r="F18" i="53"/>
  <c r="I19" i="53"/>
  <c r="C18" i="53"/>
  <c r="C7" i="52"/>
  <c r="C8" i="52"/>
  <c r="F9" i="52"/>
  <c r="J9" i="52"/>
  <c r="N9" i="52"/>
  <c r="R9" i="52"/>
  <c r="V9" i="52"/>
  <c r="Z9" i="52"/>
  <c r="AD9" i="52"/>
  <c r="G14" i="52"/>
  <c r="K14" i="52"/>
  <c r="O14" i="52"/>
  <c r="S14" i="52"/>
  <c r="W14" i="52"/>
  <c r="AA14" i="52"/>
  <c r="D19" i="52"/>
  <c r="H19" i="52"/>
  <c r="L19" i="52"/>
  <c r="P19" i="52"/>
  <c r="T19" i="52"/>
  <c r="X19" i="52"/>
  <c r="G9" i="52"/>
  <c r="K9" i="52"/>
  <c r="O9" i="52"/>
  <c r="S9" i="52"/>
  <c r="W9" i="52"/>
  <c r="AA9" i="52"/>
  <c r="D14" i="52"/>
  <c r="H14" i="52"/>
  <c r="L14" i="52"/>
  <c r="P14" i="52"/>
  <c r="T14" i="52"/>
  <c r="X14" i="52"/>
  <c r="AB14" i="52"/>
  <c r="D9" i="52"/>
  <c r="H9" i="52"/>
  <c r="L9" i="52"/>
  <c r="P9" i="52"/>
  <c r="T9" i="52"/>
  <c r="X9" i="52"/>
  <c r="E14" i="52"/>
  <c r="I14" i="52"/>
  <c r="M14" i="52"/>
  <c r="Q14" i="52"/>
  <c r="U14" i="52"/>
  <c r="Y14" i="52"/>
  <c r="C17" i="52"/>
  <c r="I10" i="51"/>
  <c r="F10" i="51"/>
  <c r="F14" i="51"/>
  <c r="I15" i="51"/>
  <c r="F18" i="51"/>
  <c r="I19" i="51"/>
  <c r="E14" i="62"/>
  <c r="I14" i="62"/>
  <c r="I19" i="62"/>
  <c r="F9" i="62"/>
  <c r="F14" i="62"/>
  <c r="J14" i="62"/>
  <c r="F19" i="62"/>
  <c r="J19" i="62"/>
  <c r="D12" i="62"/>
  <c r="G14" i="62"/>
  <c r="D17" i="62"/>
  <c r="G19" i="62"/>
  <c r="I19" i="49"/>
  <c r="Q19" i="49"/>
  <c r="AC19" i="49"/>
  <c r="G9" i="49"/>
  <c r="K9" i="49"/>
  <c r="O9" i="49"/>
  <c r="S9" i="49"/>
  <c r="W9" i="49"/>
  <c r="AA9" i="49"/>
  <c r="AE9" i="49"/>
  <c r="E14" i="49"/>
  <c r="I14" i="49"/>
  <c r="M14" i="49"/>
  <c r="Q14" i="49"/>
  <c r="U14" i="49"/>
  <c r="Y14" i="49"/>
  <c r="AC14" i="49"/>
  <c r="F19" i="49"/>
  <c r="J19" i="49"/>
  <c r="N19" i="49"/>
  <c r="R19" i="49"/>
  <c r="V19" i="49"/>
  <c r="Z19" i="49"/>
  <c r="AD19" i="49"/>
  <c r="D12" i="49"/>
  <c r="E19" i="49"/>
  <c r="M19" i="49"/>
  <c r="U19" i="49"/>
  <c r="Y19" i="49"/>
  <c r="H9" i="49"/>
  <c r="L9" i="49"/>
  <c r="P9" i="49"/>
  <c r="T9" i="49"/>
  <c r="X9" i="49"/>
  <c r="F14" i="49"/>
  <c r="J14" i="49"/>
  <c r="N14" i="49"/>
  <c r="R14" i="49"/>
  <c r="V14" i="49"/>
  <c r="Z14" i="49"/>
  <c r="D18" i="49"/>
  <c r="G19" i="49"/>
  <c r="K19" i="49"/>
  <c r="O19" i="49"/>
  <c r="S19" i="49"/>
  <c r="W19" i="49"/>
  <c r="AA19" i="49"/>
  <c r="D9" i="50"/>
  <c r="D11" i="50" s="1"/>
  <c r="G10" i="50"/>
  <c r="J11" i="50"/>
  <c r="D13" i="50"/>
  <c r="D15" i="50" s="1"/>
  <c r="G14" i="50"/>
  <c r="J15" i="50"/>
  <c r="G18" i="50"/>
  <c r="J19" i="50"/>
  <c r="D10" i="50"/>
  <c r="D14" i="50"/>
  <c r="D18" i="50"/>
  <c r="I14" i="61"/>
  <c r="E19" i="61"/>
  <c r="F9" i="61"/>
  <c r="J9" i="61"/>
  <c r="F14" i="61"/>
  <c r="J14" i="61"/>
  <c r="F19" i="61"/>
  <c r="J19" i="61"/>
  <c r="E14" i="61"/>
  <c r="I19" i="61"/>
  <c r="G9" i="61"/>
  <c r="K9" i="61"/>
  <c r="G14" i="61"/>
  <c r="K14" i="61"/>
  <c r="G19" i="61"/>
  <c r="K19" i="61"/>
  <c r="D7" i="61"/>
  <c r="H9" i="61"/>
  <c r="D13" i="61"/>
  <c r="H14" i="61"/>
  <c r="D18" i="61"/>
  <c r="H19" i="61"/>
  <c r="E19" i="48"/>
  <c r="AC19" i="48"/>
  <c r="G9" i="48"/>
  <c r="K9" i="48"/>
  <c r="O9" i="48"/>
  <c r="S9" i="48"/>
  <c r="W9" i="48"/>
  <c r="AA9" i="48"/>
  <c r="AE9" i="48"/>
  <c r="E14" i="48"/>
  <c r="I14" i="48"/>
  <c r="M14" i="48"/>
  <c r="Q14" i="48"/>
  <c r="U14" i="48"/>
  <c r="Y14" i="48"/>
  <c r="AC14" i="48"/>
  <c r="F19" i="48"/>
  <c r="J19" i="48"/>
  <c r="N19" i="48"/>
  <c r="R19" i="48"/>
  <c r="V19" i="48"/>
  <c r="Z19" i="48"/>
  <c r="AD19" i="48"/>
  <c r="D12" i="48"/>
  <c r="I19" i="48"/>
  <c r="M19" i="48"/>
  <c r="Q19" i="48"/>
  <c r="U19" i="48"/>
  <c r="Y19" i="48"/>
  <c r="H9" i="48"/>
  <c r="L9" i="48"/>
  <c r="P9" i="48"/>
  <c r="T9" i="48"/>
  <c r="X9" i="48"/>
  <c r="F14" i="48"/>
  <c r="J14" i="48"/>
  <c r="N14" i="48"/>
  <c r="R14" i="48"/>
  <c r="V14" i="48"/>
  <c r="Z14" i="48"/>
  <c r="D18" i="48"/>
  <c r="G19" i="48"/>
  <c r="K19" i="48"/>
  <c r="O19" i="48"/>
  <c r="S19" i="48"/>
  <c r="W19" i="48"/>
  <c r="AA19" i="48"/>
  <c r="G10" i="47"/>
  <c r="J11" i="47"/>
  <c r="G14" i="47"/>
  <c r="J15" i="47"/>
  <c r="G18" i="47"/>
  <c r="D10" i="47"/>
  <c r="I14" i="60"/>
  <c r="I19" i="60"/>
  <c r="F9" i="60"/>
  <c r="J9" i="60"/>
  <c r="F14" i="60"/>
  <c r="J14" i="60"/>
  <c r="F19" i="60"/>
  <c r="J19" i="60"/>
  <c r="E14" i="60"/>
  <c r="E19" i="60"/>
  <c r="G9" i="60"/>
  <c r="K9" i="60"/>
  <c r="G14" i="60"/>
  <c r="K14" i="60"/>
  <c r="G19" i="60"/>
  <c r="K19" i="60"/>
  <c r="D7" i="60"/>
  <c r="H9" i="60"/>
  <c r="D13" i="60"/>
  <c r="H14" i="60"/>
  <c r="D18" i="60"/>
  <c r="H19" i="60"/>
  <c r="F9" i="46"/>
  <c r="J9" i="46"/>
  <c r="N9" i="46"/>
  <c r="R9" i="46"/>
  <c r="V9" i="46"/>
  <c r="Z9" i="46"/>
  <c r="AD9" i="46"/>
  <c r="D13" i="46"/>
  <c r="H14" i="46"/>
  <c r="L14" i="46"/>
  <c r="P14" i="46"/>
  <c r="T14" i="46"/>
  <c r="X14" i="46"/>
  <c r="AB14" i="46"/>
  <c r="E19" i="46"/>
  <c r="I19" i="46"/>
  <c r="M19" i="46"/>
  <c r="Q19" i="46"/>
  <c r="U19" i="46"/>
  <c r="Y19" i="46"/>
  <c r="AC19" i="46"/>
  <c r="G9" i="46"/>
  <c r="K9" i="46"/>
  <c r="O9" i="46"/>
  <c r="S9" i="46"/>
  <c r="W9" i="46"/>
  <c r="AA9" i="46"/>
  <c r="AE9" i="46"/>
  <c r="E14" i="46"/>
  <c r="I14" i="46"/>
  <c r="M14" i="46"/>
  <c r="Q14" i="46"/>
  <c r="U14" i="46"/>
  <c r="Y14" i="46"/>
  <c r="AC14" i="46"/>
  <c r="F19" i="46"/>
  <c r="J19" i="46"/>
  <c r="N19" i="46"/>
  <c r="R19" i="46"/>
  <c r="V19" i="46"/>
  <c r="Z19" i="46"/>
  <c r="AD19" i="46"/>
  <c r="H9" i="46"/>
  <c r="L9" i="46"/>
  <c r="P9" i="46"/>
  <c r="T9" i="46"/>
  <c r="X9" i="46"/>
  <c r="F14" i="46"/>
  <c r="J14" i="46"/>
  <c r="N14" i="46"/>
  <c r="R14" i="46"/>
  <c r="V14" i="46"/>
  <c r="Z14" i="46"/>
  <c r="D18" i="46"/>
  <c r="G19" i="46"/>
  <c r="K19" i="46"/>
  <c r="O19" i="46"/>
  <c r="S19" i="46"/>
  <c r="W19" i="46"/>
  <c r="AA19" i="46"/>
  <c r="J19" i="45"/>
  <c r="D10" i="45"/>
  <c r="D18" i="45"/>
  <c r="J10" i="45"/>
  <c r="J14" i="45"/>
  <c r="D8" i="59"/>
  <c r="E9" i="59"/>
  <c r="E14" i="59"/>
  <c r="I19" i="59"/>
  <c r="F9" i="59"/>
  <c r="J9" i="59"/>
  <c r="F14" i="59"/>
  <c r="J14" i="59"/>
  <c r="F19" i="59"/>
  <c r="J19" i="59"/>
  <c r="I14" i="59"/>
  <c r="E19" i="59"/>
  <c r="G9" i="59"/>
  <c r="K9" i="59"/>
  <c r="G14" i="59"/>
  <c r="K14" i="59"/>
  <c r="G19" i="59"/>
  <c r="K19" i="59"/>
  <c r="I9" i="59"/>
  <c r="D7" i="59"/>
  <c r="H9" i="59"/>
  <c r="D13" i="59"/>
  <c r="H14" i="59"/>
  <c r="D18" i="59"/>
  <c r="H19" i="59"/>
  <c r="H9" i="44"/>
  <c r="L9" i="44"/>
  <c r="P9" i="44"/>
  <c r="T9" i="44"/>
  <c r="X9" i="44"/>
  <c r="AB9" i="44"/>
  <c r="F14" i="44"/>
  <c r="J14" i="44"/>
  <c r="N14" i="44"/>
  <c r="R14" i="44"/>
  <c r="V14" i="44"/>
  <c r="Z14" i="44"/>
  <c r="AD14" i="44"/>
  <c r="D18" i="44"/>
  <c r="G19" i="44"/>
  <c r="K19" i="44"/>
  <c r="O19" i="44"/>
  <c r="S19" i="44"/>
  <c r="W19" i="44"/>
  <c r="AA19" i="44"/>
  <c r="AE19" i="44"/>
  <c r="E9" i="44"/>
  <c r="I9" i="44"/>
  <c r="M9" i="44"/>
  <c r="Q9" i="44"/>
  <c r="U9" i="44"/>
  <c r="Y9" i="44"/>
  <c r="AC9" i="44"/>
  <c r="G14" i="44"/>
  <c r="K14" i="44"/>
  <c r="O14" i="44"/>
  <c r="S14" i="44"/>
  <c r="W14" i="44"/>
  <c r="AA14" i="44"/>
  <c r="AE14" i="44"/>
  <c r="H19" i="44"/>
  <c r="L19" i="44"/>
  <c r="P19" i="44"/>
  <c r="T19" i="44"/>
  <c r="X19" i="44"/>
  <c r="AB19" i="44"/>
  <c r="E30" i="44"/>
  <c r="F9" i="44"/>
  <c r="J9" i="44"/>
  <c r="N9" i="44"/>
  <c r="R9" i="44"/>
  <c r="V9" i="44"/>
  <c r="Z9" i="44"/>
  <c r="AD9" i="44"/>
  <c r="D13" i="44"/>
  <c r="H14" i="44"/>
  <c r="L14" i="44"/>
  <c r="P14" i="44"/>
  <c r="T14" i="44"/>
  <c r="X14" i="44"/>
  <c r="E19" i="44"/>
  <c r="I19" i="44"/>
  <c r="M19" i="44"/>
  <c r="Q19" i="44"/>
  <c r="U19" i="44"/>
  <c r="Y19" i="44"/>
  <c r="D11" i="43"/>
  <c r="J10" i="43"/>
  <c r="J14" i="43"/>
  <c r="G10" i="43"/>
  <c r="G14" i="43"/>
  <c r="G18" i="43"/>
  <c r="J19" i="43"/>
  <c r="D10" i="43"/>
  <c r="D18" i="43"/>
  <c r="E14" i="70"/>
  <c r="E19" i="70"/>
  <c r="F9" i="70"/>
  <c r="J9" i="70"/>
  <c r="F14" i="70"/>
  <c r="J14" i="70"/>
  <c r="F19" i="70"/>
  <c r="J19" i="70"/>
  <c r="I19" i="70"/>
  <c r="G9" i="70"/>
  <c r="K9" i="70"/>
  <c r="G14" i="70"/>
  <c r="K14" i="70"/>
  <c r="G19" i="70"/>
  <c r="K19" i="70"/>
  <c r="I14" i="70"/>
  <c r="D7" i="70"/>
  <c r="H9" i="70"/>
  <c r="D13" i="70"/>
  <c r="H14" i="70"/>
  <c r="D18" i="70"/>
  <c r="H19" i="70"/>
  <c r="E9" i="42"/>
  <c r="I9" i="42"/>
  <c r="M9" i="42"/>
  <c r="Q9" i="42"/>
  <c r="U9" i="42"/>
  <c r="Y9" i="42"/>
  <c r="AC9" i="42"/>
  <c r="F9" i="42"/>
  <c r="J9" i="42"/>
  <c r="N9" i="42"/>
  <c r="R9" i="42"/>
  <c r="V9" i="42"/>
  <c r="Z9" i="42"/>
  <c r="AD9" i="42"/>
  <c r="D13" i="42"/>
  <c r="H14" i="42"/>
  <c r="L14" i="42"/>
  <c r="P14" i="42"/>
  <c r="T14" i="42"/>
  <c r="X14" i="42"/>
  <c r="AB14" i="42"/>
  <c r="E19" i="42"/>
  <c r="I19" i="42"/>
  <c r="M19" i="42"/>
  <c r="Q19" i="42"/>
  <c r="U19" i="42"/>
  <c r="Y19" i="42"/>
  <c r="D7" i="42"/>
  <c r="D8" i="42"/>
  <c r="G9" i="42"/>
  <c r="K9" i="42"/>
  <c r="O9" i="42"/>
  <c r="S9" i="42"/>
  <c r="W9" i="42"/>
  <c r="AA9" i="42"/>
  <c r="AE9" i="42"/>
  <c r="E14" i="42"/>
  <c r="I14" i="42"/>
  <c r="M14" i="42"/>
  <c r="Q14" i="42"/>
  <c r="U14" i="42"/>
  <c r="Y14" i="42"/>
  <c r="AC14" i="42"/>
  <c r="H9" i="42"/>
  <c r="L9" i="42"/>
  <c r="P9" i="42"/>
  <c r="T9" i="42"/>
  <c r="X9" i="42"/>
  <c r="F14" i="42"/>
  <c r="J14" i="42"/>
  <c r="N14" i="42"/>
  <c r="R14" i="42"/>
  <c r="V14" i="42"/>
  <c r="Z14" i="42"/>
  <c r="D17" i="42"/>
  <c r="J10" i="41"/>
  <c r="J14" i="41"/>
  <c r="J18" i="41"/>
  <c r="G10" i="41"/>
  <c r="G14" i="41"/>
  <c r="D17" i="41"/>
  <c r="D19" i="41" s="1"/>
  <c r="G18" i="41"/>
  <c r="D10" i="41"/>
  <c r="D18" i="41"/>
  <c r="D7" i="69"/>
  <c r="H9" i="69"/>
  <c r="D13" i="69"/>
  <c r="E14" i="69"/>
  <c r="I14" i="69"/>
  <c r="F19" i="69"/>
  <c r="J19" i="69"/>
  <c r="E9" i="69"/>
  <c r="I9" i="69"/>
  <c r="F14" i="69"/>
  <c r="J14" i="69"/>
  <c r="G19" i="69"/>
  <c r="K19" i="69"/>
  <c r="F9" i="69"/>
  <c r="G14" i="69"/>
  <c r="H19" i="69"/>
  <c r="E9" i="40"/>
  <c r="Q9" i="40"/>
  <c r="U9" i="40"/>
  <c r="Y9" i="40"/>
  <c r="AC9" i="40"/>
  <c r="F9" i="40"/>
  <c r="J9" i="40"/>
  <c r="N9" i="40"/>
  <c r="R9" i="40"/>
  <c r="V9" i="40"/>
  <c r="Z9" i="40"/>
  <c r="AD9" i="40"/>
  <c r="D13" i="40"/>
  <c r="H14" i="40"/>
  <c r="L14" i="40"/>
  <c r="P14" i="40"/>
  <c r="T14" i="40"/>
  <c r="X14" i="40"/>
  <c r="AB14" i="40"/>
  <c r="E19" i="40"/>
  <c r="I19" i="40"/>
  <c r="M19" i="40"/>
  <c r="Q19" i="40"/>
  <c r="U19" i="40"/>
  <c r="Y19" i="40"/>
  <c r="I9" i="40"/>
  <c r="D7" i="40"/>
  <c r="D8" i="40"/>
  <c r="G9" i="40"/>
  <c r="K9" i="40"/>
  <c r="O9" i="40"/>
  <c r="S9" i="40"/>
  <c r="W9" i="40"/>
  <c r="AA9" i="40"/>
  <c r="AE9" i="40"/>
  <c r="E14" i="40"/>
  <c r="I14" i="40"/>
  <c r="M14" i="40"/>
  <c r="Q14" i="40"/>
  <c r="U14" i="40"/>
  <c r="Y14" i="40"/>
  <c r="AC14" i="40"/>
  <c r="M9" i="40"/>
  <c r="H9" i="40"/>
  <c r="L9" i="40"/>
  <c r="P9" i="40"/>
  <c r="T9" i="40"/>
  <c r="X9" i="40"/>
  <c r="F14" i="40"/>
  <c r="J14" i="40"/>
  <c r="N14" i="40"/>
  <c r="R14" i="40"/>
  <c r="V14" i="40"/>
  <c r="Z14" i="40"/>
  <c r="D17" i="40"/>
  <c r="J10" i="39"/>
  <c r="J14" i="39"/>
  <c r="G10" i="39"/>
  <c r="G14" i="39"/>
  <c r="G18" i="39"/>
  <c r="D10" i="39"/>
  <c r="D14" i="39"/>
  <c r="D18" i="39"/>
  <c r="D7" i="68"/>
  <c r="H9" i="68"/>
  <c r="D13" i="68"/>
  <c r="E14" i="68"/>
  <c r="I14" i="68"/>
  <c r="F19" i="68"/>
  <c r="J19" i="68"/>
  <c r="D8" i="68"/>
  <c r="E9" i="68"/>
  <c r="I9" i="68"/>
  <c r="F14" i="68"/>
  <c r="J14" i="68"/>
  <c r="G19" i="68"/>
  <c r="K19" i="68"/>
  <c r="F9" i="68"/>
  <c r="G14" i="68"/>
  <c r="H19" i="68"/>
  <c r="K9" i="38"/>
  <c r="S9" i="38"/>
  <c r="AA9" i="38"/>
  <c r="H14" i="38"/>
  <c r="P14" i="38"/>
  <c r="X14" i="38"/>
  <c r="D8" i="38"/>
  <c r="H9" i="38"/>
  <c r="L9" i="38"/>
  <c r="P9" i="38"/>
  <c r="T9" i="38"/>
  <c r="X9" i="38"/>
  <c r="AB9" i="38"/>
  <c r="D13" i="38"/>
  <c r="E14" i="38"/>
  <c r="I14" i="38"/>
  <c r="M14" i="38"/>
  <c r="Q14" i="38"/>
  <c r="U14" i="38"/>
  <c r="Y14" i="38"/>
  <c r="AC14" i="38"/>
  <c r="D17" i="38"/>
  <c r="H19" i="38"/>
  <c r="L19" i="38"/>
  <c r="P19" i="38"/>
  <c r="T19" i="38"/>
  <c r="X19" i="38"/>
  <c r="AB19" i="38"/>
  <c r="G9" i="38"/>
  <c r="D7" i="38"/>
  <c r="E9" i="38"/>
  <c r="I9" i="38"/>
  <c r="M9" i="38"/>
  <c r="Q9" i="38"/>
  <c r="U9" i="38"/>
  <c r="Y9" i="38"/>
  <c r="AC9" i="38"/>
  <c r="D12" i="38"/>
  <c r="F14" i="38"/>
  <c r="J14" i="38"/>
  <c r="N14" i="38"/>
  <c r="R14" i="38"/>
  <c r="V14" i="38"/>
  <c r="Z14" i="38"/>
  <c r="AD14" i="38"/>
  <c r="E19" i="38"/>
  <c r="I19" i="38"/>
  <c r="M19" i="38"/>
  <c r="Q19" i="38"/>
  <c r="U19" i="38"/>
  <c r="Y19" i="38"/>
  <c r="AC19" i="38"/>
  <c r="O9" i="38"/>
  <c r="W9" i="38"/>
  <c r="L14" i="38"/>
  <c r="T14" i="38"/>
  <c r="AB14" i="38"/>
  <c r="F9" i="38"/>
  <c r="J9" i="38"/>
  <c r="N9" i="38"/>
  <c r="R9" i="38"/>
  <c r="V9" i="38"/>
  <c r="Z9" i="38"/>
  <c r="G14" i="38"/>
  <c r="K14" i="38"/>
  <c r="O14" i="38"/>
  <c r="S14" i="38"/>
  <c r="W14" i="38"/>
  <c r="F19" i="38"/>
  <c r="J19" i="38"/>
  <c r="N19" i="38"/>
  <c r="R19" i="38"/>
  <c r="V19" i="38"/>
  <c r="Z19" i="38"/>
  <c r="D15" i="28"/>
  <c r="G10" i="28"/>
  <c r="J11" i="28"/>
  <c r="G14" i="28"/>
  <c r="J15" i="28"/>
  <c r="G18" i="28"/>
  <c r="J19" i="28"/>
  <c r="D14" i="28"/>
  <c r="D18" i="28"/>
  <c r="D7" i="67"/>
  <c r="K9" i="57"/>
  <c r="S9" i="57"/>
  <c r="AA9" i="57"/>
  <c r="H14" i="57"/>
  <c r="T14" i="57"/>
  <c r="AB14" i="57"/>
  <c r="H9" i="57"/>
  <c r="L9" i="57"/>
  <c r="P9" i="57"/>
  <c r="T9" i="57"/>
  <c r="X9" i="57"/>
  <c r="AB9" i="57"/>
  <c r="D13" i="57"/>
  <c r="E14" i="57"/>
  <c r="I14" i="57"/>
  <c r="M14" i="57"/>
  <c r="Q14" i="57"/>
  <c r="U14" i="57"/>
  <c r="Y14" i="57"/>
  <c r="AC14" i="57"/>
  <c r="D17" i="57"/>
  <c r="H19" i="57"/>
  <c r="L19" i="57"/>
  <c r="P19" i="57"/>
  <c r="T19" i="57"/>
  <c r="X19" i="57"/>
  <c r="AB19" i="57"/>
  <c r="L14" i="57"/>
  <c r="X14" i="57"/>
  <c r="D8" i="57"/>
  <c r="E9" i="57"/>
  <c r="I9" i="57"/>
  <c r="M9" i="57"/>
  <c r="Q9" i="57"/>
  <c r="U9" i="57"/>
  <c r="Y9" i="57"/>
  <c r="AC9" i="57"/>
  <c r="D12" i="57"/>
  <c r="F14" i="57"/>
  <c r="J14" i="57"/>
  <c r="N14" i="57"/>
  <c r="R14" i="57"/>
  <c r="V14" i="57"/>
  <c r="Z14" i="57"/>
  <c r="AD14" i="57"/>
  <c r="E19" i="57"/>
  <c r="I19" i="57"/>
  <c r="M19" i="57"/>
  <c r="Q19" i="57"/>
  <c r="U19" i="57"/>
  <c r="Y19" i="57"/>
  <c r="AC19" i="57"/>
  <c r="G9" i="57"/>
  <c r="O9" i="57"/>
  <c r="W9" i="57"/>
  <c r="P14" i="57"/>
  <c r="D7" i="57"/>
  <c r="F9" i="57"/>
  <c r="J9" i="57"/>
  <c r="N9" i="57"/>
  <c r="R9" i="57"/>
  <c r="V9" i="57"/>
  <c r="Z9" i="57"/>
  <c r="G14" i="57"/>
  <c r="K14" i="57"/>
  <c r="O14" i="57"/>
  <c r="S14" i="57"/>
  <c r="W14" i="57"/>
  <c r="F19" i="57"/>
  <c r="J19" i="57"/>
  <c r="N19" i="57"/>
  <c r="R19" i="57"/>
  <c r="V19" i="57"/>
  <c r="Z19" i="57"/>
  <c r="J11" i="26"/>
  <c r="J15" i="26"/>
  <c r="G18" i="26"/>
  <c r="J19" i="26"/>
  <c r="D10" i="26"/>
  <c r="D14" i="26"/>
  <c r="D18" i="26"/>
  <c r="D16" i="1"/>
  <c r="D11" i="39" l="1"/>
  <c r="D10" i="28"/>
  <c r="D14" i="43"/>
  <c r="C14" i="51"/>
  <c r="C11" i="53"/>
  <c r="D19" i="50"/>
  <c r="D14" i="27"/>
  <c r="D15" i="27"/>
  <c r="D19" i="47"/>
  <c r="D14" i="45"/>
  <c r="C18" i="51"/>
  <c r="D18" i="27"/>
  <c r="D19" i="27"/>
  <c r="D14" i="47"/>
  <c r="C10" i="51"/>
  <c r="C10" i="55"/>
  <c r="C15" i="53"/>
  <c r="D15" i="41"/>
  <c r="E11" i="72"/>
  <c r="M10" i="72"/>
  <c r="O10" i="72"/>
  <c r="G11" i="72"/>
  <c r="K10" i="72"/>
  <c r="S9" i="72"/>
  <c r="I11" i="72"/>
  <c r="Q10" i="72"/>
  <c r="C16" i="1"/>
  <c r="B16" i="1"/>
  <c r="S10" i="72" l="1"/>
  <c r="K11" i="72"/>
  <c r="M11" i="72"/>
  <c r="E12" i="72"/>
  <c r="G12" i="72"/>
  <c r="O11" i="72"/>
  <c r="I12" i="72"/>
  <c r="Q11" i="72"/>
  <c r="S11" i="72" l="1"/>
  <c r="K12" i="72"/>
  <c r="G13" i="72"/>
  <c r="O12" i="72"/>
  <c r="M12" i="72"/>
  <c r="E13" i="72"/>
  <c r="I13" i="72"/>
  <c r="Q12" i="72"/>
  <c r="I14" i="72" l="1"/>
  <c r="Q13" i="72"/>
  <c r="S12" i="72"/>
  <c r="K13" i="72"/>
  <c r="M13" i="72"/>
  <c r="E14" i="72"/>
  <c r="O13" i="72"/>
  <c r="G14" i="72"/>
  <c r="K14" i="72" l="1"/>
  <c r="S13" i="72"/>
  <c r="O14" i="72"/>
  <c r="G15" i="72"/>
  <c r="E15" i="72"/>
  <c r="M14" i="72"/>
  <c r="I15" i="72"/>
  <c r="Q14" i="72"/>
  <c r="G16" i="72" l="1"/>
  <c r="O16" i="72" s="1"/>
  <c r="O15" i="72"/>
  <c r="Q15" i="72"/>
  <c r="I16" i="72"/>
  <c r="E16" i="72"/>
  <c r="M16" i="72" s="1"/>
  <c r="M15" i="72"/>
  <c r="S14" i="72"/>
  <c r="K15" i="72"/>
  <c r="Q16" i="72" l="1"/>
  <c r="S15" i="72"/>
  <c r="K16" i="72"/>
  <c r="S16" i="72" s="1"/>
</calcChain>
</file>

<file path=xl/sharedStrings.xml><?xml version="1.0" encoding="utf-8"?>
<sst xmlns="http://schemas.openxmlformats.org/spreadsheetml/2006/main" count="1928" uniqueCount="234">
  <si>
    <t>月</t>
    <rPh sb="0" eb="1">
      <t>ツキ</t>
    </rPh>
    <phoneticPr fontId="2"/>
  </si>
  <si>
    <t>実績</t>
    <rPh sb="0" eb="2">
      <t>ジッセキ</t>
    </rPh>
    <phoneticPr fontId="2"/>
  </si>
  <si>
    <t>６月</t>
  </si>
  <si>
    <t>７月</t>
  </si>
  <si>
    <t>８月</t>
  </si>
  <si>
    <t>９月</t>
  </si>
  <si>
    <t>２月</t>
  </si>
  <si>
    <t>３月</t>
  </si>
  <si>
    <t>合計</t>
    <rPh sb="0" eb="2">
      <t>ゴウケイ</t>
    </rPh>
    <phoneticPr fontId="2"/>
  </si>
  <si>
    <t>※移動後の各シートでは、シート左上の年度の表記をクリックすると、このシートに戻ります。</t>
    <rPh sb="1" eb="4">
      <t>イドウゴ</t>
    </rPh>
    <rPh sb="5" eb="6">
      <t>カク</t>
    </rPh>
    <rPh sb="15" eb="17">
      <t>ヒダリウエ</t>
    </rPh>
    <rPh sb="18" eb="20">
      <t>ネンド</t>
    </rPh>
    <rPh sb="21" eb="23">
      <t>ヒョウキ</t>
    </rPh>
    <rPh sb="38" eb="39">
      <t>モド</t>
    </rPh>
    <phoneticPr fontId="2"/>
  </si>
  <si>
    <t>入域観光客数</t>
    <rPh sb="0" eb="1">
      <t>ニュウ</t>
    </rPh>
    <rPh sb="1" eb="2">
      <t>イキ</t>
    </rPh>
    <rPh sb="2" eb="5">
      <t>カンコウキャク</t>
    </rPh>
    <rPh sb="5" eb="6">
      <t>スウ</t>
    </rPh>
    <phoneticPr fontId="2"/>
  </si>
  <si>
    <t>総数</t>
    <rPh sb="0" eb="2">
      <t>ソウスウ</t>
    </rPh>
    <phoneticPr fontId="2"/>
  </si>
  <si>
    <t>国内客数</t>
    <rPh sb="0" eb="2">
      <t>コクナイ</t>
    </rPh>
    <rPh sb="2" eb="4">
      <t>キャクスウ</t>
    </rPh>
    <phoneticPr fontId="2"/>
  </si>
  <si>
    <t>外国客数</t>
    <rPh sb="0" eb="2">
      <t>ガイコク</t>
    </rPh>
    <rPh sb="2" eb="4">
      <t>キャクスウ</t>
    </rPh>
    <phoneticPr fontId="2"/>
  </si>
  <si>
    <t>１０月</t>
  </si>
  <si>
    <t>１１月</t>
  </si>
  <si>
    <t>１２月</t>
  </si>
  <si>
    <t>リンク（月ごと）</t>
    <rPh sb="4" eb="5">
      <t>ツキ</t>
    </rPh>
    <phoneticPr fontId="2"/>
  </si>
  <si>
    <t>月間</t>
    <rPh sb="0" eb="2">
      <t>ゲッカン</t>
    </rPh>
    <phoneticPr fontId="2"/>
  </si>
  <si>
    <t>入 域 観 光 客 統 計 月 報</t>
    <rPh sb="0" eb="1">
      <t>イ</t>
    </rPh>
    <rPh sb="2" eb="3">
      <t>イキ</t>
    </rPh>
    <rPh sb="4" eb="5">
      <t>カン</t>
    </rPh>
    <rPh sb="6" eb="7">
      <t>ヒカリ</t>
    </rPh>
    <rPh sb="8" eb="9">
      <t>キャク</t>
    </rPh>
    <rPh sb="10" eb="11">
      <t>トウ</t>
    </rPh>
    <rPh sb="12" eb="13">
      <t>ケイ</t>
    </rPh>
    <rPh sb="14" eb="15">
      <t>ツキ</t>
    </rPh>
    <rPh sb="16" eb="17">
      <t>ホウ</t>
    </rPh>
    <phoneticPr fontId="3"/>
  </si>
  <si>
    <t>１月</t>
  </si>
  <si>
    <t>月別入域観光客数の推移</t>
    <rPh sb="0" eb="2">
      <t>ツキベツ</t>
    </rPh>
    <rPh sb="2" eb="4">
      <t>ニュウイキ</t>
    </rPh>
    <rPh sb="4" eb="7">
      <t>カンコウキャク</t>
    </rPh>
    <rPh sb="7" eb="8">
      <t>スウ</t>
    </rPh>
    <rPh sb="9" eb="11">
      <t>スイイ</t>
    </rPh>
    <phoneticPr fontId="2"/>
  </si>
  <si>
    <t>４月</t>
    <rPh sb="1" eb="2">
      <t>ガツ</t>
    </rPh>
    <phoneticPr fontId="2"/>
  </si>
  <si>
    <t>５月</t>
    <phoneticPr fontId="2"/>
  </si>
  <si>
    <t>６月（１表）</t>
    <rPh sb="1" eb="2">
      <t>ガツ</t>
    </rPh>
    <rPh sb="4" eb="5">
      <t>ヒョウ</t>
    </rPh>
    <phoneticPr fontId="2"/>
  </si>
  <si>
    <t>７月（１表）</t>
    <rPh sb="1" eb="2">
      <t>ガツ</t>
    </rPh>
    <rPh sb="4" eb="5">
      <t>ヒョウ</t>
    </rPh>
    <phoneticPr fontId="2"/>
  </si>
  <si>
    <t>８月（１表）</t>
    <rPh sb="1" eb="2">
      <t>ガツ</t>
    </rPh>
    <rPh sb="4" eb="5">
      <t>ヒョウ</t>
    </rPh>
    <phoneticPr fontId="2"/>
  </si>
  <si>
    <t>９月（１表）</t>
    <rPh sb="1" eb="2">
      <t>ガツ</t>
    </rPh>
    <rPh sb="4" eb="5">
      <t>ヒョウ</t>
    </rPh>
    <phoneticPr fontId="2"/>
  </si>
  <si>
    <t>10月（１表）</t>
    <rPh sb="2" eb="3">
      <t>ガツ</t>
    </rPh>
    <rPh sb="5" eb="6">
      <t>ヒョウ</t>
    </rPh>
    <phoneticPr fontId="2"/>
  </si>
  <si>
    <t>11月（１表）</t>
    <rPh sb="2" eb="3">
      <t>ガツ</t>
    </rPh>
    <rPh sb="5" eb="6">
      <t>ヒョウ</t>
    </rPh>
    <phoneticPr fontId="2"/>
  </si>
  <si>
    <t>12月（１表）</t>
    <rPh sb="2" eb="3">
      <t>ガツ</t>
    </rPh>
    <rPh sb="5" eb="6">
      <t>ヒョウ</t>
    </rPh>
    <phoneticPr fontId="2"/>
  </si>
  <si>
    <t>１月（１表）</t>
    <rPh sb="1" eb="2">
      <t>ガツ</t>
    </rPh>
    <rPh sb="4" eb="5">
      <t>ヒョウ</t>
    </rPh>
    <phoneticPr fontId="2"/>
  </si>
  <si>
    <t>２月（１表）</t>
    <rPh sb="1" eb="2">
      <t>ガツ</t>
    </rPh>
    <rPh sb="4" eb="5">
      <t>ヒョウ</t>
    </rPh>
    <phoneticPr fontId="2"/>
  </si>
  <si>
    <t>３月（１表）</t>
    <rPh sb="1" eb="2">
      <t>ガツ</t>
    </rPh>
    <rPh sb="4" eb="5">
      <t>ヒョウ</t>
    </rPh>
    <phoneticPr fontId="2"/>
  </si>
  <si>
    <t>６月（２表）</t>
    <rPh sb="1" eb="2">
      <t>ガツ</t>
    </rPh>
    <rPh sb="4" eb="5">
      <t>ヒョウ</t>
    </rPh>
    <phoneticPr fontId="2"/>
  </si>
  <si>
    <t>７月（２表）</t>
    <rPh sb="1" eb="2">
      <t>ガツ</t>
    </rPh>
    <rPh sb="4" eb="5">
      <t>ヒョウ</t>
    </rPh>
    <phoneticPr fontId="2"/>
  </si>
  <si>
    <t>８月（２表）</t>
    <rPh sb="1" eb="2">
      <t>ガツ</t>
    </rPh>
    <rPh sb="4" eb="5">
      <t>ヒョウ</t>
    </rPh>
    <phoneticPr fontId="2"/>
  </si>
  <si>
    <t>９月（２表）</t>
    <rPh sb="1" eb="2">
      <t>ガツ</t>
    </rPh>
    <rPh sb="4" eb="5">
      <t>ヒョウ</t>
    </rPh>
    <phoneticPr fontId="2"/>
  </si>
  <si>
    <t>10月（２表）</t>
    <rPh sb="2" eb="3">
      <t>ガツ</t>
    </rPh>
    <rPh sb="5" eb="6">
      <t>ヒョウ</t>
    </rPh>
    <phoneticPr fontId="2"/>
  </si>
  <si>
    <t>11月（２表）</t>
    <rPh sb="2" eb="3">
      <t>ガツ</t>
    </rPh>
    <rPh sb="5" eb="6">
      <t>ヒョウ</t>
    </rPh>
    <phoneticPr fontId="2"/>
  </si>
  <si>
    <t>12月（２表）</t>
    <rPh sb="2" eb="3">
      <t>ガツ</t>
    </rPh>
    <rPh sb="5" eb="6">
      <t>ヒョウ</t>
    </rPh>
    <phoneticPr fontId="2"/>
  </si>
  <si>
    <t>１月（２表）</t>
    <rPh sb="1" eb="2">
      <t>ガツ</t>
    </rPh>
    <rPh sb="4" eb="5">
      <t>ヒョウ</t>
    </rPh>
    <phoneticPr fontId="2"/>
  </si>
  <si>
    <t>２月（２表）</t>
    <rPh sb="1" eb="2">
      <t>ガツ</t>
    </rPh>
    <rPh sb="4" eb="5">
      <t>ヒョウ</t>
    </rPh>
    <phoneticPr fontId="2"/>
  </si>
  <si>
    <t>３月（２表）</t>
    <rPh sb="1" eb="2">
      <t>ガツ</t>
    </rPh>
    <rPh sb="4" eb="5">
      <t>ヒョウ</t>
    </rPh>
    <phoneticPr fontId="2"/>
  </si>
  <si>
    <t>４月（１表）</t>
    <rPh sb="1" eb="2">
      <t>ガツ</t>
    </rPh>
    <rPh sb="4" eb="5">
      <t>ヒョウ</t>
    </rPh>
    <phoneticPr fontId="2"/>
  </si>
  <si>
    <t>４月（２表）</t>
    <rPh sb="1" eb="2">
      <t>ガツ</t>
    </rPh>
    <rPh sb="4" eb="5">
      <t>ヒョウ</t>
    </rPh>
    <phoneticPr fontId="2"/>
  </si>
  <si>
    <t>５月（１表）</t>
    <rPh sb="1" eb="2">
      <t>ガツ</t>
    </rPh>
    <rPh sb="4" eb="5">
      <t>ヒョウ</t>
    </rPh>
    <phoneticPr fontId="2"/>
  </si>
  <si>
    <t>５月（２表）</t>
    <rPh sb="1" eb="2">
      <t>ガツ</t>
    </rPh>
    <rPh sb="4" eb="5">
      <t>ヒョウ</t>
    </rPh>
    <phoneticPr fontId="2"/>
  </si>
  <si>
    <t xml:space="preserve">   (単位:人、％)</t>
  </si>
  <si>
    <t>区分</t>
  </si>
  <si>
    <t>外国</t>
  </si>
  <si>
    <t>増減数</t>
  </si>
  <si>
    <t>-</t>
  </si>
  <si>
    <t>第２表  　航路別入域観光客数</t>
  </si>
  <si>
    <t>総数</t>
  </si>
  <si>
    <t>注</t>
  </si>
  <si>
    <t>１　国内客には、沖縄県居住者は含まない。本土経由で来県する外国客は含む。</t>
  </si>
  <si>
    <t>アメリカ</t>
  </si>
  <si>
    <t>フランス</t>
  </si>
  <si>
    <t>　　①外国人については入国管理局の資料に基づき沖縄県が推計。特例上陸者数を含む。</t>
  </si>
  <si>
    <t>９月（３表）</t>
    <rPh sb="1" eb="2">
      <t>ガツ</t>
    </rPh>
    <rPh sb="4" eb="5">
      <t>ヒョウ</t>
    </rPh>
    <phoneticPr fontId="2"/>
  </si>
  <si>
    <t>10月（３表）</t>
    <rPh sb="2" eb="3">
      <t>ガツ</t>
    </rPh>
    <rPh sb="5" eb="6">
      <t>ヒョウ</t>
    </rPh>
    <phoneticPr fontId="2"/>
  </si>
  <si>
    <t>11月（３表）</t>
    <rPh sb="2" eb="3">
      <t>ガツ</t>
    </rPh>
    <rPh sb="5" eb="6">
      <t>ヒョウ</t>
    </rPh>
    <phoneticPr fontId="2"/>
  </si>
  <si>
    <t>12月（３表）</t>
    <rPh sb="2" eb="3">
      <t>ガツ</t>
    </rPh>
    <rPh sb="5" eb="6">
      <t>ヒョウ</t>
    </rPh>
    <phoneticPr fontId="2"/>
  </si>
  <si>
    <t>１月（３表）</t>
    <rPh sb="1" eb="2">
      <t>ガツ</t>
    </rPh>
    <rPh sb="4" eb="5">
      <t>ヒョウ</t>
    </rPh>
    <phoneticPr fontId="2"/>
  </si>
  <si>
    <t>２月（３表）</t>
    <rPh sb="1" eb="2">
      <t>ガツ</t>
    </rPh>
    <rPh sb="4" eb="5">
      <t>ヒョウ</t>
    </rPh>
    <phoneticPr fontId="2"/>
  </si>
  <si>
    <t>３月（３表）</t>
    <rPh sb="1" eb="2">
      <t>ガツ</t>
    </rPh>
    <rPh sb="4" eb="5">
      <t>ヒョウ</t>
    </rPh>
    <phoneticPr fontId="2"/>
  </si>
  <si>
    <t>23年4月</t>
  </si>
  <si>
    <t>23年5月</t>
  </si>
  <si>
    <t>23年6月</t>
  </si>
  <si>
    <t>23年7月</t>
  </si>
  <si>
    <t>23年8月</t>
  </si>
  <si>
    <t>23年9月</t>
  </si>
  <si>
    <t>23年10月</t>
  </si>
  <si>
    <t>23年11月</t>
  </si>
  <si>
    <t>23年12月</t>
  </si>
  <si>
    <t>24年1月</t>
  </si>
  <si>
    <t>24年2月</t>
  </si>
  <si>
    <t>(単位:人、％）</t>
  </si>
  <si>
    <t>月 間</t>
  </si>
  <si>
    <t>累 計</t>
  </si>
  <si>
    <t>４月</t>
  </si>
  <si>
    <t>５月</t>
  </si>
  <si>
    <t>10月</t>
  </si>
  <si>
    <t>11月</t>
  </si>
  <si>
    <t>12月</t>
  </si>
  <si>
    <t>計</t>
  </si>
  <si>
    <t>４月（３表）</t>
    <rPh sb="1" eb="2">
      <t>ガツ</t>
    </rPh>
    <rPh sb="4" eb="5">
      <t>ヒョウ</t>
    </rPh>
    <phoneticPr fontId="2"/>
  </si>
  <si>
    <t>５月（３表）</t>
    <rPh sb="1" eb="2">
      <t>ガツ</t>
    </rPh>
    <rPh sb="4" eb="5">
      <t>ヒョウ</t>
    </rPh>
    <phoneticPr fontId="2"/>
  </si>
  <si>
    <t>６月（３表）</t>
    <rPh sb="1" eb="2">
      <t>ガツ</t>
    </rPh>
    <rPh sb="4" eb="5">
      <t>ヒョウ</t>
    </rPh>
    <phoneticPr fontId="2"/>
  </si>
  <si>
    <t>７月（３表）</t>
    <rPh sb="1" eb="2">
      <t>ガツ</t>
    </rPh>
    <rPh sb="4" eb="5">
      <t>ヒョウ</t>
    </rPh>
    <phoneticPr fontId="2"/>
  </si>
  <si>
    <t>８月（３表）</t>
    <rPh sb="1" eb="2">
      <t>ガツ</t>
    </rPh>
    <rPh sb="4" eb="5">
      <t>ヒョウ</t>
    </rPh>
    <phoneticPr fontId="2"/>
  </si>
  <si>
    <t>第１表  　入域観光客数</t>
    <rPh sb="6" eb="7">
      <t>ニュウイ</t>
    </rPh>
    <rPh sb="7" eb="8">
      <t>イキカ</t>
    </rPh>
    <rPh sb="8" eb="11">
      <t>カンコウキャクス</t>
    </rPh>
    <rPh sb="11" eb="12">
      <t>スウ</t>
    </rPh>
    <phoneticPr fontId="3"/>
  </si>
  <si>
    <t>入域観光客数（総数）</t>
    <rPh sb="0" eb="1">
      <t>ニュウイ</t>
    </rPh>
    <rPh sb="1" eb="2">
      <t>イキカ</t>
    </rPh>
    <rPh sb="2" eb="5">
      <t>カンコウキャクス</t>
    </rPh>
    <rPh sb="5" eb="6">
      <t>スウソ</t>
    </rPh>
    <rPh sb="7" eb="9">
      <t>ソウスウ</t>
    </rPh>
    <phoneticPr fontId="3"/>
  </si>
  <si>
    <t>空路海路別内訳</t>
    <rPh sb="0" eb="2">
      <t>クウロカ</t>
    </rPh>
    <rPh sb="2" eb="4">
      <t>カイロベ</t>
    </rPh>
    <rPh sb="4" eb="5">
      <t>ベツウ</t>
    </rPh>
    <rPh sb="5" eb="7">
      <t>ウチワケ</t>
    </rPh>
    <phoneticPr fontId="3"/>
  </si>
  <si>
    <t>期間</t>
    <rPh sb="0" eb="1">
      <t>キカン</t>
    </rPh>
    <phoneticPr fontId="3"/>
  </si>
  <si>
    <t>国内</t>
    <rPh sb="0" eb="1">
      <t>コクナイ</t>
    </rPh>
    <phoneticPr fontId="3"/>
  </si>
  <si>
    <t>外国</t>
    <rPh sb="0" eb="1">
      <t>ガイコク</t>
    </rPh>
    <phoneticPr fontId="3"/>
  </si>
  <si>
    <t>空路計</t>
    <rPh sb="0" eb="2">
      <t>クウロケ</t>
    </rPh>
    <rPh sb="2" eb="3">
      <t>ケイ</t>
    </rPh>
    <phoneticPr fontId="3"/>
  </si>
  <si>
    <t>海路計</t>
    <rPh sb="0" eb="2">
      <t>カイロケ</t>
    </rPh>
    <rPh sb="2" eb="3">
      <t>ケイ</t>
    </rPh>
    <phoneticPr fontId="3"/>
  </si>
  <si>
    <t>月間</t>
    <rPh sb="0" eb="1">
      <t>ゲッカン</t>
    </rPh>
    <phoneticPr fontId="3"/>
  </si>
  <si>
    <t>24年4月</t>
    <rPh sb="4" eb="5">
      <t>ツキ</t>
    </rPh>
    <phoneticPr fontId="3"/>
  </si>
  <si>
    <t>今年度
構成比</t>
    <rPh sb="0" eb="3">
      <t>コンネンドコ</t>
    </rPh>
    <rPh sb="4" eb="7">
      <t>コウセイヒ</t>
    </rPh>
    <phoneticPr fontId="3"/>
  </si>
  <si>
    <t>累計（年度）</t>
    <rPh sb="0" eb="2">
      <t>ルイケイネ</t>
    </rPh>
    <rPh sb="3" eb="5">
      <t>ネンド</t>
    </rPh>
    <phoneticPr fontId="3"/>
  </si>
  <si>
    <t>平成24年4月～</t>
    <rPh sb="0" eb="2">
      <t>ヘイセイネ</t>
    </rPh>
    <rPh sb="4" eb="5">
      <t>ネンガ</t>
    </rPh>
    <rPh sb="6" eb="7">
      <t>ガツ</t>
    </rPh>
    <phoneticPr fontId="3"/>
  </si>
  <si>
    <t>今年度</t>
    <rPh sb="0" eb="2">
      <t>コンネンド</t>
    </rPh>
    <phoneticPr fontId="3"/>
  </si>
  <si>
    <t>前年度</t>
    <rPh sb="0" eb="2">
      <t>ゼンネンド</t>
    </rPh>
    <phoneticPr fontId="3"/>
  </si>
  <si>
    <t>前年度
同期比</t>
    <rPh sb="2" eb="3">
      <t>ドド</t>
    </rPh>
    <rPh sb="4" eb="6">
      <t>ドウキヒ</t>
    </rPh>
    <rPh sb="6" eb="7">
      <t>ヒ</t>
    </rPh>
    <phoneticPr fontId="3"/>
  </si>
  <si>
    <t>累計（暦年）</t>
    <rPh sb="0" eb="2">
      <t>ルイケイレ</t>
    </rPh>
    <rPh sb="3" eb="5">
      <t>レキネン</t>
    </rPh>
    <phoneticPr fontId="3"/>
  </si>
  <si>
    <t>平成24年1月～</t>
    <rPh sb="0" eb="2">
      <t>ヘイセイネ</t>
    </rPh>
    <rPh sb="4" eb="5">
      <t>ネンガ</t>
    </rPh>
    <rPh sb="6" eb="7">
      <t>ガツ</t>
    </rPh>
    <phoneticPr fontId="3"/>
  </si>
  <si>
    <t>今年</t>
    <rPh sb="0" eb="1">
      <t>コトシ</t>
    </rPh>
    <phoneticPr fontId="3"/>
  </si>
  <si>
    <t>前年</t>
    <rPh sb="0" eb="1">
      <t>ゼンネン</t>
    </rPh>
    <phoneticPr fontId="3"/>
  </si>
  <si>
    <t>前年
同期比</t>
    <rPh sb="3" eb="5">
      <t>ドウキヒ</t>
    </rPh>
    <rPh sb="5" eb="6">
      <t>ヒ</t>
    </rPh>
    <phoneticPr fontId="3"/>
  </si>
  <si>
    <t>東京</t>
    <rPh sb="0" eb="1">
      <t>トウキョウ</t>
    </rPh>
    <phoneticPr fontId="3"/>
  </si>
  <si>
    <t>伊丹</t>
    <rPh sb="0" eb="1">
      <t>イタミ</t>
    </rPh>
    <phoneticPr fontId="3"/>
  </si>
  <si>
    <t>関西</t>
    <rPh sb="0" eb="1">
      <t>カンサイ</t>
    </rPh>
    <phoneticPr fontId="3"/>
  </si>
  <si>
    <t>神戸</t>
    <rPh sb="0" eb="1">
      <t>コウベ</t>
    </rPh>
    <phoneticPr fontId="3"/>
  </si>
  <si>
    <t>福岡</t>
    <rPh sb="0" eb="1">
      <t>フクオカ</t>
    </rPh>
    <phoneticPr fontId="3"/>
  </si>
  <si>
    <t>名古屋</t>
    <rPh sb="0" eb="2">
      <t>ナゴヤ</t>
    </rPh>
    <phoneticPr fontId="3"/>
  </si>
  <si>
    <t>札幌</t>
    <rPh sb="0" eb="1">
      <t>サッポロ</t>
    </rPh>
    <phoneticPr fontId="3"/>
  </si>
  <si>
    <t>鹿児島</t>
    <rPh sb="0" eb="2">
      <t>カゴシマ</t>
    </rPh>
    <phoneticPr fontId="3"/>
  </si>
  <si>
    <t>北九州</t>
    <rPh sb="0" eb="2">
      <t>キタキュウシュウ</t>
    </rPh>
    <phoneticPr fontId="3"/>
  </si>
  <si>
    <t>仙台</t>
    <rPh sb="0" eb="1">
      <t>センダイ</t>
    </rPh>
    <phoneticPr fontId="3"/>
  </si>
  <si>
    <t>福島</t>
    <rPh sb="0" eb="1">
      <t>フクシマ</t>
    </rPh>
    <phoneticPr fontId="3"/>
  </si>
  <si>
    <t>新潟</t>
    <rPh sb="0" eb="1">
      <t>ニイガタ</t>
    </rPh>
    <phoneticPr fontId="3"/>
  </si>
  <si>
    <t>静岡</t>
    <rPh sb="0" eb="1">
      <t>シズオカ</t>
    </rPh>
    <phoneticPr fontId="3"/>
  </si>
  <si>
    <t>富山</t>
    <rPh sb="0" eb="1">
      <t>トヤマ</t>
    </rPh>
    <phoneticPr fontId="3"/>
  </si>
  <si>
    <t>小松</t>
    <rPh sb="0" eb="1">
      <t>コマツ</t>
    </rPh>
    <phoneticPr fontId="3"/>
  </si>
  <si>
    <t>岡山</t>
    <rPh sb="0" eb="1">
      <t>オカヤマ</t>
    </rPh>
    <phoneticPr fontId="3"/>
  </si>
  <si>
    <t>広島</t>
    <rPh sb="0" eb="1">
      <t>ヒロシマ</t>
    </rPh>
    <phoneticPr fontId="3"/>
  </si>
  <si>
    <t>高松</t>
    <rPh sb="0" eb="1">
      <t>タカマツ</t>
    </rPh>
    <phoneticPr fontId="3"/>
  </si>
  <si>
    <t>松山</t>
    <rPh sb="0" eb="1">
      <t>マツヤマ</t>
    </rPh>
    <phoneticPr fontId="3"/>
  </si>
  <si>
    <t>高知</t>
    <rPh sb="0" eb="1">
      <t>コウチ</t>
    </rPh>
    <phoneticPr fontId="3"/>
  </si>
  <si>
    <t>長崎</t>
    <rPh sb="0" eb="1">
      <t>ナガサキ</t>
    </rPh>
    <phoneticPr fontId="3"/>
  </si>
  <si>
    <t>熊本</t>
    <rPh sb="0" eb="1">
      <t>クマモト</t>
    </rPh>
    <phoneticPr fontId="3"/>
  </si>
  <si>
    <t>大分</t>
    <rPh sb="0" eb="1">
      <t>オオイタ</t>
    </rPh>
    <phoneticPr fontId="3"/>
  </si>
  <si>
    <t>宮崎</t>
    <rPh sb="0" eb="1">
      <t>ミヤザキ</t>
    </rPh>
    <phoneticPr fontId="3"/>
  </si>
  <si>
    <t>その他</t>
    <rPh sb="2" eb="3">
      <t>タ</t>
    </rPh>
    <phoneticPr fontId="3"/>
  </si>
  <si>
    <t>前年
同月比</t>
    <rPh sb="3" eb="5">
      <t>ドウゲツ</t>
    </rPh>
    <phoneticPr fontId="3"/>
  </si>
  <si>
    <t>皆増</t>
    <rPh sb="0" eb="1">
      <t>ミナゾウ</t>
    </rPh>
    <phoneticPr fontId="3"/>
  </si>
  <si>
    <t>今年
構成比</t>
    <rPh sb="0" eb="2">
      <t>コトシコ</t>
    </rPh>
    <rPh sb="3" eb="6">
      <t>コウセイヒ</t>
    </rPh>
    <phoneticPr fontId="3"/>
  </si>
  <si>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3"/>
  </si>
  <si>
    <t>　　また、外国人については福岡入国管理局那覇支局の資料に基づき沖縄県が推計。</t>
    <rPh sb="7" eb="8">
      <t>ジンシ</t>
    </rPh>
    <rPh sb="25" eb="27">
      <t>シリョウモ</t>
    </rPh>
    <rPh sb="28" eb="29">
      <t>モトオ</t>
    </rPh>
    <rPh sb="31" eb="34">
      <t>オキナワケンス</t>
    </rPh>
    <rPh sb="35" eb="37">
      <t>スイケイ</t>
    </rPh>
    <phoneticPr fontId="3"/>
  </si>
  <si>
    <t>第３表  　国籍別入域観光客数</t>
    <rPh sb="6" eb="8">
      <t>コクセキベ</t>
    </rPh>
    <rPh sb="8" eb="9">
      <t>ベツ</t>
    </rPh>
    <phoneticPr fontId="3"/>
  </si>
  <si>
    <t>外国人総数</t>
    <rPh sb="0" eb="2">
      <t>ガイコクジ</t>
    </rPh>
    <rPh sb="2" eb="3">
      <t>ジンソ</t>
    </rPh>
    <rPh sb="3" eb="5">
      <t>ソウスウ</t>
    </rPh>
    <phoneticPr fontId="3"/>
  </si>
  <si>
    <t>台湾</t>
    <rPh sb="0" eb="1">
      <t>タイワン</t>
    </rPh>
    <phoneticPr fontId="13"/>
  </si>
  <si>
    <t>韓国</t>
    <rPh sb="0" eb="1">
      <t>カンコク</t>
    </rPh>
    <phoneticPr fontId="13"/>
  </si>
  <si>
    <t>中国本土</t>
    <rPh sb="0" eb="3">
      <t>チュウゴクホンド</t>
    </rPh>
    <phoneticPr fontId="13"/>
  </si>
  <si>
    <t>香港</t>
    <rPh sb="0" eb="1">
      <t>ホンコン</t>
    </rPh>
    <phoneticPr fontId="13"/>
  </si>
  <si>
    <t>イギリス（本国）</t>
    <rPh sb="5" eb="7">
      <t>ホンゴク</t>
    </rPh>
    <phoneticPr fontId="13"/>
  </si>
  <si>
    <t>その他</t>
    <rPh sb="2" eb="3">
      <t>タ</t>
    </rPh>
    <phoneticPr fontId="13"/>
  </si>
  <si>
    <t>　　②イギリス・フランスは、平成２２年４月から集計を始めた。</t>
    <rPh sb="14" eb="16">
      <t>ヘイセイネ</t>
    </rPh>
    <rPh sb="18" eb="19">
      <t>ネンガ</t>
    </rPh>
    <rPh sb="20" eb="21">
      <t>ガツシ</t>
    </rPh>
    <rPh sb="23" eb="25">
      <t>シュウケイハ</t>
    </rPh>
    <rPh sb="26" eb="27">
      <t>ハジ</t>
    </rPh>
    <phoneticPr fontId="3"/>
  </si>
  <si>
    <t>24年5月</t>
    <rPh sb="4" eb="5">
      <t>ツキ</t>
    </rPh>
    <phoneticPr fontId="3"/>
  </si>
  <si>
    <t>24年5月</t>
  </si>
  <si>
    <t>24年5月
構成比</t>
  </si>
  <si>
    <t>24年6月</t>
    <rPh sb="4" eb="5">
      <t>ツキ</t>
    </rPh>
    <phoneticPr fontId="3"/>
  </si>
  <si>
    <t>24年6月</t>
  </si>
  <si>
    <t>24年6月
構成比</t>
  </si>
  <si>
    <t>24年7月</t>
    <rPh sb="4" eb="5">
      <t>ツキ</t>
    </rPh>
    <phoneticPr fontId="3"/>
  </si>
  <si>
    <t>茨城</t>
    <rPh sb="0" eb="1">
      <t>イバラキ</t>
    </rPh>
    <phoneticPr fontId="3"/>
  </si>
  <si>
    <t>24年7月</t>
  </si>
  <si>
    <t>24年7月
構成比</t>
  </si>
  <si>
    <t>24年8月</t>
    <rPh sb="4" eb="5">
      <t>ツキ</t>
    </rPh>
    <phoneticPr fontId="3"/>
  </si>
  <si>
    <t>24年8月</t>
  </si>
  <si>
    <t>24年8月
構成比</t>
  </si>
  <si>
    <t>皆減</t>
    <rPh sb="0" eb="1">
      <t>ミナゲン</t>
    </rPh>
    <phoneticPr fontId="3"/>
  </si>
  <si>
    <t>24年9月</t>
    <rPh sb="4" eb="5">
      <t>ツキ</t>
    </rPh>
    <phoneticPr fontId="3"/>
  </si>
  <si>
    <t>24年9月</t>
  </si>
  <si>
    <t>24年9
構成比</t>
  </si>
  <si>
    <r>
      <t>参考値　</t>
    </r>
    <r>
      <rPr>
        <u/>
        <sz val="12"/>
        <rFont val="ＭＳ Ｐゴシック"/>
        <family val="3"/>
        <charset val="128"/>
      </rPr>
      <t>東京内訳</t>
    </r>
    <rPh sb="0" eb="2">
      <t>サンコウチ</t>
    </rPh>
    <rPh sb="2" eb="3">
      <t>チト</t>
    </rPh>
    <rPh sb="4" eb="6">
      <t>トウキョウウ</t>
    </rPh>
    <rPh sb="6" eb="8">
      <t>ウチワケ</t>
    </rPh>
    <phoneticPr fontId="3"/>
  </si>
  <si>
    <t>羽田</t>
    <rPh sb="0" eb="1">
      <t>ハネダ</t>
    </rPh>
    <phoneticPr fontId="3"/>
  </si>
  <si>
    <t>成田</t>
    <rPh sb="0" eb="1">
      <t>ナリタ</t>
    </rPh>
    <phoneticPr fontId="3"/>
  </si>
  <si>
    <t>24年9月
構成比</t>
  </si>
  <si>
    <t>※観光客数算出の方法上、東京と羽田＋成田の合計値が一致しない場合、
　 前年の東京の値と一致しない場合があります。</t>
    <rPh sb="1" eb="4">
      <t>カンコウキャクス</t>
    </rPh>
    <rPh sb="4" eb="5">
      <t>スウサ</t>
    </rPh>
    <rPh sb="5" eb="7">
      <t>サンシュツホ</t>
    </rPh>
    <rPh sb="8" eb="10">
      <t>ホウホウジ</t>
    </rPh>
    <rPh sb="10" eb="11">
      <t>ジョウト</t>
    </rPh>
    <rPh sb="12" eb="14">
      <t>トウキョウハ</t>
    </rPh>
    <rPh sb="15" eb="17">
      <t>ハネダナ</t>
    </rPh>
    <rPh sb="18" eb="20">
      <t>ナリタゴ</t>
    </rPh>
    <rPh sb="21" eb="24">
      <t>ゴウケイチイ</t>
    </rPh>
    <rPh sb="25" eb="27">
      <t>イッチバ</t>
    </rPh>
    <rPh sb="30" eb="32">
      <t>バアイゼ</t>
    </rPh>
    <rPh sb="36" eb="38">
      <t>ゼンネント</t>
    </rPh>
    <rPh sb="39" eb="41">
      <t>トウキョウア</t>
    </rPh>
    <rPh sb="42" eb="43">
      <t>アタイイ</t>
    </rPh>
    <rPh sb="44" eb="46">
      <t>イッチバ</t>
    </rPh>
    <rPh sb="49" eb="51">
      <t>バアイ</t>
    </rPh>
    <phoneticPr fontId="3"/>
  </si>
  <si>
    <t>24年10月</t>
    <rPh sb="5" eb="6">
      <t>ツキ</t>
    </rPh>
    <phoneticPr fontId="3"/>
  </si>
  <si>
    <t>24年10月</t>
  </si>
  <si>
    <t>24年10月
構成比</t>
  </si>
  <si>
    <t>24年10
構成比</t>
  </si>
  <si>
    <t>24年11月</t>
    <rPh sb="5" eb="6">
      <t>ツキ</t>
    </rPh>
    <phoneticPr fontId="3"/>
  </si>
  <si>
    <t>24年11月</t>
  </si>
  <si>
    <t>24年11月
構成比</t>
  </si>
  <si>
    <t>皆増</t>
    <rPh sb="0" eb="1">
      <t>ミナゾ</t>
    </rPh>
    <rPh sb="1" eb="2">
      <t>ゾウ</t>
    </rPh>
    <phoneticPr fontId="3"/>
  </si>
  <si>
    <t>24年11
構成比</t>
  </si>
  <si>
    <t>　　③カナダ、ドイツ、インド、オーストラリアは、平成23年４月から集計を始めた。</t>
  </si>
  <si>
    <t>　　④インドネシアは、平成２４年１１月から集計を始めた。</t>
    <rPh sb="11" eb="13">
      <t>ヘイセイネ</t>
    </rPh>
    <rPh sb="15" eb="16">
      <t>ネンガ</t>
    </rPh>
    <rPh sb="18" eb="19">
      <t>ガツシ</t>
    </rPh>
    <rPh sb="21" eb="23">
      <t>シュウケイハ</t>
    </rPh>
    <rPh sb="24" eb="25">
      <t>ハジ</t>
    </rPh>
    <phoneticPr fontId="3"/>
  </si>
  <si>
    <t>24年12月</t>
    <rPh sb="5" eb="6">
      <t>ツキ</t>
    </rPh>
    <phoneticPr fontId="3"/>
  </si>
  <si>
    <t>24年12月</t>
  </si>
  <si>
    <t>24年12月
構成比</t>
  </si>
  <si>
    <t>24年12
構成比</t>
  </si>
  <si>
    <t>25年1月</t>
    <rPh sb="4" eb="5">
      <t>ツキ</t>
    </rPh>
    <phoneticPr fontId="3"/>
  </si>
  <si>
    <t>年度</t>
    <rPh sb="0" eb="1">
      <t>ネンド</t>
    </rPh>
    <phoneticPr fontId="3"/>
  </si>
  <si>
    <t>4月～3月
累計</t>
    <rPh sb="1" eb="2">
      <t>ガツガ</t>
    </rPh>
    <rPh sb="4" eb="5">
      <t>ガツル</t>
    </rPh>
    <rPh sb="6" eb="8">
      <t>ルイケイ</t>
    </rPh>
    <phoneticPr fontId="3"/>
  </si>
  <si>
    <t>暦年</t>
    <rPh sb="0" eb="1">
      <t>レキネン</t>
    </rPh>
    <phoneticPr fontId="3"/>
  </si>
  <si>
    <t>1月～12月
累計</t>
    <rPh sb="1" eb="2">
      <t>ガツガ</t>
    </rPh>
    <rPh sb="5" eb="6">
      <t>ガツル</t>
    </rPh>
    <rPh sb="7" eb="9">
      <t>ルイケイ</t>
    </rPh>
    <phoneticPr fontId="3"/>
  </si>
  <si>
    <t>25年1月</t>
  </si>
  <si>
    <t>25年1月
構成比</t>
  </si>
  <si>
    <t>25年1月
構成比</t>
    <rPh sb="4" eb="5">
      <t>ガツ</t>
    </rPh>
    <phoneticPr fontId="3"/>
  </si>
  <si>
    <t>25年2月</t>
    <rPh sb="4" eb="5">
      <t>ツキ</t>
    </rPh>
    <phoneticPr fontId="3"/>
  </si>
  <si>
    <t>25年2
構成比</t>
  </si>
  <si>
    <t>25年3月</t>
    <rPh sb="4" eb="5">
      <t>ツキ</t>
    </rPh>
    <phoneticPr fontId="3"/>
  </si>
  <si>
    <t>24年3月</t>
  </si>
  <si>
    <t>25年3月</t>
  </si>
  <si>
    <t>皆減</t>
    <rPh sb="0" eb="1">
      <t>ミナゲ</t>
    </rPh>
    <rPh sb="1" eb="2">
      <t>ゲン</t>
    </rPh>
    <phoneticPr fontId="3"/>
  </si>
  <si>
    <r>
      <t>参考値　</t>
    </r>
    <r>
      <rPr>
        <u/>
        <sz val="10"/>
        <rFont val="ＭＳ Ｐゴシック"/>
        <family val="3"/>
        <charset val="128"/>
      </rPr>
      <t>東京空港内訳</t>
    </r>
    <rPh sb="0" eb="2">
      <t>サンコウチ</t>
    </rPh>
    <rPh sb="2" eb="3">
      <t>チト</t>
    </rPh>
    <rPh sb="4" eb="6">
      <t>トウキョウク</t>
    </rPh>
    <rPh sb="6" eb="8">
      <t>クウコウウ</t>
    </rPh>
    <rPh sb="8" eb="10">
      <t>ウチワケ</t>
    </rPh>
    <phoneticPr fontId="3"/>
  </si>
  <si>
    <r>
      <t>参考値　</t>
    </r>
    <r>
      <rPr>
        <u/>
        <sz val="10"/>
        <rFont val="ＭＳ Ｐゴシック"/>
        <family val="3"/>
        <charset val="128"/>
      </rPr>
      <t>FSC・LCC内訳</t>
    </r>
    <rPh sb="0" eb="2">
      <t>サンコウチ</t>
    </rPh>
    <rPh sb="2" eb="3">
      <t>チウ</t>
    </rPh>
    <rPh sb="11" eb="13">
      <t>ウチワケ</t>
    </rPh>
    <phoneticPr fontId="3"/>
  </si>
  <si>
    <t>FSC</t>
  </si>
  <si>
    <t>LCC</t>
  </si>
  <si>
    <t>※羽田・成田内訳、FSC・LCC観光客数は海路客を除く</t>
    <rPh sb="1" eb="3">
      <t>ハネダナ</t>
    </rPh>
    <rPh sb="4" eb="6">
      <t>ナリタウ</t>
    </rPh>
    <rPh sb="6" eb="8">
      <t>ウチワケカ</t>
    </rPh>
    <rPh sb="16" eb="19">
      <t>カンコウキャクス</t>
    </rPh>
    <rPh sb="19" eb="20">
      <t>スウカ</t>
    </rPh>
    <rPh sb="21" eb="23">
      <t>カイロキ</t>
    </rPh>
    <rPh sb="23" eb="24">
      <t>キャクノ</t>
    </rPh>
    <rPh sb="25" eb="26">
      <t>ノゾ</t>
    </rPh>
    <phoneticPr fontId="3"/>
  </si>
  <si>
    <t>FSC・LCC
比率</t>
    <rPh sb="8" eb="10">
      <t>ヒリツ</t>
    </rPh>
    <phoneticPr fontId="3"/>
  </si>
  <si>
    <t>平成2４年度</t>
    <rPh sb="0" eb="2">
      <t>ヘイセイ</t>
    </rPh>
    <rPh sb="4" eb="5">
      <t>ネン</t>
    </rPh>
    <rPh sb="5" eb="6">
      <t>ド</t>
    </rPh>
    <phoneticPr fontId="2"/>
  </si>
  <si>
    <t>（外国客グラフ）</t>
    <rPh sb="1" eb="3">
      <t>ガイコク</t>
    </rPh>
    <rPh sb="3" eb="4">
      <t>キャク</t>
    </rPh>
    <phoneticPr fontId="2"/>
  </si>
  <si>
    <t>月別入域観光客数の推移（平成20年度～平成24年度）</t>
    <rPh sb="17" eb="18">
      <t>ドド</t>
    </rPh>
    <rPh sb="24" eb="25">
      <t>ド</t>
    </rPh>
    <phoneticPr fontId="21"/>
  </si>
  <si>
    <t>平成２０年度</t>
    <rPh sb="5" eb="6">
      <t>ド</t>
    </rPh>
    <phoneticPr fontId="21"/>
  </si>
  <si>
    <t>平成２１年度</t>
    <rPh sb="5" eb="6">
      <t>ド</t>
    </rPh>
    <phoneticPr fontId="21"/>
  </si>
  <si>
    <t>平成２２年度</t>
    <rPh sb="5" eb="6">
      <t>ド</t>
    </rPh>
    <phoneticPr fontId="21"/>
  </si>
  <si>
    <t>平成２３年度</t>
    <rPh sb="0" eb="2">
      <t>ヘイセイネ</t>
    </rPh>
    <rPh sb="4" eb="6">
      <t>ネンド</t>
    </rPh>
    <phoneticPr fontId="13"/>
  </si>
  <si>
    <t>平成２４年度</t>
    <rPh sb="0" eb="2">
      <t>ヘイセイネ</t>
    </rPh>
    <rPh sb="4" eb="6">
      <t>ネンド</t>
    </rPh>
    <phoneticPr fontId="13"/>
  </si>
  <si>
    <t>21／20年度</t>
    <rPh sb="6" eb="7">
      <t>ド</t>
    </rPh>
    <phoneticPr fontId="21"/>
  </si>
  <si>
    <t>22／21年度</t>
    <rPh sb="6" eb="7">
      <t>ド</t>
    </rPh>
    <phoneticPr fontId="21"/>
  </si>
  <si>
    <t>23／22年度</t>
    <rPh sb="6" eb="7">
      <t>ド</t>
    </rPh>
    <phoneticPr fontId="21"/>
  </si>
  <si>
    <t>24／23年度</t>
    <rPh sb="6" eb="7">
      <t>ド</t>
    </rPh>
    <phoneticPr fontId="21"/>
  </si>
  <si>
    <t>１月</t>
    <rPh sb="1" eb="2">
      <t>ガツ</t>
    </rPh>
    <phoneticPr fontId="21"/>
  </si>
  <si>
    <t>２月</t>
    <rPh sb="1" eb="2">
      <t>ガツ</t>
    </rPh>
    <phoneticPr fontId="21"/>
  </si>
  <si>
    <t>３月</t>
    <rPh sb="1" eb="2">
      <t>ガツ</t>
    </rPh>
    <phoneticPr fontId="21"/>
  </si>
  <si>
    <t>（単位：千人）</t>
    <rPh sb="4" eb="5">
      <t>セン</t>
    </rPh>
    <phoneticPr fontId="21"/>
  </si>
  <si>
    <t>平成20年度</t>
    <rPh sb="5" eb="6">
      <t>ド</t>
    </rPh>
    <phoneticPr fontId="21"/>
  </si>
  <si>
    <t>平成21年度</t>
    <rPh sb="5" eb="6">
      <t>ド</t>
    </rPh>
    <phoneticPr fontId="21"/>
  </si>
  <si>
    <t>平成22年度</t>
    <rPh sb="5" eb="6">
      <t>ド</t>
    </rPh>
    <phoneticPr fontId="21"/>
  </si>
  <si>
    <t>平成23年度</t>
    <rPh sb="5" eb="6">
      <t>ド</t>
    </rPh>
    <phoneticPr fontId="21"/>
  </si>
  <si>
    <t>平成24年度</t>
    <rPh sb="5" eb="6">
      <t>ド</t>
    </rPh>
    <phoneticPr fontId="21"/>
  </si>
  <si>
    <t>25年3
構成比</t>
    <phoneticPr fontId="2"/>
  </si>
  <si>
    <t>（グラフ）</t>
    <phoneticPr fontId="2"/>
  </si>
  <si>
    <t>※上記の各セルをクリックすると、各月ごとのデータや、年度の集計・グラフのシートに移動します。</t>
    <rPh sb="1" eb="3">
      <t>ジョウキ</t>
    </rPh>
    <rPh sb="4" eb="5">
      <t>カク</t>
    </rPh>
    <rPh sb="16" eb="18">
      <t>カクツキ</t>
    </rPh>
    <rPh sb="26" eb="28">
      <t>ネンド</t>
    </rPh>
    <rPh sb="29" eb="31">
      <t>シュウケイ</t>
    </rPh>
    <rPh sb="40" eb="42">
      <t>イドウ</t>
    </rPh>
    <phoneticPr fontId="2"/>
  </si>
  <si>
    <t>発表</t>
    <rPh sb="0" eb="2">
      <t>ハッピョウ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</si>
</sst>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Red]&quot;△&quot;#,##0"/>
    <numFmt numFmtId="178" formatCode="#,##0.0;&quot;△&quot;#,##0.0"/>
    <numFmt numFmtId="179" formatCode="0.0"/>
    <numFmt numFmtId="180" formatCode="\(#,##0\)"/>
    <numFmt numFmtId="181" formatCode="#,##0.0;[Red]&quot;△&quot;#,##0.0"/>
    <numFmt numFmtId="182" formatCode="#,##0.0"/>
    <numFmt numFmtId="183" formatCode="&quot;+&quot;#,##0;[Red]&quot;△&quot;#,##0"/>
    <numFmt numFmtId="184" formatCode="0.0%"/>
  </numFmts>
  <fonts count="4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b/>
      <sz val="11"/>
      <name val="ＭＳ Ｐゴシック"/>
      <family val="3"/>
      <charset val="128"/>
    </font>
    <font>
      <u/>
      <sz val="11"/>
      <color theme="10"/>
      <name val="游ゴシック"/>
      <family val="2"/>
      <scheme val="minor"/>
    </font>
    <font>
      <sz val="11"/>
      <name val="明朝"/>
      <family val="1"/>
      <charset val="128"/>
    </font>
    <font>
      <sz val="12"/>
      <name val="System"/>
      <charset val="128"/>
    </font>
    <font>
      <sz val="10"/>
      <color theme="1"/>
      <name val="ＭＳ Ｐゴシック"/>
      <family val="3"/>
      <charset val="128"/>
    </font>
    <font>
      <u/>
      <sz val="11"/>
      <color theme="10"/>
      <name val="ＭＳ Ｐゴシック"/>
      <family val="3"/>
      <charset val="128"/>
    </font>
    <font>
      <sz val="11"/>
      <color theme="1"/>
      <name val="ＭＳ Ｐゴシック"/>
      <family val="3"/>
      <charset val="128"/>
    </font>
    <font>
      <sz val="12"/>
      <name val="ＭＳ Ｐゴシック"/>
      <family val="3"/>
      <charset val="128"/>
    </font>
    <font>
      <sz val="9"/>
      <color theme="1"/>
      <name val="ＭＳ Ｐゴシック"/>
      <family val="3"/>
      <charset val="128"/>
    </font>
    <font>
      <sz val="6"/>
      <name val="System"/>
      <charset val="128"/>
    </font>
    <font>
      <sz val="13"/>
      <name val="ＭＳ Ｐゴシック"/>
      <family val="3"/>
      <charset val="128"/>
    </font>
    <font>
      <sz val="11"/>
      <color theme="1"/>
      <name val="游ゴシック"/>
      <family val="2"/>
      <scheme val="minor"/>
    </font>
    <font>
      <sz val="14"/>
      <name val="ＭＳ Ｐゴシック"/>
      <family val="3"/>
      <charset val="128"/>
    </font>
    <font>
      <b/>
      <sz val="14"/>
      <name val="ＭＳ Ｐゴシック"/>
      <family val="3"/>
      <charset val="128"/>
    </font>
    <font>
      <sz val="12"/>
      <color indexed="12"/>
      <name val="ＭＳ Ｐゴシック"/>
      <family val="3"/>
      <charset val="128"/>
    </font>
    <font>
      <b/>
      <sz val="11"/>
      <color theme="1"/>
      <name val="ＭＳ Ｐゴシック"/>
      <family val="3"/>
      <charset val="128"/>
    </font>
    <font>
      <sz val="16"/>
      <name val="ＭＳ Ｐゴシック"/>
      <family val="3"/>
      <charset val="128"/>
    </font>
    <font>
      <sz val="6"/>
      <name val="ＭＳ Ｐ明朝"/>
      <family val="1"/>
      <charset val="128"/>
    </font>
    <font>
      <sz val="10"/>
      <name val="ＭＳ Ｐゴシック"/>
      <family val="3"/>
      <charset val="128"/>
    </font>
    <font>
      <sz val="18"/>
      <name val="ＭＳ Ｐゴシック"/>
      <family val="3"/>
      <charset val="128"/>
    </font>
    <font>
      <sz val="14"/>
      <color indexed="12"/>
      <name val="ＭＳ Ｐゴシック"/>
      <family val="3"/>
      <charset val="128"/>
    </font>
    <font>
      <u/>
      <sz val="12"/>
      <name val="ＭＳ Ｐゴシック"/>
      <family val="3"/>
      <charset val="128"/>
    </font>
    <font>
      <b/>
      <sz val="12"/>
      <name val="ＭＳ Ｐゴシック"/>
      <family val="3"/>
      <charset val="128"/>
    </font>
    <font>
      <sz val="10"/>
      <color indexed="12"/>
      <name val="ＭＳ Ｐゴシック"/>
      <family val="3"/>
      <charset val="128"/>
    </font>
    <font>
      <u/>
      <sz val="10"/>
      <name val="ＭＳ Ｐゴシック"/>
      <family val="3"/>
      <charset val="128"/>
    </font>
    <font>
      <sz val="11"/>
      <color indexed="12"/>
      <name val="ＭＳ Ｐゴシック"/>
      <family val="3"/>
      <charset val="128"/>
    </font>
    <font>
      <sz val="9"/>
      <name val="ＭＳ Ｐゴシック"/>
      <family val="3"/>
      <charset val="128"/>
    </font>
    <font>
      <sz val="10"/>
      <color indexed="30"/>
      <name val="ＭＳ Ｐゴシック"/>
      <family val="3"/>
      <charset val="128"/>
    </font>
    <font>
      <sz val="12"/>
      <color theme="1"/>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
      <sz val="11"/>
      <color indexed="14"/>
      <name val="ＭＳ Ｐ明朝"/>
      <family val="1"/>
      <charset val="128"/>
    </font>
    <font>
      <u/>
      <sz val="14"/>
      <color theme="10"/>
      <name val="ＭＳ Ｐゴシック"/>
      <family val="3"/>
      <charset val="128"/>
    </font>
    <font>
      <u/>
      <sz val="20"/>
      <color theme="10"/>
      <name val="ＭＳ Ｐ明朝"/>
      <family val="1"/>
      <charset val="128"/>
    </font>
    <font>
      <sz val="20"/>
      <color theme="1"/>
      <name val="ＭＳ Ｐ明朝"/>
      <family val="1"/>
      <charset val="128"/>
    </font>
    <font>
      <sz val="20"/>
      <name val="ＭＳ Ｐ明朝"/>
      <family val="1"/>
      <charset val="128"/>
    </font>
  </fonts>
  <fills count="12">
    <fill>
      <patternFill patternType="none"/>
    </fill>
    <fill>
      <patternFill patternType="gray125"/>
    </fill>
    <fill>
      <patternFill patternType="solid">
        <fgColor theme="9" tint="0.79998168889431442"/>
        <bgColor indexed="64"/>
      </patternFill>
    </fill>
    <fill>
      <patternFill patternType="solid">
        <fgColor theme="4" tint="0.79995117038483843"/>
        <bgColor indexed="64"/>
      </patternFill>
    </fill>
    <fill>
      <patternFill patternType="solid">
        <fgColor indexed="31"/>
        <bgColor indexed="64"/>
      </patternFill>
    </fill>
    <fill>
      <patternFill patternType="solid">
        <fgColor indexed="42"/>
        <bgColor indexed="64"/>
      </patternFill>
    </fill>
    <fill>
      <patternFill patternType="solid">
        <fgColor indexed="22"/>
        <bgColor indexed="64"/>
      </patternFill>
    </fill>
    <fill>
      <patternFill patternType="solid">
        <fgColor indexed="49"/>
        <bgColor indexed="64"/>
      </patternFill>
    </fill>
    <fill>
      <patternFill patternType="solid">
        <fgColor indexed="41"/>
        <bgColor indexed="64"/>
      </patternFill>
    </fill>
    <fill>
      <patternFill patternType="solid">
        <fgColor indexed="27"/>
        <bgColor indexed="64"/>
      </patternFill>
    </fill>
    <fill>
      <patternFill patternType="solid">
        <fgColor indexed="52"/>
        <bgColor indexed="64"/>
      </patternFill>
    </fill>
    <fill>
      <patternFill patternType="solid">
        <fgColor indexed="47"/>
        <bgColor indexed="64"/>
      </patternFill>
    </fill>
  </fills>
  <borders count="163">
    <border>
      <left/>
      <right/>
      <top/>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medium">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hair">
        <color indexed="64"/>
      </right>
      <top/>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style="medium">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style="hair">
        <color indexed="64"/>
      </left>
      <right style="medium">
        <color indexed="64"/>
      </right>
      <top style="medium">
        <color indexed="64"/>
      </top>
      <bottom/>
      <diagonal/>
    </border>
  </borders>
  <cellStyleXfs count="8">
    <xf numFmtId="0" fontId="0" fillId="0" borderId="0"/>
    <xf numFmtId="0" fontId="1" fillId="0" borderId="0">
      <alignment vertical="center"/>
    </xf>
    <xf numFmtId="0" fontId="5" fillId="0" borderId="0" applyNumberFormat="0" applyFill="0" applyBorder="0" applyAlignment="0" applyProtection="0"/>
    <xf numFmtId="0" fontId="7" fillId="0" borderId="0"/>
    <xf numFmtId="38" fontId="6" fillId="0" borderId="0" applyFont="0" applyFill="0" applyBorder="0" applyAlignment="0" applyProtection="0"/>
    <xf numFmtId="38" fontId="15" fillId="0" borderId="0" applyFont="0" applyFill="0" applyBorder="0" applyAlignment="0" applyProtection="0">
      <alignment vertical="center"/>
    </xf>
    <xf numFmtId="0" fontId="7" fillId="0" borderId="0"/>
    <xf numFmtId="0" fontId="1" fillId="0" borderId="0">
      <alignment vertical="center"/>
    </xf>
  </cellStyleXfs>
  <cellXfs count="828">
    <xf numFmtId="0" fontId="0" fillId="0" borderId="0" xfId="0"/>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xf numFmtId="0" fontId="8" fillId="0" borderId="0" xfId="0" applyFont="1" applyAlignment="1">
      <alignment horizontal="center"/>
    </xf>
    <xf numFmtId="0" fontId="12" fillId="0" borderId="0" xfId="0" applyFont="1" applyBorder="1" applyAlignment="1">
      <alignment horizontal="left" vertical="center"/>
    </xf>
    <xf numFmtId="0" fontId="8" fillId="2" borderId="15" xfId="0" applyFont="1" applyFill="1" applyBorder="1" applyAlignment="1">
      <alignment horizontal="center" vertical="center"/>
    </xf>
    <xf numFmtId="0" fontId="8" fillId="0" borderId="3" xfId="0" applyFont="1" applyBorder="1"/>
    <xf numFmtId="0" fontId="10" fillId="0" borderId="0" xfId="0" applyFont="1"/>
    <xf numFmtId="0" fontId="9" fillId="0" borderId="20" xfId="2" applyFont="1" applyBorder="1" applyAlignment="1">
      <alignment horizontal="center" vertical="center"/>
    </xf>
    <xf numFmtId="0" fontId="8" fillId="2" borderId="19" xfId="0" applyFont="1" applyFill="1" applyBorder="1" applyAlignment="1">
      <alignment horizontal="center" vertical="center"/>
    </xf>
    <xf numFmtId="0" fontId="9" fillId="0" borderId="15" xfId="2" applyFont="1" applyBorder="1" applyAlignment="1">
      <alignment horizontal="center" vertical="center"/>
    </xf>
    <xf numFmtId="0" fontId="16" fillId="0" borderId="22" xfId="0" applyNumberFormat="1" applyFont="1" applyFill="1" applyBorder="1" applyAlignment="1">
      <alignment horizontal="left" vertical="center" shrinkToFit="1"/>
    </xf>
    <xf numFmtId="0" fontId="16" fillId="0" borderId="23" xfId="0" applyNumberFormat="1" applyFont="1" applyFill="1" applyBorder="1" applyAlignment="1">
      <alignment horizontal="left" vertical="center" shrinkToFit="1"/>
    </xf>
    <xf numFmtId="176" fontId="11" fillId="0" borderId="40" xfId="0" applyNumberFormat="1" applyFont="1" applyFill="1" applyBorder="1" applyAlignment="1">
      <alignment horizontal="right" vertical="center" shrinkToFit="1"/>
    </xf>
    <xf numFmtId="176" fontId="11" fillId="0" borderId="37" xfId="0" applyNumberFormat="1" applyFont="1" applyFill="1" applyBorder="1" applyAlignment="1">
      <alignment horizontal="right" vertical="center" shrinkToFit="1"/>
    </xf>
    <xf numFmtId="176" fontId="17" fillId="0" borderId="46" xfId="0" applyNumberFormat="1" applyFont="1" applyFill="1" applyBorder="1" applyAlignment="1">
      <alignment horizontal="right" vertical="center" shrinkToFit="1"/>
    </xf>
    <xf numFmtId="176" fontId="11" fillId="0" borderId="49" xfId="0" applyNumberFormat="1" applyFont="1" applyFill="1" applyBorder="1" applyAlignment="1">
      <alignment horizontal="right" vertical="center" shrinkToFit="1"/>
    </xf>
    <xf numFmtId="176" fontId="11" fillId="0" borderId="46" xfId="0" applyNumberFormat="1" applyFont="1" applyFill="1" applyBorder="1" applyAlignment="1">
      <alignment horizontal="right" vertical="center" shrinkToFit="1"/>
    </xf>
    <xf numFmtId="177" fontId="17" fillId="0" borderId="46" xfId="0" applyNumberFormat="1" applyFont="1" applyFill="1" applyBorder="1" applyAlignment="1">
      <alignment horizontal="right" vertical="center" shrinkToFit="1"/>
    </xf>
    <xf numFmtId="177" fontId="11" fillId="0" borderId="49" xfId="0" applyNumberFormat="1" applyFont="1" applyFill="1" applyBorder="1" applyAlignment="1">
      <alignment horizontal="right" vertical="center" shrinkToFit="1"/>
    </xf>
    <xf numFmtId="177" fontId="11" fillId="0" borderId="46" xfId="0" applyNumberFormat="1" applyFont="1" applyFill="1" applyBorder="1" applyAlignment="1">
      <alignment horizontal="right" vertical="center" shrinkToFit="1"/>
    </xf>
    <xf numFmtId="178" fontId="17" fillId="0" borderId="53" xfId="0" applyNumberFormat="1" applyFont="1" applyFill="1" applyBorder="1" applyAlignment="1">
      <alignment horizontal="right" vertical="center" shrinkToFit="1"/>
    </xf>
    <xf numFmtId="178" fontId="11" fillId="0" borderId="56" xfId="0" applyNumberFormat="1" applyFont="1" applyFill="1" applyBorder="1" applyAlignment="1">
      <alignment horizontal="right" vertical="center" shrinkToFit="1"/>
    </xf>
    <xf numFmtId="178" fontId="11" fillId="0" borderId="53" xfId="0" applyNumberFormat="1" applyFont="1" applyFill="1" applyBorder="1" applyAlignment="1">
      <alignment horizontal="right" vertical="center" shrinkToFit="1"/>
    </xf>
    <xf numFmtId="176" fontId="11" fillId="0" borderId="64" xfId="0" applyNumberFormat="1" applyFont="1" applyFill="1" applyBorder="1" applyAlignment="1">
      <alignment horizontal="right" vertical="center" shrinkToFit="1"/>
    </xf>
    <xf numFmtId="176" fontId="11" fillId="0" borderId="62" xfId="0" applyNumberFormat="1" applyFont="1" applyFill="1" applyBorder="1" applyAlignment="1">
      <alignment horizontal="right" vertical="center" shrinkToFit="1"/>
    </xf>
    <xf numFmtId="179" fontId="17" fillId="0" borderId="68" xfId="0" applyNumberFormat="1" applyFont="1" applyFill="1" applyBorder="1" applyAlignment="1">
      <alignment vertical="center" shrinkToFit="1"/>
    </xf>
    <xf numFmtId="179" fontId="11" fillId="0" borderId="71" xfId="0" applyNumberFormat="1" applyFont="1" applyFill="1" applyBorder="1" applyAlignment="1">
      <alignment vertical="center" shrinkToFit="1"/>
    </xf>
    <xf numFmtId="179" fontId="11" fillId="0" borderId="68" xfId="0" applyNumberFormat="1" applyFont="1" applyFill="1" applyBorder="1" applyAlignment="1">
      <alignment vertical="center" shrinkToFit="1"/>
    </xf>
    <xf numFmtId="179" fontId="17" fillId="0" borderId="77" xfId="0" applyNumberFormat="1" applyFont="1" applyFill="1" applyBorder="1" applyAlignment="1">
      <alignment vertical="center" shrinkToFit="1"/>
    </xf>
    <xf numFmtId="179" fontId="11" fillId="0" borderId="80" xfId="0" applyNumberFormat="1" applyFont="1" applyFill="1" applyBorder="1" applyAlignment="1">
      <alignment vertical="center" shrinkToFit="1"/>
    </xf>
    <xf numFmtId="179" fontId="11" fillId="0" borderId="77" xfId="0" applyNumberFormat="1" applyFont="1" applyFill="1" applyBorder="1" applyAlignment="1">
      <alignment vertical="center" shrinkToFit="1"/>
    </xf>
    <xf numFmtId="176" fontId="18" fillId="0" borderId="97" xfId="0" applyNumberFormat="1" applyFont="1" applyFill="1" applyBorder="1" applyAlignment="1">
      <alignment horizontal="right" vertical="center" shrinkToFit="1"/>
    </xf>
    <xf numFmtId="176" fontId="18" fillId="0" borderId="99" xfId="0" applyNumberFormat="1" applyFont="1" applyFill="1" applyBorder="1" applyAlignment="1">
      <alignment horizontal="right" vertical="center" shrinkToFit="1"/>
    </xf>
    <xf numFmtId="176" fontId="11" fillId="0" borderId="15" xfId="0" applyNumberFormat="1" applyFont="1" applyFill="1" applyBorder="1" applyAlignment="1">
      <alignment horizontal="right" vertical="center" shrinkToFit="1"/>
    </xf>
    <xf numFmtId="176" fontId="18" fillId="0" borderId="101" xfId="0" applyNumberFormat="1" applyFont="1" applyFill="1" applyBorder="1" applyAlignment="1">
      <alignment horizontal="right" vertical="center" shrinkToFit="1"/>
    </xf>
    <xf numFmtId="176" fontId="18" fillId="0" borderId="39" xfId="0" applyNumberFormat="1" applyFont="1" applyFill="1" applyBorder="1" applyAlignment="1">
      <alignment horizontal="right" vertical="center" shrinkToFit="1"/>
    </xf>
    <xf numFmtId="0" fontId="22" fillId="0" borderId="0" xfId="6" applyNumberFormat="1" applyFont="1" applyFill="1" applyAlignment="1">
      <alignment vertical="center"/>
    </xf>
    <xf numFmtId="0" fontId="22" fillId="0" borderId="0" xfId="6" applyFont="1" applyFill="1" applyAlignment="1">
      <alignment vertical="center"/>
    </xf>
    <xf numFmtId="0" fontId="22" fillId="0" borderId="0" xfId="6" applyNumberFormat="1" applyFont="1" applyFill="1" applyAlignment="1">
      <alignment horizontal="right" vertical="center"/>
    </xf>
    <xf numFmtId="0" fontId="22" fillId="0" borderId="126" xfId="6" applyNumberFormat="1" applyFont="1" applyFill="1" applyBorder="1" applyAlignment="1">
      <alignment horizontal="center" vertical="center"/>
    </xf>
    <xf numFmtId="0" fontId="22" fillId="0" borderId="17" xfId="6" applyNumberFormat="1" applyFont="1" applyFill="1" applyBorder="1" applyAlignment="1">
      <alignment horizontal="center" vertical="center"/>
    </xf>
    <xf numFmtId="0" fontId="11" fillId="0" borderId="0" xfId="0" applyFont="1" applyFill="1" applyAlignment="1">
      <alignment vertical="center"/>
    </xf>
    <xf numFmtId="182" fontId="11" fillId="0" borderId="72" xfId="0" applyNumberFormat="1" applyFont="1" applyFill="1" applyBorder="1" applyAlignment="1">
      <alignment vertical="center"/>
    </xf>
    <xf numFmtId="176" fontId="11" fillId="0" borderId="39" xfId="0" applyNumberFormat="1" applyFont="1" applyFill="1" applyBorder="1" applyAlignment="1">
      <alignment horizontal="right" vertical="center" shrinkToFit="1"/>
    </xf>
    <xf numFmtId="0" fontId="23" fillId="0" borderId="0" xfId="0" applyNumberFormat="1" applyFont="1" applyFill="1" applyAlignment="1">
      <alignment vertical="center"/>
    </xf>
    <xf numFmtId="0" fontId="16" fillId="0" borderId="0" xfId="0" applyNumberFormat="1" applyFont="1" applyFill="1" applyAlignment="1" applyProtection="1">
      <alignment vertical="center"/>
      <protection locked="0"/>
    </xf>
    <xf numFmtId="0" fontId="16" fillId="0" borderId="0" xfId="0" applyNumberFormat="1" applyFont="1" applyFill="1" applyAlignment="1">
      <alignment vertical="center"/>
    </xf>
    <xf numFmtId="0" fontId="20" fillId="0" borderId="21" xfId="0" applyNumberFormat="1" applyFont="1" applyFill="1" applyBorder="1" applyAlignment="1" applyProtection="1">
      <alignment horizontal="distributed" vertical="center" shrinkToFit="1"/>
      <protection locked="0"/>
    </xf>
    <xf numFmtId="0" fontId="20" fillId="0" borderId="22" xfId="0" applyNumberFormat="1" applyFont="1" applyFill="1" applyBorder="1" applyAlignment="1" applyProtection="1">
      <alignment horizontal="distributed" vertical="center" shrinkToFit="1"/>
      <protection locked="0"/>
    </xf>
    <xf numFmtId="0" fontId="20" fillId="0" borderId="85" xfId="0" applyNumberFormat="1" applyFont="1" applyFill="1" applyBorder="1" applyAlignment="1" applyProtection="1">
      <alignment vertical="center" shrinkToFit="1"/>
      <protection locked="0"/>
    </xf>
    <xf numFmtId="180" fontId="20" fillId="0" borderId="86" xfId="0" applyNumberFormat="1" applyFont="1" applyFill="1" applyBorder="1" applyAlignment="1" applyProtection="1">
      <alignment horizontal="center" vertical="center" shrinkToFit="1"/>
      <protection locked="0"/>
    </xf>
    <xf numFmtId="0" fontId="20" fillId="0" borderId="91" xfId="0" applyNumberFormat="1" applyFont="1" applyFill="1" applyBorder="1" applyAlignment="1">
      <alignment horizontal="center" vertical="center" shrinkToFit="1"/>
    </xf>
    <xf numFmtId="0" fontId="20" fillId="0" borderId="123" xfId="0" applyFont="1" applyFill="1" applyBorder="1" applyAlignment="1">
      <alignment horizontal="center" vertical="center"/>
    </xf>
    <xf numFmtId="0" fontId="16" fillId="0" borderId="24" xfId="0" applyNumberFormat="1" applyFont="1" applyFill="1" applyBorder="1" applyAlignment="1">
      <alignment horizontal="distributed" vertical="center"/>
    </xf>
    <xf numFmtId="0" fontId="16" fillId="0" borderId="0" xfId="0" applyNumberFormat="1" applyFont="1" applyFill="1" applyBorder="1" applyAlignment="1">
      <alignment horizontal="distributed" vertical="center"/>
    </xf>
    <xf numFmtId="176" fontId="16" fillId="0" borderId="96" xfId="0" applyNumberFormat="1" applyFont="1" applyFill="1" applyBorder="1" applyAlignment="1">
      <alignment horizontal="right" vertical="center" shrinkToFit="1"/>
    </xf>
    <xf numFmtId="177" fontId="16" fillId="0" borderId="101" xfId="0" applyNumberFormat="1" applyFont="1" applyFill="1" applyBorder="1" applyAlignment="1">
      <alignment horizontal="right" vertical="center" shrinkToFit="1"/>
    </xf>
    <xf numFmtId="177" fontId="24" fillId="0" borderId="101" xfId="0" applyNumberFormat="1" applyFont="1" applyFill="1" applyBorder="1" applyAlignment="1">
      <alignment horizontal="right" vertical="center" shrinkToFit="1"/>
    </xf>
    <xf numFmtId="177" fontId="24" fillId="0" borderId="24" xfId="0" applyNumberFormat="1" applyFont="1" applyFill="1" applyBorder="1" applyAlignment="1">
      <alignment horizontal="right" vertical="center" shrinkToFit="1"/>
    </xf>
    <xf numFmtId="176" fontId="24" fillId="0" borderId="0" xfId="0" applyNumberFormat="1" applyFont="1" applyFill="1" applyBorder="1" applyAlignment="1">
      <alignment horizontal="right" vertical="center" shrinkToFit="1"/>
    </xf>
    <xf numFmtId="0" fontId="16" fillId="0" borderId="100" xfId="0" applyNumberFormat="1" applyFont="1" applyFill="1" applyBorder="1" applyAlignment="1">
      <alignment horizontal="center" vertical="center" shrinkToFit="1"/>
    </xf>
    <xf numFmtId="176" fontId="24" fillId="0" borderId="97" xfId="0" applyNumberFormat="1" applyFont="1" applyFill="1" applyBorder="1" applyAlignment="1">
      <alignment horizontal="right" vertical="center" shrinkToFit="1"/>
    </xf>
    <xf numFmtId="176" fontId="24" fillId="0" borderId="24" xfId="0" applyNumberFormat="1" applyFont="1" applyFill="1" applyBorder="1" applyAlignment="1">
      <alignment horizontal="right" vertical="center" shrinkToFit="1"/>
    </xf>
    <xf numFmtId="177" fontId="16" fillId="0" borderId="102" xfId="0" applyNumberFormat="1" applyFont="1" applyFill="1" applyBorder="1" applyAlignment="1" applyProtection="1">
      <alignment horizontal="right" vertical="center" shrinkToFit="1"/>
      <protection locked="0"/>
    </xf>
    <xf numFmtId="177" fontId="16" fillId="0" borderId="103" xfId="0" applyNumberFormat="1" applyFont="1" applyFill="1" applyBorder="1" applyAlignment="1" applyProtection="1">
      <alignment horizontal="right" vertical="center" shrinkToFit="1"/>
      <protection locked="0"/>
    </xf>
    <xf numFmtId="177" fontId="16" fillId="0" borderId="97" xfId="0" applyNumberFormat="1" applyFont="1" applyFill="1" applyBorder="1" applyAlignment="1" applyProtection="1">
      <alignment horizontal="right" vertical="center" shrinkToFit="1"/>
      <protection locked="0"/>
    </xf>
    <xf numFmtId="177" fontId="16" fillId="0" borderId="24" xfId="0" applyNumberFormat="1" applyFont="1" applyFill="1" applyBorder="1" applyAlignment="1" applyProtection="1">
      <alignment horizontal="right" vertical="center" shrinkToFit="1"/>
      <protection locked="0"/>
    </xf>
    <xf numFmtId="177" fontId="16" fillId="0" borderId="0" xfId="0" applyNumberFormat="1" applyFont="1" applyFill="1" applyBorder="1" applyAlignment="1" applyProtection="1">
      <alignment horizontal="right" vertical="center" shrinkToFit="1"/>
      <protection locked="0"/>
    </xf>
    <xf numFmtId="0" fontId="16" fillId="0" borderId="104" xfId="0" applyNumberFormat="1" applyFont="1" applyFill="1" applyBorder="1" applyAlignment="1">
      <alignment horizontal="center" vertical="center" wrapText="1" shrinkToFit="1"/>
    </xf>
    <xf numFmtId="178" fontId="16" fillId="0" borderId="105" xfId="0" applyNumberFormat="1" applyFont="1" applyFill="1" applyBorder="1" applyAlignment="1">
      <alignment horizontal="right" vertical="center" shrinkToFit="1"/>
    </xf>
    <xf numFmtId="178" fontId="16" fillId="0" borderId="106" xfId="0" applyNumberFormat="1" applyFont="1" applyFill="1" applyBorder="1" applyAlignment="1">
      <alignment horizontal="right" vertical="center" shrinkToFit="1"/>
    </xf>
    <xf numFmtId="178" fontId="16" fillId="0" borderId="107" xfId="0" applyNumberFormat="1" applyFont="1" applyFill="1" applyBorder="1" applyAlignment="1">
      <alignment horizontal="right" vertical="center" shrinkToFit="1"/>
    </xf>
    <xf numFmtId="178" fontId="16" fillId="0" borderId="24" xfId="0" applyNumberFormat="1" applyFont="1" applyFill="1" applyBorder="1" applyAlignment="1">
      <alignment horizontal="right" vertical="center" shrinkToFit="1"/>
    </xf>
    <xf numFmtId="178" fontId="16" fillId="0" borderId="0" xfId="0" applyNumberFormat="1" applyFont="1" applyFill="1" applyBorder="1" applyAlignment="1">
      <alignment horizontal="right" vertical="center" shrinkToFit="1"/>
    </xf>
    <xf numFmtId="179" fontId="16" fillId="0" borderId="0" xfId="0" applyNumberFormat="1" applyFont="1" applyFill="1" applyBorder="1" applyAlignment="1">
      <alignment horizontal="right" vertical="center" shrinkToFit="1"/>
    </xf>
    <xf numFmtId="0" fontId="16" fillId="0" borderId="11" xfId="0" applyNumberFormat="1" applyFont="1" applyFill="1" applyBorder="1" applyAlignment="1">
      <alignment horizontal="center" vertical="center" wrapText="1" shrinkToFit="1"/>
    </xf>
    <xf numFmtId="179" fontId="16" fillId="0" borderId="91" xfId="0" applyNumberFormat="1" applyFont="1" applyFill="1" applyBorder="1" applyAlignment="1">
      <alignment horizontal="right" vertical="center" shrinkToFit="1"/>
    </xf>
    <xf numFmtId="179" fontId="16" fillId="0" borderId="108" xfId="0" applyNumberFormat="1" applyFont="1" applyFill="1" applyBorder="1" applyAlignment="1">
      <alignment horizontal="right" vertical="center" shrinkToFit="1"/>
    </xf>
    <xf numFmtId="179" fontId="16" fillId="0" borderId="12" xfId="0" applyNumberFormat="1" applyFont="1" applyFill="1" applyBorder="1" applyAlignment="1">
      <alignment horizontal="right" vertical="center" shrinkToFit="1"/>
    </xf>
    <xf numFmtId="179" fontId="16" fillId="0" borderId="24" xfId="0" applyNumberFormat="1" applyFont="1" applyFill="1" applyBorder="1" applyAlignment="1">
      <alignment horizontal="right" vertical="center" shrinkToFit="1"/>
    </xf>
    <xf numFmtId="176" fontId="16" fillId="0" borderId="110" xfId="0" applyNumberFormat="1" applyFont="1" applyFill="1" applyBorder="1" applyAlignment="1">
      <alignment horizontal="right" vertical="center" shrinkToFit="1"/>
    </xf>
    <xf numFmtId="176" fontId="16" fillId="0" borderId="24" xfId="0" applyNumberFormat="1" applyFont="1" applyFill="1" applyBorder="1" applyAlignment="1">
      <alignment horizontal="right" vertical="center" shrinkToFit="1"/>
    </xf>
    <xf numFmtId="176" fontId="16" fillId="0" borderId="0" xfId="0" applyNumberFormat="1" applyFont="1" applyFill="1" applyBorder="1" applyAlignment="1">
      <alignment horizontal="right" vertical="center" shrinkToFit="1"/>
    </xf>
    <xf numFmtId="0" fontId="16" fillId="0" borderId="46" xfId="0" applyNumberFormat="1" applyFont="1" applyFill="1" applyBorder="1" applyAlignment="1">
      <alignment horizontal="center" vertical="center" shrinkToFit="1"/>
    </xf>
    <xf numFmtId="176" fontId="16" fillId="0" borderId="102" xfId="0" applyNumberFormat="1" applyFont="1" applyFill="1" applyBorder="1" applyAlignment="1">
      <alignment horizontal="right" vertical="center" shrinkToFit="1"/>
    </xf>
    <xf numFmtId="176" fontId="16" fillId="0" borderId="103" xfId="0" applyNumberFormat="1" applyFont="1" applyFill="1" applyBorder="1" applyAlignment="1" applyProtection="1">
      <alignment horizontal="right" vertical="center" shrinkToFit="1"/>
    </xf>
    <xf numFmtId="176" fontId="16" fillId="0" borderId="24" xfId="0" applyNumberFormat="1" applyFont="1" applyFill="1" applyBorder="1" applyAlignment="1" applyProtection="1">
      <alignment horizontal="right" vertical="center" shrinkToFit="1"/>
    </xf>
    <xf numFmtId="176" fontId="16" fillId="0" borderId="0" xfId="0" applyNumberFormat="1" applyFont="1" applyFill="1" applyBorder="1" applyAlignment="1" applyProtection="1">
      <alignment horizontal="right" vertical="center" shrinkToFit="1"/>
    </xf>
    <xf numFmtId="0" fontId="16" fillId="0" borderId="53" xfId="0" applyNumberFormat="1" applyFont="1" applyFill="1" applyBorder="1" applyAlignment="1">
      <alignment horizontal="center" vertical="center" wrapText="1" shrinkToFit="1"/>
    </xf>
    <xf numFmtId="179" fontId="16" fillId="0" borderId="112" xfId="0" applyNumberFormat="1" applyFont="1" applyFill="1" applyBorder="1" applyAlignment="1">
      <alignment horizontal="right" vertical="center" shrinkToFit="1"/>
    </xf>
    <xf numFmtId="179" fontId="16" fillId="0" borderId="113" xfId="0" applyNumberFormat="1" applyFont="1" applyFill="1" applyBorder="1" applyAlignment="1">
      <alignment horizontal="right" vertical="center" shrinkToFit="1"/>
    </xf>
    <xf numFmtId="178" fontId="16" fillId="0" borderId="114" xfId="0" applyNumberFormat="1" applyFont="1" applyFill="1" applyBorder="1" applyAlignment="1">
      <alignment horizontal="right" vertical="center" shrinkToFit="1"/>
    </xf>
    <xf numFmtId="179" fontId="16" fillId="0" borderId="114" xfId="0" applyNumberFormat="1" applyFont="1" applyFill="1" applyBorder="1" applyAlignment="1">
      <alignment horizontal="right" vertical="center" shrinkToFit="1"/>
    </xf>
    <xf numFmtId="0" fontId="16" fillId="0" borderId="116" xfId="0" applyNumberFormat="1" applyFont="1" applyFill="1" applyBorder="1" applyAlignment="1">
      <alignment horizontal="center" vertical="center" wrapText="1" shrinkToFit="1"/>
    </xf>
    <xf numFmtId="179" fontId="16" fillId="0" borderId="116" xfId="0" applyNumberFormat="1" applyFont="1" applyFill="1" applyBorder="1" applyAlignment="1">
      <alignment horizontal="right" vertical="center" shrinkToFit="1"/>
    </xf>
    <xf numFmtId="179" fontId="16" fillId="0" borderId="117" xfId="0" applyNumberFormat="1" applyFont="1" applyFill="1" applyBorder="1" applyAlignment="1">
      <alignment horizontal="right" vertical="center" shrinkToFit="1"/>
    </xf>
    <xf numFmtId="179" fontId="16" fillId="0" borderId="123" xfId="0" applyNumberFormat="1" applyFont="1" applyFill="1" applyBorder="1" applyAlignment="1">
      <alignment horizontal="right" vertical="center" shrinkToFit="1"/>
    </xf>
    <xf numFmtId="176" fontId="16" fillId="0" borderId="111" xfId="0" applyNumberFormat="1" applyFont="1" applyFill="1" applyBorder="1" applyAlignment="1">
      <alignment horizontal="right" vertical="center" shrinkToFit="1"/>
    </xf>
    <xf numFmtId="177" fontId="16" fillId="0" borderId="102" xfId="0" applyNumberFormat="1" applyFont="1" applyFill="1" applyBorder="1" applyAlignment="1">
      <alignment horizontal="right" vertical="center" shrinkToFit="1"/>
    </xf>
    <xf numFmtId="177" fontId="16" fillId="0" borderId="97" xfId="0" applyNumberFormat="1" applyFont="1" applyFill="1" applyBorder="1" applyAlignment="1">
      <alignment horizontal="right" vertical="center" shrinkToFit="1"/>
    </xf>
    <xf numFmtId="177" fontId="16" fillId="0" borderId="24" xfId="0" applyNumberFormat="1" applyFont="1" applyFill="1" applyBorder="1" applyAlignment="1">
      <alignment horizontal="right" vertical="center" shrinkToFit="1"/>
    </xf>
    <xf numFmtId="177" fontId="16" fillId="0" borderId="0" xfId="0" applyNumberFormat="1" applyFont="1" applyFill="1" applyBorder="1" applyAlignment="1">
      <alignment horizontal="right" vertical="center" shrinkToFit="1"/>
    </xf>
    <xf numFmtId="0" fontId="16" fillId="0" borderId="0" xfId="0" applyNumberFormat="1" applyFont="1" applyFill="1" applyAlignment="1" applyProtection="1">
      <alignment horizontal="right" vertical="center"/>
      <protection locked="0"/>
    </xf>
    <xf numFmtId="0" fontId="16" fillId="0" borderId="0" xfId="0" applyFont="1" applyAlignment="1"/>
    <xf numFmtId="0" fontId="16" fillId="0" borderId="0" xfId="0" applyFont="1" applyFill="1" applyAlignment="1">
      <alignment vertical="center"/>
    </xf>
    <xf numFmtId="0" fontId="16" fillId="0" borderId="0" xfId="0" applyNumberFormat="1" applyFont="1" applyFill="1" applyAlignment="1">
      <alignment horizontal="left" vertical="center"/>
    </xf>
    <xf numFmtId="0" fontId="11" fillId="0" borderId="0" xfId="0" applyNumberFormat="1" applyFont="1" applyFill="1" applyAlignment="1" applyProtection="1">
      <alignment vertical="center"/>
      <protection locked="0"/>
    </xf>
    <xf numFmtId="0" fontId="11" fillId="0" borderId="0" xfId="0" applyNumberFormat="1" applyFont="1" applyFill="1" applyAlignment="1">
      <alignment vertical="center"/>
    </xf>
    <xf numFmtId="0" fontId="16" fillId="0" borderId="21" xfId="0" applyNumberFormat="1" applyFont="1" applyFill="1" applyBorder="1" applyAlignment="1" applyProtection="1">
      <alignment horizontal="distributed" vertical="center" shrinkToFit="1"/>
      <protection locked="0"/>
    </xf>
    <xf numFmtId="0" fontId="16" fillId="0" borderId="22" xfId="0" applyNumberFormat="1" applyFont="1" applyFill="1" applyBorder="1" applyAlignment="1" applyProtection="1">
      <alignment horizontal="distributed" vertical="center" shrinkToFit="1"/>
      <protection locked="0"/>
    </xf>
    <xf numFmtId="0" fontId="16" fillId="0" borderId="84" xfId="0" applyNumberFormat="1" applyFont="1" applyFill="1" applyBorder="1" applyAlignment="1">
      <alignment horizontal="center" vertical="center" shrinkToFit="1"/>
    </xf>
    <xf numFmtId="0" fontId="16" fillId="0" borderId="85" xfId="0" applyNumberFormat="1" applyFont="1" applyFill="1" applyBorder="1" applyAlignment="1" applyProtection="1">
      <alignment vertical="center" shrinkToFit="1"/>
      <protection locked="0"/>
    </xf>
    <xf numFmtId="180" fontId="16" fillId="0" borderId="86" xfId="0" applyNumberFormat="1" applyFont="1" applyFill="1" applyBorder="1" applyAlignment="1" applyProtection="1">
      <alignment horizontal="center" vertical="center" shrinkToFit="1"/>
      <protection locked="0"/>
    </xf>
    <xf numFmtId="180" fontId="16" fillId="0" borderId="90" xfId="0" applyNumberFormat="1" applyFont="1" applyFill="1" applyBorder="1" applyAlignment="1" applyProtection="1">
      <alignment horizontal="center" vertical="center" shrinkToFit="1"/>
      <protection locked="0"/>
    </xf>
    <xf numFmtId="0" fontId="16" fillId="0" borderId="11" xfId="0" applyNumberFormat="1" applyFont="1" applyFill="1" applyBorder="1" applyAlignment="1" applyProtection="1">
      <alignment horizontal="distributed" vertical="center" shrinkToFit="1"/>
      <protection locked="0"/>
    </xf>
    <xf numFmtId="0" fontId="16" fillId="0" borderId="91" xfId="0" applyNumberFormat="1" applyFont="1" applyFill="1" applyBorder="1" applyAlignment="1">
      <alignment horizontal="center" vertical="center" shrinkToFit="1"/>
    </xf>
    <xf numFmtId="0" fontId="16" fillId="0" borderId="83" xfId="0" applyNumberFormat="1" applyFont="1" applyFill="1" applyBorder="1" applyAlignment="1">
      <alignment horizontal="distributed" vertical="center"/>
    </xf>
    <xf numFmtId="55" fontId="11" fillId="0" borderId="95" xfId="0" applyNumberFormat="1" applyFont="1" applyFill="1" applyBorder="1" applyAlignment="1">
      <alignment horizontal="center" vertical="center" shrinkToFit="1"/>
    </xf>
    <xf numFmtId="176" fontId="11" fillId="0" borderId="96" xfId="0" applyNumberFormat="1" applyFont="1" applyFill="1" applyBorder="1" applyAlignment="1">
      <alignment horizontal="right" vertical="center" shrinkToFit="1"/>
    </xf>
    <xf numFmtId="0" fontId="11" fillId="0" borderId="100" xfId="0" applyNumberFormat="1" applyFont="1" applyFill="1" applyBorder="1" applyAlignment="1">
      <alignment horizontal="center" vertical="center" shrinkToFit="1"/>
    </xf>
    <xf numFmtId="177" fontId="11" fillId="0" borderId="102" xfId="0" applyNumberFormat="1" applyFont="1" applyFill="1" applyBorder="1" applyAlignment="1" applyProtection="1">
      <alignment horizontal="right" vertical="center" shrinkToFit="1"/>
      <protection locked="0"/>
    </xf>
    <xf numFmtId="177" fontId="11" fillId="0" borderId="103" xfId="0" applyNumberFormat="1" applyFont="1" applyFill="1" applyBorder="1" applyAlignment="1" applyProtection="1">
      <alignment horizontal="right" vertical="center" shrinkToFit="1"/>
      <protection locked="0"/>
    </xf>
    <xf numFmtId="177" fontId="11" fillId="0" borderId="97" xfId="0" applyNumberFormat="1" applyFont="1" applyFill="1" applyBorder="1" applyAlignment="1" applyProtection="1">
      <alignment horizontal="right" vertical="center" shrinkToFit="1"/>
      <protection locked="0"/>
    </xf>
    <xf numFmtId="177" fontId="11" fillId="0" borderId="48" xfId="0" applyNumberFormat="1" applyFont="1" applyFill="1" applyBorder="1" applyAlignment="1" applyProtection="1">
      <alignment horizontal="right" vertical="center" shrinkToFit="1"/>
      <protection locked="0"/>
    </xf>
    <xf numFmtId="0" fontId="11" fillId="0" borderId="104" xfId="0" applyNumberFormat="1" applyFont="1" applyFill="1" applyBorder="1" applyAlignment="1">
      <alignment horizontal="center" vertical="center" wrapText="1" shrinkToFit="1"/>
    </xf>
    <xf numFmtId="178" fontId="11" fillId="0" borderId="105" xfId="0" applyNumberFormat="1" applyFont="1" applyFill="1" applyBorder="1" applyAlignment="1">
      <alignment horizontal="right" vertical="center" shrinkToFit="1"/>
    </xf>
    <xf numFmtId="178" fontId="11" fillId="0" borderId="106" xfId="0" applyNumberFormat="1" applyFont="1" applyFill="1" applyBorder="1" applyAlignment="1">
      <alignment horizontal="right" vertical="center" shrinkToFit="1"/>
    </xf>
    <xf numFmtId="178" fontId="11" fillId="0" borderId="107" xfId="0" applyNumberFormat="1" applyFont="1" applyFill="1" applyBorder="1" applyAlignment="1">
      <alignment horizontal="right" vertical="center" shrinkToFit="1"/>
    </xf>
    <xf numFmtId="178" fontId="11" fillId="0" borderId="70" xfId="0" applyNumberFormat="1" applyFont="1" applyFill="1" applyBorder="1" applyAlignment="1">
      <alignment horizontal="right" vertical="center" shrinkToFit="1"/>
    </xf>
    <xf numFmtId="179" fontId="11" fillId="0" borderId="55" xfId="0" applyNumberFormat="1" applyFont="1" applyFill="1" applyBorder="1" applyAlignment="1">
      <alignment horizontal="right" vertical="center" shrinkToFit="1"/>
    </xf>
    <xf numFmtId="0" fontId="11" fillId="0" borderId="11" xfId="0" applyNumberFormat="1" applyFont="1" applyFill="1" applyBorder="1" applyAlignment="1">
      <alignment horizontal="center" vertical="center" wrapText="1" shrinkToFit="1"/>
    </xf>
    <xf numFmtId="179" fontId="11" fillId="0" borderId="91" xfId="0" applyNumberFormat="1" applyFont="1" applyFill="1" applyBorder="1" applyAlignment="1">
      <alignment horizontal="right" vertical="center" shrinkToFit="1"/>
    </xf>
    <xf numFmtId="179" fontId="11" fillId="0" borderId="109" xfId="0" applyNumberFormat="1" applyFont="1" applyFill="1" applyBorder="1" applyAlignment="1">
      <alignment horizontal="right" vertical="center" shrinkToFit="1"/>
    </xf>
    <xf numFmtId="179" fontId="11" fillId="0" borderId="25" xfId="0" applyNumberFormat="1" applyFont="1" applyFill="1" applyBorder="1" applyAlignment="1">
      <alignment horizontal="right" vertical="center" shrinkToFit="1"/>
    </xf>
    <xf numFmtId="0" fontId="11" fillId="0" borderId="37" xfId="0" applyNumberFormat="1" applyFont="1" applyFill="1" applyBorder="1" applyAlignment="1">
      <alignment horizontal="center" vertical="center" shrinkToFit="1"/>
    </xf>
    <xf numFmtId="176" fontId="11" fillId="0" borderId="125" xfId="0" applyNumberFormat="1" applyFont="1" applyFill="1" applyBorder="1" applyAlignment="1">
      <alignment horizontal="right" vertical="center" shrinkToFit="1"/>
    </xf>
    <xf numFmtId="176" fontId="11" fillId="0" borderId="90" xfId="0" applyNumberFormat="1" applyFont="1" applyFill="1" applyBorder="1" applyAlignment="1">
      <alignment horizontal="right" vertical="center" shrinkToFit="1"/>
    </xf>
    <xf numFmtId="0" fontId="11" fillId="0" borderId="46" xfId="0" applyNumberFormat="1" applyFont="1" applyFill="1" applyBorder="1" applyAlignment="1">
      <alignment horizontal="center" vertical="center" shrinkToFit="1"/>
    </xf>
    <xf numFmtId="176" fontId="11" fillId="0" borderId="102" xfId="0" applyNumberFormat="1" applyFont="1" applyFill="1" applyBorder="1" applyAlignment="1">
      <alignment horizontal="right" vertical="center" shrinkToFit="1"/>
    </xf>
    <xf numFmtId="176" fontId="11" fillId="0" borderId="103" xfId="0" applyNumberFormat="1" applyFont="1" applyFill="1" applyBorder="1" applyAlignment="1" applyProtection="1">
      <alignment horizontal="right" vertical="center" shrinkToFit="1"/>
    </xf>
    <xf numFmtId="176" fontId="11" fillId="0" borderId="45" xfId="0" applyNumberFormat="1" applyFont="1" applyFill="1" applyBorder="1" applyAlignment="1" applyProtection="1">
      <alignment horizontal="right" vertical="center" shrinkToFit="1"/>
    </xf>
    <xf numFmtId="0" fontId="11" fillId="0" borderId="53" xfId="0" applyNumberFormat="1" applyFont="1" applyFill="1" applyBorder="1" applyAlignment="1">
      <alignment horizontal="center" vertical="center" wrapText="1" shrinkToFit="1"/>
    </xf>
    <xf numFmtId="179" fontId="11" fillId="0" borderId="112" xfId="0" applyNumberFormat="1" applyFont="1" applyFill="1" applyBorder="1" applyAlignment="1">
      <alignment horizontal="right" vertical="center" shrinkToFit="1"/>
    </xf>
    <xf numFmtId="179" fontId="11" fillId="0" borderId="113" xfId="0" applyNumberFormat="1" applyFont="1" applyFill="1" applyBorder="1" applyAlignment="1">
      <alignment horizontal="right" vertical="center" shrinkToFit="1"/>
    </xf>
    <xf numFmtId="179" fontId="11" fillId="0" borderId="114" xfId="0" applyNumberFormat="1" applyFont="1" applyFill="1" applyBorder="1" applyAlignment="1">
      <alignment horizontal="right" vertical="center" shrinkToFit="1"/>
    </xf>
    <xf numFmtId="178" fontId="11" fillId="0" borderId="114" xfId="0" applyNumberFormat="1" applyFont="1" applyFill="1" applyBorder="1" applyAlignment="1">
      <alignment horizontal="right" vertical="center" shrinkToFit="1"/>
    </xf>
    <xf numFmtId="179" fontId="11" fillId="0" borderId="59" xfId="0" applyNumberFormat="1" applyFont="1" applyFill="1" applyBorder="1" applyAlignment="1">
      <alignment horizontal="right" vertical="center" shrinkToFit="1"/>
    </xf>
    <xf numFmtId="0" fontId="11" fillId="0" borderId="116" xfId="0" applyNumberFormat="1" applyFont="1" applyFill="1" applyBorder="1" applyAlignment="1">
      <alignment horizontal="center" vertical="center" wrapText="1" shrinkToFit="1"/>
    </xf>
    <xf numFmtId="179" fontId="11" fillId="0" borderId="116" xfId="0" applyNumberFormat="1" applyFont="1" applyFill="1" applyBorder="1" applyAlignment="1">
      <alignment horizontal="right" vertical="center" shrinkToFit="1"/>
    </xf>
    <xf numFmtId="179" fontId="11" fillId="0" borderId="117" xfId="0" applyNumberFormat="1" applyFont="1" applyFill="1" applyBorder="1" applyAlignment="1">
      <alignment horizontal="right" vertical="center" shrinkToFit="1"/>
    </xf>
    <xf numFmtId="179" fontId="11" fillId="0" borderId="118" xfId="0" applyNumberFormat="1" applyFont="1" applyFill="1" applyBorder="1" applyAlignment="1">
      <alignment horizontal="right" vertical="center" shrinkToFit="1"/>
    </xf>
    <xf numFmtId="0" fontId="11" fillId="0" borderId="119" xfId="0" applyNumberFormat="1" applyFont="1" applyFill="1" applyBorder="1" applyAlignment="1">
      <alignment horizontal="center" vertical="center" shrinkToFit="1"/>
    </xf>
    <xf numFmtId="177" fontId="11" fillId="0" borderId="102" xfId="0" applyNumberFormat="1" applyFont="1" applyFill="1" applyBorder="1" applyAlignment="1">
      <alignment horizontal="right" vertical="center" shrinkToFit="1"/>
    </xf>
    <xf numFmtId="177" fontId="11" fillId="0" borderId="97" xfId="0" applyNumberFormat="1" applyFont="1" applyFill="1" applyBorder="1" applyAlignment="1">
      <alignment horizontal="right" vertical="center" shrinkToFit="1"/>
    </xf>
    <xf numFmtId="177" fontId="11" fillId="0" borderId="48" xfId="0" applyNumberFormat="1" applyFont="1" applyFill="1" applyBorder="1" applyAlignment="1">
      <alignment horizontal="right" vertical="center" shrinkToFit="1"/>
    </xf>
    <xf numFmtId="0" fontId="11" fillId="0" borderId="0" xfId="0" applyNumberFormat="1" applyFont="1" applyFill="1" applyAlignment="1" applyProtection="1">
      <alignment horizontal="right" vertical="center"/>
      <protection locked="0"/>
    </xf>
    <xf numFmtId="0" fontId="11" fillId="0" borderId="0" xfId="0" applyFont="1" applyAlignment="1"/>
    <xf numFmtId="38" fontId="11" fillId="0" borderId="0" xfId="5" applyFont="1" applyFill="1" applyAlignment="1">
      <alignment vertical="center"/>
    </xf>
    <xf numFmtId="0" fontId="16" fillId="0" borderId="0" xfId="0" applyNumberFormat="1" applyFont="1" applyFill="1" applyAlignment="1">
      <alignment horizontal="right" vertical="center"/>
    </xf>
    <xf numFmtId="0" fontId="11" fillId="0" borderId="21" xfId="0" applyNumberFormat="1" applyFont="1" applyFill="1" applyBorder="1" applyAlignment="1" applyProtection="1">
      <alignment horizontal="distributed" vertical="center" shrinkToFit="1"/>
      <protection locked="0"/>
    </xf>
    <xf numFmtId="0" fontId="11" fillId="0" borderId="22" xfId="0" applyNumberFormat="1" applyFont="1" applyFill="1" applyBorder="1" applyAlignment="1" applyProtection="1">
      <alignment horizontal="distributed" vertical="center" shrinkToFit="1"/>
      <protection locked="0"/>
    </xf>
    <xf numFmtId="0" fontId="11" fillId="0" borderId="23" xfId="0" applyNumberFormat="1" applyFont="1" applyFill="1" applyBorder="1" applyAlignment="1">
      <alignment horizontal="center" vertical="center" shrinkToFit="1"/>
    </xf>
    <xf numFmtId="0" fontId="11" fillId="0" borderId="0" xfId="0" applyNumberFormat="1" applyFont="1" applyFill="1" applyBorder="1" applyAlignment="1" applyProtection="1">
      <alignment vertical="center"/>
      <protection locked="0"/>
    </xf>
    <xf numFmtId="0" fontId="11" fillId="0" borderId="24" xfId="0" applyNumberFormat="1" applyFont="1" applyFill="1" applyBorder="1" applyAlignment="1" applyProtection="1">
      <alignment horizontal="distributed" vertical="center" shrinkToFit="1"/>
      <protection locked="0"/>
    </xf>
    <xf numFmtId="0" fontId="11" fillId="0" borderId="0" xfId="0" applyNumberFormat="1" applyFont="1" applyFill="1" applyBorder="1" applyAlignment="1" applyProtection="1">
      <alignment horizontal="distributed" vertical="center" shrinkToFit="1"/>
      <protection locked="0"/>
    </xf>
    <xf numFmtId="0" fontId="11" fillId="0" borderId="25" xfId="0" applyNumberFormat="1" applyFont="1" applyFill="1" applyBorder="1" applyAlignment="1">
      <alignment horizontal="distributed" vertical="center" shrinkToFit="1"/>
    </xf>
    <xf numFmtId="0" fontId="11" fillId="0" borderId="25" xfId="0" applyNumberFormat="1" applyFont="1" applyFill="1" applyBorder="1" applyAlignment="1" applyProtection="1">
      <alignment horizontal="distributed" vertical="center" shrinkToFit="1"/>
      <protection locked="0"/>
    </xf>
    <xf numFmtId="0" fontId="11" fillId="0" borderId="3" xfId="0" applyNumberFormat="1" applyFont="1" applyFill="1" applyBorder="1" applyAlignment="1">
      <alignment horizontal="distributed" vertical="center" shrinkToFit="1"/>
    </xf>
    <xf numFmtId="0" fontId="11" fillId="0" borderId="4" xfId="0" applyNumberFormat="1" applyFont="1" applyFill="1" applyBorder="1" applyAlignment="1">
      <alignment horizontal="distributed" vertical="center" shrinkToFit="1"/>
    </xf>
    <xf numFmtId="0" fontId="11" fillId="0" borderId="27" xfId="0" applyNumberFormat="1" applyFont="1" applyFill="1" applyBorder="1" applyAlignment="1">
      <alignment horizontal="distributed" vertical="center" shrinkToFit="1"/>
    </xf>
    <xf numFmtId="0" fontId="11" fillId="0" borderId="28" xfId="0" applyNumberFormat="1" applyFont="1" applyFill="1" applyBorder="1" applyAlignment="1">
      <alignment vertical="center"/>
    </xf>
    <xf numFmtId="0" fontId="11" fillId="0" borderId="29" xfId="0" applyNumberFormat="1" applyFont="1" applyFill="1" applyBorder="1" applyAlignment="1" applyProtection="1">
      <alignment horizontal="distributed" vertical="center" shrinkToFit="1"/>
      <protection locked="0"/>
    </xf>
    <xf numFmtId="0" fontId="11" fillId="0" borderId="30" xfId="0" applyNumberFormat="1" applyFont="1" applyFill="1" applyBorder="1" applyAlignment="1" applyProtection="1">
      <alignment horizontal="distributed" vertical="center" shrinkToFit="1"/>
      <protection locked="0"/>
    </xf>
    <xf numFmtId="0" fontId="16" fillId="0" borderId="29" xfId="0" applyNumberFormat="1" applyFont="1" applyFill="1" applyBorder="1" applyAlignment="1">
      <alignment horizontal="center" vertical="center" shrinkToFit="1"/>
    </xf>
    <xf numFmtId="0" fontId="11" fillId="0" borderId="34" xfId="0" applyNumberFormat="1" applyFont="1" applyFill="1" applyBorder="1" applyAlignment="1">
      <alignment horizontal="center" vertical="center" shrinkToFit="1"/>
    </xf>
    <xf numFmtId="0" fontId="11" fillId="0" borderId="20" xfId="0" applyNumberFormat="1" applyFont="1" applyFill="1" applyBorder="1" applyAlignment="1">
      <alignment horizontal="center" vertical="center" shrinkToFit="1"/>
    </xf>
    <xf numFmtId="0" fontId="11" fillId="0" borderId="35" xfId="0" applyNumberFormat="1" applyFont="1" applyFill="1" applyBorder="1" applyAlignment="1">
      <alignment horizontal="center" vertical="center" shrinkToFit="1"/>
    </xf>
    <xf numFmtId="176" fontId="11" fillId="0" borderId="41" xfId="0" applyNumberFormat="1" applyFont="1" applyFill="1" applyBorder="1" applyAlignment="1">
      <alignment horizontal="right" vertical="center" shrinkToFit="1"/>
    </xf>
    <xf numFmtId="176" fontId="11" fillId="0" borderId="42" xfId="0" applyNumberFormat="1" applyFont="1" applyFill="1" applyBorder="1" applyAlignment="1">
      <alignment horizontal="right" vertical="center" shrinkToFit="1"/>
    </xf>
    <xf numFmtId="176" fontId="11" fillId="0" borderId="43" xfId="0" applyNumberFormat="1" applyFont="1" applyFill="1" applyBorder="1" applyAlignment="1">
      <alignment horizontal="right" vertical="center" shrinkToFit="1"/>
    </xf>
    <xf numFmtId="3" fontId="11" fillId="0" borderId="0" xfId="0" applyNumberFormat="1" applyFont="1" applyFill="1" applyBorder="1" applyAlignment="1" applyProtection="1">
      <alignment vertical="center"/>
      <protection locked="0"/>
    </xf>
    <xf numFmtId="0" fontId="18" fillId="0" borderId="45" xfId="0" quotePrefix="1" applyNumberFormat="1" applyFont="1" applyFill="1" applyBorder="1" applyAlignment="1" applyProtection="1">
      <alignment horizontal="center" vertical="center" shrinkToFit="1"/>
      <protection locked="0"/>
    </xf>
    <xf numFmtId="176" fontId="11" fillId="0" borderId="47" xfId="0" applyNumberFormat="1" applyFont="1" applyFill="1" applyBorder="1" applyAlignment="1">
      <alignment horizontal="right" vertical="center" shrinkToFit="1"/>
    </xf>
    <xf numFmtId="176" fontId="11" fillId="0" borderId="48" xfId="0" applyNumberFormat="1" applyFont="1" applyFill="1" applyBorder="1" applyAlignment="1">
      <alignment horizontal="right" vertical="center" shrinkToFit="1"/>
    </xf>
    <xf numFmtId="176" fontId="18" fillId="0" borderId="50" xfId="0" applyNumberFormat="1" applyFont="1" applyFill="1" applyBorder="1" applyAlignment="1" applyProtection="1">
      <alignment horizontal="right" vertical="center" shrinkToFit="1"/>
      <protection locked="0"/>
    </xf>
    <xf numFmtId="176" fontId="18" fillId="0" borderId="51" xfId="0" applyNumberFormat="1" applyFont="1" applyFill="1" applyBorder="1" applyAlignment="1" applyProtection="1">
      <alignment horizontal="right" vertical="center" shrinkToFit="1"/>
      <protection locked="0"/>
    </xf>
    <xf numFmtId="176" fontId="18" fillId="0" borderId="48" xfId="0" applyNumberFormat="1" applyFont="1" applyFill="1" applyBorder="1" applyAlignment="1" applyProtection="1">
      <alignment horizontal="right" vertical="center" shrinkToFit="1"/>
      <protection locked="0"/>
    </xf>
    <xf numFmtId="0" fontId="11" fillId="0" borderId="45" xfId="0" applyNumberFormat="1" applyFont="1" applyFill="1" applyBorder="1" applyAlignment="1">
      <alignment horizontal="center" vertical="center" shrinkToFit="1"/>
    </xf>
    <xf numFmtId="177" fontId="11" fillId="0" borderId="47" xfId="0" applyNumberFormat="1" applyFont="1" applyFill="1" applyBorder="1" applyAlignment="1">
      <alignment horizontal="right" vertical="center" shrinkToFit="1"/>
    </xf>
    <xf numFmtId="177" fontId="11" fillId="0" borderId="50" xfId="0" applyNumberFormat="1" applyFont="1" applyFill="1" applyBorder="1" applyAlignment="1">
      <alignment horizontal="right" vertical="center" shrinkToFit="1"/>
    </xf>
    <xf numFmtId="177" fontId="11" fillId="0" borderId="51" xfId="0" applyNumberFormat="1" applyFont="1" applyFill="1" applyBorder="1" applyAlignment="1">
      <alignment horizontal="right" vertical="center" shrinkToFit="1"/>
    </xf>
    <xf numFmtId="0" fontId="11" fillId="0" borderId="52" xfId="0" applyNumberFormat="1" applyFont="1" applyFill="1" applyBorder="1" applyAlignment="1">
      <alignment horizontal="center" vertical="center" wrapText="1" shrinkToFit="1"/>
    </xf>
    <xf numFmtId="178" fontId="11" fillId="0" borderId="54" xfId="0" applyNumberFormat="1" applyFont="1" applyFill="1" applyBorder="1" applyAlignment="1">
      <alignment horizontal="right" vertical="center" shrinkToFit="1"/>
    </xf>
    <xf numFmtId="178" fontId="11" fillId="0" borderId="55" xfId="0" applyNumberFormat="1" applyFont="1" applyFill="1" applyBorder="1" applyAlignment="1">
      <alignment horizontal="right" vertical="center" shrinkToFit="1"/>
    </xf>
    <xf numFmtId="178" fontId="11" fillId="0" borderId="57" xfId="0" applyNumberFormat="1" applyFont="1" applyFill="1" applyBorder="1" applyAlignment="1">
      <alignment horizontal="right" vertical="center" shrinkToFit="1"/>
    </xf>
    <xf numFmtId="178" fontId="11" fillId="0" borderId="58" xfId="0" applyNumberFormat="1" applyFont="1" applyFill="1" applyBorder="1" applyAlignment="1">
      <alignment horizontal="right" vertical="center" shrinkToFit="1"/>
    </xf>
    <xf numFmtId="178" fontId="11" fillId="0" borderId="59" xfId="0" applyNumberFormat="1" applyFont="1" applyFill="1" applyBorder="1" applyAlignment="1">
      <alignment horizontal="right" vertical="center" shrinkToFit="1"/>
    </xf>
    <xf numFmtId="176" fontId="11" fillId="0" borderId="65" xfId="0" applyNumberFormat="1" applyFont="1" applyFill="1" applyBorder="1" applyAlignment="1">
      <alignment horizontal="right" vertical="center" shrinkToFit="1"/>
    </xf>
    <xf numFmtId="176" fontId="11" fillId="0" borderId="66" xfId="0" applyNumberFormat="1" applyFont="1" applyFill="1" applyBorder="1" applyAlignment="1">
      <alignment horizontal="right" vertical="center" shrinkToFit="1"/>
    </xf>
    <xf numFmtId="176" fontId="11" fillId="0" borderId="67" xfId="0" applyNumberFormat="1" applyFont="1" applyFill="1" applyBorder="1" applyAlignment="1">
      <alignment horizontal="right" vertical="center" shrinkToFit="1"/>
    </xf>
    <xf numFmtId="176" fontId="11" fillId="0" borderId="50" xfId="0" applyNumberFormat="1" applyFont="1" applyFill="1" applyBorder="1" applyAlignment="1">
      <alignment horizontal="right" vertical="center" shrinkToFit="1"/>
    </xf>
    <xf numFmtId="176" fontId="11" fillId="0" borderId="51" xfId="0" applyNumberFormat="1" applyFont="1" applyFill="1" applyBorder="1" applyAlignment="1">
      <alignment horizontal="right" vertical="center" shrinkToFit="1"/>
    </xf>
    <xf numFmtId="177" fontId="11" fillId="0" borderId="67" xfId="0" applyNumberFormat="1" applyFont="1" applyFill="1" applyBorder="1" applyAlignment="1">
      <alignment horizontal="right" vertical="center" shrinkToFit="1"/>
    </xf>
    <xf numFmtId="179" fontId="11" fillId="0" borderId="69" xfId="0" applyNumberFormat="1" applyFont="1" applyFill="1" applyBorder="1" applyAlignment="1">
      <alignment vertical="center" shrinkToFit="1"/>
    </xf>
    <xf numFmtId="179" fontId="11" fillId="0" borderId="70" xfId="0" applyNumberFormat="1" applyFont="1" applyFill="1" applyBorder="1" applyAlignment="1">
      <alignment vertical="center" shrinkToFit="1"/>
    </xf>
    <xf numFmtId="179" fontId="11" fillId="0" borderId="72" xfId="0" applyNumberFormat="1" applyFont="1" applyFill="1" applyBorder="1" applyAlignment="1">
      <alignment vertical="center" shrinkToFit="1"/>
    </xf>
    <xf numFmtId="179" fontId="11" fillId="0" borderId="73" xfId="0" applyNumberFormat="1" applyFont="1" applyFill="1" applyBorder="1" applyAlignment="1">
      <alignment vertical="center" shrinkToFit="1"/>
    </xf>
    <xf numFmtId="179" fontId="11" fillId="0" borderId="55" xfId="0" applyNumberFormat="1" applyFont="1" applyFill="1" applyBorder="1" applyAlignment="1">
      <alignment vertical="center" shrinkToFit="1"/>
    </xf>
    <xf numFmtId="0" fontId="11" fillId="0" borderId="76" xfId="0" applyNumberFormat="1" applyFont="1" applyFill="1" applyBorder="1" applyAlignment="1">
      <alignment horizontal="center" vertical="center" wrapText="1" shrinkToFit="1"/>
    </xf>
    <xf numFmtId="179" fontId="11" fillId="0" borderId="78" xfId="0" applyNumberFormat="1" applyFont="1" applyFill="1" applyBorder="1" applyAlignment="1">
      <alignment vertical="center" shrinkToFit="1"/>
    </xf>
    <xf numFmtId="179" fontId="11" fillId="0" borderId="79" xfId="0" applyNumberFormat="1" applyFont="1" applyFill="1" applyBorder="1" applyAlignment="1">
      <alignment vertical="center" shrinkToFit="1"/>
    </xf>
    <xf numFmtId="179" fontId="11" fillId="0" borderId="81" xfId="0" applyNumberFormat="1" applyFont="1" applyFill="1" applyBorder="1" applyAlignment="1">
      <alignment vertical="center" shrinkToFit="1"/>
    </xf>
    <xf numFmtId="179" fontId="11" fillId="0" borderId="82" xfId="0" applyNumberFormat="1" applyFont="1" applyFill="1" applyBorder="1" applyAlignment="1">
      <alignment vertical="center" shrinkToFit="1"/>
    </xf>
    <xf numFmtId="179" fontId="11" fillId="0" borderId="83" xfId="0" applyNumberFormat="1" applyFont="1" applyFill="1" applyBorder="1" applyAlignment="1">
      <alignment vertical="center" shrinkToFit="1"/>
    </xf>
    <xf numFmtId="38" fontId="11" fillId="0" borderId="0" xfId="4" applyFont="1" applyFill="1" applyAlignment="1">
      <alignment vertical="center"/>
    </xf>
    <xf numFmtId="179" fontId="16" fillId="0" borderId="107" xfId="0" applyNumberFormat="1" applyFont="1" applyFill="1" applyBorder="1" applyAlignment="1">
      <alignment horizontal="right" vertical="center" shrinkToFit="1"/>
    </xf>
    <xf numFmtId="0" fontId="16" fillId="0" borderId="0" xfId="0" applyNumberFormat="1" applyFont="1" applyFill="1" applyBorder="1" applyAlignment="1">
      <alignment horizontal="center" vertical="center" shrinkToFit="1"/>
    </xf>
    <xf numFmtId="0" fontId="11" fillId="0" borderId="24"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shrinkToFit="1"/>
    </xf>
    <xf numFmtId="0" fontId="16" fillId="0" borderId="10" xfId="0" applyNumberFormat="1" applyFont="1" applyFill="1" applyBorder="1" applyAlignment="1">
      <alignment horizontal="center" vertical="center"/>
    </xf>
    <xf numFmtId="0" fontId="20" fillId="0" borderId="10" xfId="0" applyNumberFormat="1" applyFont="1" applyFill="1" applyBorder="1" applyAlignment="1">
      <alignment horizontal="center" vertical="center"/>
    </xf>
    <xf numFmtId="0" fontId="11" fillId="0" borderId="139" xfId="0" applyFont="1" applyFill="1" applyBorder="1" applyAlignment="1">
      <alignment horizontal="center" vertical="center"/>
    </xf>
    <xf numFmtId="0" fontId="11" fillId="0" borderId="140" xfId="0" applyFont="1" applyFill="1" applyBorder="1" applyAlignment="1">
      <alignment horizontal="center" vertical="center"/>
    </xf>
    <xf numFmtId="55" fontId="11" fillId="0" borderId="141" xfId="0" applyNumberFormat="1" applyFont="1" applyFill="1" applyBorder="1" applyAlignment="1">
      <alignment horizontal="center" vertical="center"/>
    </xf>
    <xf numFmtId="0" fontId="11" fillId="0" borderId="49" xfId="0" applyFont="1" applyFill="1" applyBorder="1" applyAlignment="1">
      <alignment horizontal="center" vertical="center"/>
    </xf>
    <xf numFmtId="55" fontId="11" fillId="0" borderId="49" xfId="0" applyNumberFormat="1" applyFont="1" applyFill="1" applyBorder="1" applyAlignment="1">
      <alignment horizontal="center" vertical="center"/>
    </xf>
    <xf numFmtId="0" fontId="11" fillId="0" borderId="71" xfId="0" applyFont="1" applyFill="1" applyBorder="1" applyAlignment="1">
      <alignment horizontal="center" vertical="center" wrapText="1"/>
    </xf>
    <xf numFmtId="0" fontId="11" fillId="0" borderId="74" xfId="0" applyFont="1" applyFill="1" applyBorder="1" applyAlignment="1">
      <alignment horizontal="center" vertical="center" wrapText="1"/>
    </xf>
    <xf numFmtId="0" fontId="10" fillId="0" borderId="0" xfId="0" applyFont="1" applyFill="1"/>
    <xf numFmtId="0" fontId="17" fillId="0" borderId="0" xfId="0" applyNumberFormat="1" applyFont="1" applyFill="1" applyBorder="1" applyAlignment="1">
      <alignment horizontal="center" vertical="center" shrinkToFit="1"/>
    </xf>
    <xf numFmtId="176" fontId="11" fillId="0" borderId="119" xfId="0" applyNumberFormat="1" applyFont="1" applyFill="1" applyBorder="1" applyAlignment="1">
      <alignment horizontal="right" vertical="center" shrinkToFit="1"/>
    </xf>
    <xf numFmtId="176" fontId="17" fillId="0" borderId="53" xfId="0" applyNumberFormat="1" applyFont="1" applyFill="1" applyBorder="1" applyAlignment="1">
      <alignment horizontal="right" vertical="center" shrinkToFit="1"/>
    </xf>
    <xf numFmtId="176" fontId="11" fillId="0" borderId="56" xfId="0" applyNumberFormat="1" applyFont="1" applyFill="1" applyBorder="1" applyAlignment="1">
      <alignment horizontal="right" vertical="center" shrinkToFit="1"/>
    </xf>
    <xf numFmtId="176" fontId="11" fillId="0" borderId="53" xfId="0" applyNumberFormat="1" applyFont="1" applyFill="1" applyBorder="1" applyAlignment="1">
      <alignment horizontal="right" vertical="center" shrinkToFit="1"/>
    </xf>
    <xf numFmtId="183" fontId="17" fillId="0" borderId="3" xfId="0" applyNumberFormat="1" applyFont="1" applyFill="1" applyBorder="1" applyAlignment="1">
      <alignment horizontal="right" vertical="center" shrinkToFit="1"/>
    </xf>
    <xf numFmtId="183" fontId="11" fillId="0" borderId="2" xfId="0" applyNumberFormat="1" applyFont="1" applyFill="1" applyBorder="1" applyAlignment="1">
      <alignment horizontal="right" vertical="center" shrinkToFit="1"/>
    </xf>
    <xf numFmtId="183" fontId="11" fillId="0" borderId="3" xfId="0" applyNumberFormat="1" applyFont="1" applyFill="1" applyBorder="1" applyAlignment="1">
      <alignment horizontal="right" vertical="center" shrinkToFit="1"/>
    </xf>
    <xf numFmtId="184" fontId="17" fillId="0" borderId="1" xfId="0" applyNumberFormat="1" applyFont="1" applyFill="1" applyBorder="1" applyAlignment="1">
      <alignment horizontal="right" vertical="center" shrinkToFit="1"/>
    </xf>
    <xf numFmtId="184" fontId="11" fillId="0" borderId="10" xfId="0" applyNumberFormat="1" applyFont="1" applyFill="1" applyBorder="1" applyAlignment="1">
      <alignment horizontal="right" vertical="center" shrinkToFit="1"/>
    </xf>
    <xf numFmtId="184" fontId="11" fillId="0" borderId="1" xfId="0" applyNumberFormat="1" applyFont="1" applyFill="1" applyBorder="1" applyAlignment="1">
      <alignment horizontal="right" vertical="center" shrinkToFit="1"/>
    </xf>
    <xf numFmtId="184" fontId="17" fillId="0" borderId="1" xfId="0" applyNumberFormat="1" applyFont="1" applyFill="1" applyBorder="1" applyAlignment="1">
      <alignment vertical="center" shrinkToFit="1"/>
    </xf>
    <xf numFmtId="184" fontId="11" fillId="0" borderId="10" xfId="0" applyNumberFormat="1" applyFont="1" applyFill="1" applyBorder="1" applyAlignment="1">
      <alignment vertical="center" shrinkToFit="1"/>
    </xf>
    <xf numFmtId="184" fontId="11" fillId="0" borderId="1" xfId="0" applyNumberFormat="1" applyFont="1" applyFill="1" applyBorder="1" applyAlignment="1">
      <alignment vertical="center" shrinkToFit="1"/>
    </xf>
    <xf numFmtId="176" fontId="26" fillId="0" borderId="126" xfId="0" applyNumberFormat="1" applyFont="1" applyFill="1" applyBorder="1" applyAlignment="1">
      <alignment horizontal="right" vertical="center" shrinkToFit="1"/>
    </xf>
    <xf numFmtId="176" fontId="18" fillId="0" borderId="114" xfId="0" applyNumberFormat="1" applyFont="1" applyFill="1" applyBorder="1" applyAlignment="1">
      <alignment horizontal="right" vertical="center" shrinkToFit="1"/>
    </xf>
    <xf numFmtId="176" fontId="18" fillId="0" borderId="121" xfId="0" applyNumberFormat="1" applyFont="1" applyFill="1" applyBorder="1" applyAlignment="1">
      <alignment horizontal="right" vertical="center" shrinkToFit="1"/>
    </xf>
    <xf numFmtId="176" fontId="18" fillId="0" borderId="144" xfId="0" applyNumberFormat="1" applyFont="1" applyFill="1" applyBorder="1" applyAlignment="1">
      <alignment horizontal="right" vertical="center" shrinkToFit="1"/>
    </xf>
    <xf numFmtId="183" fontId="26" fillId="0" borderId="16" xfId="0" applyNumberFormat="1" applyFont="1" applyFill="1" applyBorder="1" applyAlignment="1" applyProtection="1">
      <alignment horizontal="right" vertical="center" shrinkToFit="1"/>
      <protection locked="0"/>
    </xf>
    <xf numFmtId="184" fontId="26" fillId="0" borderId="17" xfId="0" applyNumberFormat="1" applyFont="1" applyFill="1" applyBorder="1" applyAlignment="1">
      <alignment horizontal="right" vertical="center" shrinkToFit="1"/>
    </xf>
    <xf numFmtId="184" fontId="26" fillId="0" borderId="91" xfId="0" applyNumberFormat="1" applyFont="1" applyFill="1" applyBorder="1" applyAlignment="1">
      <alignment horizontal="right" vertical="center" shrinkToFit="1"/>
    </xf>
    <xf numFmtId="176" fontId="26" fillId="0" borderId="112" xfId="0" applyNumberFormat="1" applyFont="1" applyFill="1" applyBorder="1" applyAlignment="1">
      <alignment horizontal="right" vertical="center" shrinkToFit="1"/>
    </xf>
    <xf numFmtId="184" fontId="26" fillId="0" borderId="116" xfId="0" applyNumberFormat="1" applyFont="1" applyFill="1" applyBorder="1" applyAlignment="1">
      <alignment horizontal="right" vertical="center" shrinkToFit="1"/>
    </xf>
    <xf numFmtId="183" fontId="26" fillId="0" borderId="16" xfId="0" applyNumberFormat="1" applyFont="1" applyFill="1" applyBorder="1" applyAlignment="1">
      <alignment horizontal="right" vertical="center" shrinkToFit="1"/>
    </xf>
    <xf numFmtId="176" fontId="1" fillId="0" borderId="119" xfId="0" applyNumberFormat="1" applyFont="1" applyFill="1" applyBorder="1" applyAlignment="1">
      <alignment horizontal="right" vertical="center" shrinkToFit="1"/>
    </xf>
    <xf numFmtId="176" fontId="26" fillId="0" borderId="53" xfId="0" applyNumberFormat="1" applyFont="1" applyFill="1" applyBorder="1" applyAlignment="1">
      <alignment horizontal="right" vertical="center" shrinkToFit="1"/>
    </xf>
    <xf numFmtId="176" fontId="1" fillId="0" borderId="56" xfId="0" applyNumberFormat="1" applyFont="1" applyFill="1" applyBorder="1" applyAlignment="1">
      <alignment horizontal="right" vertical="center" shrinkToFit="1"/>
    </xf>
    <xf numFmtId="176" fontId="1" fillId="0" borderId="53" xfId="0" applyNumberFormat="1" applyFont="1" applyFill="1" applyBorder="1" applyAlignment="1">
      <alignment horizontal="right" vertical="center" shrinkToFit="1"/>
    </xf>
    <xf numFmtId="183" fontId="26" fillId="0" borderId="3" xfId="0" applyNumberFormat="1" applyFont="1" applyFill="1" applyBorder="1" applyAlignment="1">
      <alignment horizontal="right" vertical="center" shrinkToFit="1"/>
    </xf>
    <xf numFmtId="183" fontId="1" fillId="0" borderId="2" xfId="0" applyNumberFormat="1" applyFont="1" applyFill="1" applyBorder="1" applyAlignment="1">
      <alignment horizontal="right" vertical="center" shrinkToFit="1"/>
    </xf>
    <xf numFmtId="183" fontId="1" fillId="0" borderId="3" xfId="0" applyNumberFormat="1" applyFont="1" applyFill="1" applyBorder="1" applyAlignment="1">
      <alignment horizontal="right" vertical="center" shrinkToFit="1"/>
    </xf>
    <xf numFmtId="184" fontId="26" fillId="0" borderId="1" xfId="0" applyNumberFormat="1" applyFont="1" applyFill="1" applyBorder="1" applyAlignment="1">
      <alignment horizontal="right" vertical="center" shrinkToFit="1"/>
    </xf>
    <xf numFmtId="184" fontId="1" fillId="0" borderId="10" xfId="0" applyNumberFormat="1" applyFont="1" applyFill="1" applyBorder="1" applyAlignment="1">
      <alignment horizontal="right" vertical="center" shrinkToFit="1"/>
    </xf>
    <xf numFmtId="184" fontId="1" fillId="0" borderId="1" xfId="0" applyNumberFormat="1" applyFont="1" applyFill="1" applyBorder="1" applyAlignment="1">
      <alignment horizontal="right" vertical="center" shrinkToFit="1"/>
    </xf>
    <xf numFmtId="184" fontId="26" fillId="0" borderId="1" xfId="0" applyNumberFormat="1" applyFont="1" applyFill="1" applyBorder="1" applyAlignment="1">
      <alignment vertical="center" shrinkToFit="1"/>
    </xf>
    <xf numFmtId="184" fontId="1" fillId="0" borderId="10" xfId="0" applyNumberFormat="1" applyFont="1" applyFill="1" applyBorder="1" applyAlignment="1">
      <alignment vertical="center" shrinkToFit="1"/>
    </xf>
    <xf numFmtId="184" fontId="1" fillId="0" borderId="1" xfId="0" applyNumberFormat="1" applyFont="1" applyFill="1" applyBorder="1" applyAlignment="1">
      <alignment vertical="center" shrinkToFit="1"/>
    </xf>
    <xf numFmtId="176" fontId="1" fillId="0" borderId="37" xfId="0" applyNumberFormat="1" applyFont="1" applyFill="1" applyBorder="1" applyAlignment="1">
      <alignment horizontal="right" vertical="center" shrinkToFit="1"/>
    </xf>
    <xf numFmtId="55" fontId="22" fillId="0" borderId="95" xfId="0" applyNumberFormat="1" applyFont="1" applyFill="1" applyBorder="1" applyAlignment="1">
      <alignment horizontal="center" vertical="center" shrinkToFit="1"/>
    </xf>
    <xf numFmtId="0" fontId="22" fillId="0" borderId="23" xfId="0" applyNumberFormat="1" applyFont="1" applyFill="1" applyBorder="1" applyAlignment="1" applyProtection="1">
      <alignment horizontal="center" vertical="center" shrinkToFit="1"/>
      <protection locked="0"/>
    </xf>
    <xf numFmtId="0" fontId="22" fillId="0" borderId="130" xfId="0" applyNumberFormat="1" applyFont="1" applyFill="1" applyBorder="1" applyAlignment="1">
      <alignment horizontal="center" vertical="center" shrinkToFit="1"/>
    </xf>
    <xf numFmtId="176" fontId="4" fillId="0" borderId="126" xfId="0" applyNumberFormat="1" applyFont="1" applyFill="1" applyBorder="1" applyAlignment="1">
      <alignment horizontal="right" vertical="center" shrinkToFit="1"/>
    </xf>
    <xf numFmtId="176" fontId="27" fillId="0" borderId="114" xfId="0" applyNumberFormat="1" applyFont="1" applyFill="1" applyBorder="1" applyAlignment="1">
      <alignment horizontal="right" vertical="center" shrinkToFit="1"/>
    </xf>
    <xf numFmtId="176" fontId="27" fillId="0" borderId="121" xfId="0" applyNumberFormat="1" applyFont="1" applyFill="1" applyBorder="1" applyAlignment="1">
      <alignment horizontal="right" vertical="center" shrinkToFit="1"/>
    </xf>
    <xf numFmtId="176" fontId="27" fillId="0" borderId="144" xfId="0" applyNumberFormat="1" applyFont="1" applyFill="1" applyBorder="1" applyAlignment="1">
      <alignment horizontal="right" vertical="center" shrinkToFit="1"/>
    </xf>
    <xf numFmtId="0" fontId="22" fillId="0" borderId="25" xfId="0" applyNumberFormat="1" applyFont="1" applyFill="1" applyBorder="1" applyAlignment="1" applyProtection="1">
      <alignment horizontal="center" vertical="center" shrinkToFit="1"/>
      <protection locked="0"/>
    </xf>
    <xf numFmtId="0" fontId="22" fillId="0" borderId="156" xfId="0" applyNumberFormat="1" applyFont="1" applyFill="1" applyBorder="1" applyAlignment="1">
      <alignment horizontal="center" vertical="center" shrinkToFit="1"/>
    </xf>
    <xf numFmtId="183" fontId="4" fillId="0" borderId="16" xfId="0" applyNumberFormat="1" applyFont="1" applyFill="1" applyBorder="1" applyAlignment="1" applyProtection="1">
      <alignment horizontal="right" vertical="center" shrinkToFit="1"/>
      <protection locked="0"/>
    </xf>
    <xf numFmtId="0" fontId="22" fillId="0" borderId="33" xfId="0" applyNumberFormat="1" applyFont="1" applyFill="1" applyBorder="1" applyAlignment="1">
      <alignment horizontal="center" vertical="center" wrapText="1" shrinkToFit="1"/>
    </xf>
    <xf numFmtId="184" fontId="4" fillId="0" borderId="17" xfId="0" applyNumberFormat="1" applyFont="1" applyFill="1" applyBorder="1" applyAlignment="1">
      <alignment horizontal="right" vertical="center" shrinkToFit="1"/>
    </xf>
    <xf numFmtId="0" fontId="22" fillId="0" borderId="149" xfId="0" applyNumberFormat="1" applyFont="1" applyFill="1" applyBorder="1" applyAlignment="1" applyProtection="1">
      <alignment horizontal="center" vertical="center" shrinkToFit="1"/>
      <protection locked="0"/>
    </xf>
    <xf numFmtId="0" fontId="22" fillId="0" borderId="11" xfId="0" applyNumberFormat="1" applyFont="1" applyFill="1" applyBorder="1" applyAlignment="1">
      <alignment horizontal="center" vertical="center" wrapText="1" shrinkToFit="1"/>
    </xf>
    <xf numFmtId="184" fontId="4" fillId="0" borderId="91" xfId="0" applyNumberFormat="1" applyFont="1" applyFill="1" applyBorder="1" applyAlignment="1">
      <alignment horizontal="right" vertical="center" shrinkToFit="1"/>
    </xf>
    <xf numFmtId="0" fontId="22" fillId="0" borderId="21" xfId="0" applyNumberFormat="1" applyFont="1" applyFill="1" applyBorder="1" applyAlignment="1" applyProtection="1">
      <alignment horizontal="center" vertical="center" shrinkToFit="1"/>
      <protection locked="0"/>
    </xf>
    <xf numFmtId="0" fontId="22" fillId="0" borderId="37" xfId="0" applyNumberFormat="1" applyFont="1" applyFill="1" applyBorder="1" applyAlignment="1">
      <alignment horizontal="center" vertical="center" shrinkToFit="1"/>
    </xf>
    <xf numFmtId="0" fontId="22" fillId="0" borderId="23" xfId="0" applyNumberFormat="1" applyFont="1" applyFill="1" applyBorder="1" applyAlignment="1" applyProtection="1">
      <alignment horizontal="center" vertical="center" wrapText="1" shrinkToFit="1"/>
      <protection locked="0"/>
    </xf>
    <xf numFmtId="0" fontId="22" fillId="0" borderId="53" xfId="0" applyNumberFormat="1" applyFont="1" applyFill="1" applyBorder="1" applyAlignment="1">
      <alignment horizontal="center" vertical="center" shrinkToFit="1"/>
    </xf>
    <xf numFmtId="176" fontId="4" fillId="0" borderId="112" xfId="0" applyNumberFormat="1" applyFont="1" applyFill="1" applyBorder="1" applyAlignment="1">
      <alignment horizontal="right" vertical="center" shrinkToFit="1"/>
    </xf>
    <xf numFmtId="0" fontId="22" fillId="0" borderId="2" xfId="0" applyNumberFormat="1" applyFont="1" applyFill="1" applyBorder="1" applyAlignment="1">
      <alignment horizontal="center" vertical="center" shrinkToFit="1"/>
    </xf>
    <xf numFmtId="0" fontId="22" fillId="0" borderId="28" xfId="0" applyNumberFormat="1" applyFont="1" applyFill="1" applyBorder="1" applyAlignment="1">
      <alignment horizontal="center" vertical="center" wrapText="1" shrinkToFit="1"/>
    </xf>
    <xf numFmtId="0" fontId="22" fillId="0" borderId="75" xfId="0" applyNumberFormat="1" applyFont="1" applyFill="1" applyBorder="1" applyAlignment="1">
      <alignment horizontal="center" vertical="center" wrapText="1" shrinkToFit="1"/>
    </xf>
    <xf numFmtId="184" fontId="4" fillId="0" borderId="116" xfId="0" applyNumberFormat="1" applyFont="1" applyFill="1" applyBorder="1" applyAlignment="1">
      <alignment horizontal="right" vertical="center" shrinkToFit="1"/>
    </xf>
    <xf numFmtId="0" fontId="22" fillId="0" borderId="119" xfId="0" applyNumberFormat="1" applyFont="1" applyFill="1" applyBorder="1" applyAlignment="1">
      <alignment horizontal="center" vertical="center" shrinkToFit="1"/>
    </xf>
    <xf numFmtId="0" fontId="22" fillId="0" borderId="23" xfId="0" applyNumberFormat="1" applyFont="1" applyFill="1" applyBorder="1" applyAlignment="1" applyProtection="1">
      <alignment horizontal="center" vertical="center" wrapText="1"/>
      <protection locked="0"/>
    </xf>
    <xf numFmtId="183" fontId="4" fillId="0" borderId="16" xfId="0" applyNumberFormat="1" applyFont="1" applyFill="1" applyBorder="1" applyAlignment="1">
      <alignment horizontal="right" vertical="center" shrinkToFit="1"/>
    </xf>
    <xf numFmtId="0" fontId="19" fillId="0" borderId="0" xfId="0" applyFont="1" applyFill="1"/>
    <xf numFmtId="177" fontId="27" fillId="0" borderId="97" xfId="0" applyNumberFormat="1" applyFont="1" applyFill="1" applyBorder="1" applyAlignment="1">
      <alignment horizontal="right" vertical="center" shrinkToFit="1"/>
    </xf>
    <xf numFmtId="176" fontId="27" fillId="0" borderId="97" xfId="0" applyNumberFormat="1" applyFont="1" applyFill="1" applyBorder="1" applyAlignment="1">
      <alignment horizontal="right" vertical="center" shrinkToFit="1"/>
    </xf>
    <xf numFmtId="176" fontId="27" fillId="0" borderId="67" xfId="0" applyNumberFormat="1" applyFont="1" applyFill="1" applyBorder="1" applyAlignment="1">
      <alignment horizontal="right" vertical="center" shrinkToFit="1"/>
    </xf>
    <xf numFmtId="0" fontId="22" fillId="0" borderId="0" xfId="0" applyFont="1" applyFill="1" applyAlignment="1">
      <alignment vertical="center"/>
    </xf>
    <xf numFmtId="0" fontId="22" fillId="0" borderId="139" xfId="0" applyFont="1" applyFill="1" applyBorder="1" applyAlignment="1">
      <alignment horizontal="center" vertical="center"/>
    </xf>
    <xf numFmtId="0" fontId="22" fillId="0" borderId="140" xfId="0" applyFont="1" applyFill="1" applyBorder="1" applyAlignment="1">
      <alignment horizontal="center" vertical="center"/>
    </xf>
    <xf numFmtId="0" fontId="22" fillId="0" borderId="141" xfId="0" applyNumberFormat="1" applyFont="1" applyFill="1" applyBorder="1" applyAlignment="1">
      <alignment horizontal="center" vertical="center" shrinkToFit="1"/>
    </xf>
    <xf numFmtId="0" fontId="22" fillId="0" borderId="49" xfId="0" applyNumberFormat="1" applyFont="1" applyFill="1" applyBorder="1" applyAlignment="1">
      <alignment horizontal="center" vertical="center" shrinkToFit="1"/>
    </xf>
    <xf numFmtId="55" fontId="22" fillId="0" borderId="49" xfId="0" applyNumberFormat="1" applyFont="1" applyFill="1" applyBorder="1" applyAlignment="1">
      <alignment horizontal="center" vertical="center"/>
    </xf>
    <xf numFmtId="0" fontId="22" fillId="0" borderId="71" xfId="0" applyFont="1" applyFill="1" applyBorder="1" applyAlignment="1">
      <alignment horizontal="center" vertical="center" wrapText="1"/>
    </xf>
    <xf numFmtId="0" fontId="22" fillId="0" borderId="74" xfId="0" applyFont="1" applyFill="1" applyBorder="1" applyAlignment="1">
      <alignment horizontal="center" vertical="center" wrapText="1"/>
    </xf>
    <xf numFmtId="0" fontId="11" fillId="0" borderId="0" xfId="0" applyFont="1" applyFill="1" applyAlignment="1">
      <alignment horizontal="left" vertical="center" wrapText="1"/>
    </xf>
    <xf numFmtId="0" fontId="11" fillId="0" borderId="84" xfId="0" applyNumberFormat="1" applyFont="1" applyFill="1" applyBorder="1" applyAlignment="1">
      <alignment horizontal="center" vertical="center" shrinkToFit="1"/>
    </xf>
    <xf numFmtId="0" fontId="11" fillId="0" borderId="10" xfId="0" applyNumberFormat="1" applyFont="1" applyFill="1" applyBorder="1" applyAlignment="1">
      <alignment horizontal="center" vertical="center"/>
    </xf>
    <xf numFmtId="0" fontId="11" fillId="0" borderId="11" xfId="0" applyNumberFormat="1" applyFont="1" applyFill="1" applyBorder="1" applyAlignment="1" applyProtection="1">
      <alignment horizontal="distributed" vertical="center" shrinkToFit="1"/>
      <protection locked="0"/>
    </xf>
    <xf numFmtId="0" fontId="1" fillId="0" borderId="23" xfId="0" applyNumberFormat="1" applyFont="1" applyFill="1" applyBorder="1" applyAlignment="1" applyProtection="1">
      <alignment horizontal="center" vertical="center" shrinkToFit="1"/>
      <protection locked="0"/>
    </xf>
    <xf numFmtId="0" fontId="1" fillId="0" borderId="130" xfId="0" applyNumberFormat="1" applyFont="1" applyFill="1" applyBorder="1" applyAlignment="1">
      <alignment horizontal="center" vertical="center" shrinkToFit="1"/>
    </xf>
    <xf numFmtId="3" fontId="18" fillId="0" borderId="57" xfId="0" applyNumberFormat="1" applyFont="1" applyFill="1" applyBorder="1" applyAlignment="1">
      <alignment vertical="center"/>
    </xf>
    <xf numFmtId="3" fontId="18" fillId="0" borderId="114" xfId="0" applyNumberFormat="1" applyFont="1" applyFill="1" applyBorder="1" applyAlignment="1">
      <alignment vertical="center"/>
    </xf>
    <xf numFmtId="0" fontId="1" fillId="0" borderId="25" xfId="0" applyNumberFormat="1" applyFont="1" applyFill="1" applyBorder="1" applyAlignment="1" applyProtection="1">
      <alignment horizontal="center" vertical="center" shrinkToFit="1"/>
      <protection locked="0"/>
    </xf>
    <xf numFmtId="0" fontId="1" fillId="0" borderId="156" xfId="0" applyNumberFormat="1" applyFont="1" applyFill="1" applyBorder="1" applyAlignment="1">
      <alignment horizontal="center" vertical="center" shrinkToFit="1"/>
    </xf>
    <xf numFmtId="0" fontId="1" fillId="0" borderId="33" xfId="0" applyNumberFormat="1" applyFont="1" applyFill="1" applyBorder="1" applyAlignment="1">
      <alignment horizontal="center" vertical="center" wrapText="1" shrinkToFit="1"/>
    </xf>
    <xf numFmtId="0" fontId="1" fillId="0" borderId="149" xfId="0" applyNumberFormat="1" applyFont="1" applyFill="1" applyBorder="1" applyAlignment="1" applyProtection="1">
      <alignment horizontal="center" vertical="center" shrinkToFit="1"/>
      <protection locked="0"/>
    </xf>
    <xf numFmtId="0" fontId="1" fillId="0" borderId="11" xfId="0" applyNumberFormat="1" applyFont="1" applyFill="1" applyBorder="1" applyAlignment="1">
      <alignment horizontal="center" vertical="center" wrapText="1" shrinkToFit="1"/>
    </xf>
    <xf numFmtId="0" fontId="1" fillId="0" borderId="24" xfId="0" applyNumberFormat="1" applyFont="1" applyFill="1" applyBorder="1" applyAlignment="1" applyProtection="1">
      <alignment horizontal="center" vertical="center" shrinkToFit="1"/>
      <protection locked="0"/>
    </xf>
    <xf numFmtId="0" fontId="1" fillId="0" borderId="23" xfId="0" applyNumberFormat="1" applyFont="1" applyFill="1" applyBorder="1" applyAlignment="1" applyProtection="1">
      <alignment horizontal="center" vertical="center" wrapText="1" shrinkToFit="1"/>
      <protection locked="0"/>
    </xf>
    <xf numFmtId="0" fontId="1" fillId="0" borderId="53" xfId="0" applyNumberFormat="1" applyFont="1" applyFill="1" applyBorder="1" applyAlignment="1">
      <alignment horizontal="center" vertical="center" shrinkToFit="1"/>
    </xf>
    <xf numFmtId="0" fontId="1" fillId="0" borderId="2" xfId="0" applyNumberFormat="1" applyFont="1" applyFill="1" applyBorder="1" applyAlignment="1">
      <alignment horizontal="center" vertical="center" shrinkToFit="1"/>
    </xf>
    <xf numFmtId="0" fontId="1" fillId="0" borderId="28" xfId="0" applyNumberFormat="1" applyFont="1" applyFill="1" applyBorder="1" applyAlignment="1">
      <alignment horizontal="center" vertical="center" wrapText="1" shrinkToFit="1"/>
    </xf>
    <xf numFmtId="0" fontId="1" fillId="0" borderId="75" xfId="0" applyNumberFormat="1" applyFont="1" applyFill="1" applyBorder="1" applyAlignment="1">
      <alignment horizontal="center" vertical="center" wrapText="1" shrinkToFit="1"/>
    </xf>
    <xf numFmtId="0" fontId="1" fillId="0" borderId="21" xfId="0" applyNumberFormat="1" applyFont="1" applyFill="1" applyBorder="1" applyAlignment="1" applyProtection="1">
      <alignment horizontal="center" vertical="center" shrinkToFit="1"/>
      <protection locked="0"/>
    </xf>
    <xf numFmtId="0" fontId="1" fillId="0" borderId="23" xfId="0" applyNumberFormat="1" applyFont="1" applyFill="1" applyBorder="1" applyAlignment="1" applyProtection="1">
      <alignment horizontal="center" vertical="center" wrapText="1"/>
      <protection locked="0"/>
    </xf>
    <xf numFmtId="0" fontId="11" fillId="0" borderId="85" xfId="0" applyNumberFormat="1" applyFont="1" applyFill="1" applyBorder="1" applyAlignment="1" applyProtection="1">
      <alignment vertical="center" shrinkToFit="1"/>
      <protection locked="0"/>
    </xf>
    <xf numFmtId="0" fontId="11" fillId="0" borderId="91" xfId="0" applyNumberFormat="1" applyFont="1" applyFill="1" applyBorder="1" applyAlignment="1">
      <alignment horizontal="center" vertical="center" shrinkToFit="1"/>
    </xf>
    <xf numFmtId="183" fontId="1" fillId="0" borderId="157" xfId="0" applyNumberFormat="1" applyFont="1" applyFill="1" applyBorder="1" applyAlignment="1" applyProtection="1">
      <alignment horizontal="right" vertical="center" shrinkToFit="1"/>
      <protection locked="0"/>
    </xf>
    <xf numFmtId="183" fontId="1" fillId="0" borderId="6" xfId="0" applyNumberFormat="1" applyFont="1" applyFill="1" applyBorder="1" applyAlignment="1" applyProtection="1">
      <alignment horizontal="right" vertical="center" shrinkToFit="1"/>
      <protection locked="0"/>
    </xf>
    <xf numFmtId="183" fontId="1" fillId="0" borderId="9" xfId="0" applyNumberFormat="1" applyFont="1" applyFill="1" applyBorder="1" applyAlignment="1" applyProtection="1">
      <alignment horizontal="right" vertical="center" shrinkToFit="1"/>
      <protection locked="0"/>
    </xf>
    <xf numFmtId="184" fontId="1" fillId="0" borderId="158" xfId="0" applyNumberFormat="1" applyFont="1" applyFill="1" applyBorder="1" applyAlignment="1">
      <alignment horizontal="right" vertical="center" shrinkToFit="1"/>
    </xf>
    <xf numFmtId="184" fontId="1" fillId="0" borderId="159" xfId="0" applyNumberFormat="1" applyFont="1" applyFill="1" applyBorder="1" applyAlignment="1">
      <alignment horizontal="right" vertical="center" shrinkToFit="1"/>
    </xf>
    <xf numFmtId="184" fontId="1" fillId="0" borderId="32" xfId="0" applyNumberFormat="1" applyFont="1" applyFill="1" applyBorder="1" applyAlignment="1">
      <alignment horizontal="right" vertical="center" shrinkToFit="1"/>
    </xf>
    <xf numFmtId="184" fontId="1" fillId="0" borderId="108" xfId="0" applyNumberFormat="1" applyFont="1" applyFill="1" applyBorder="1" applyAlignment="1">
      <alignment horizontal="right" vertical="center" shrinkToFit="1"/>
    </xf>
    <xf numFmtId="184" fontId="1" fillId="0" borderId="123" xfId="0" applyNumberFormat="1" applyFont="1" applyFill="1" applyBorder="1" applyAlignment="1">
      <alignment horizontal="right" vertical="center" shrinkToFit="1"/>
    </xf>
    <xf numFmtId="184" fontId="1" fillId="0" borderId="12" xfId="0" applyNumberFormat="1" applyFont="1" applyFill="1" applyBorder="1" applyAlignment="1">
      <alignment horizontal="right" vertical="center" shrinkToFit="1"/>
    </xf>
    <xf numFmtId="176" fontId="1" fillId="0" borderId="113" xfId="0" applyNumberFormat="1" applyFont="1" applyFill="1" applyBorder="1" applyAlignment="1" applyProtection="1">
      <alignment horizontal="right" vertical="center" shrinkToFit="1"/>
    </xf>
    <xf numFmtId="184" fontId="1" fillId="0" borderId="117" xfId="0" applyNumberFormat="1" applyFont="1" applyFill="1" applyBorder="1" applyAlignment="1">
      <alignment horizontal="right" vertical="center" shrinkToFit="1"/>
    </xf>
    <xf numFmtId="183" fontId="1" fillId="0" borderId="6" xfId="0" applyNumberFormat="1" applyFont="1" applyFill="1" applyBorder="1" applyAlignment="1">
      <alignment horizontal="right" vertical="center" shrinkToFit="1"/>
    </xf>
    <xf numFmtId="183" fontId="1" fillId="0" borderId="9" xfId="0" applyNumberFormat="1" applyFont="1" applyFill="1" applyBorder="1" applyAlignment="1">
      <alignment horizontal="right" vertical="center" shrinkToFit="1"/>
    </xf>
    <xf numFmtId="0" fontId="22" fillId="0" borderId="0" xfId="0" applyNumberFormat="1" applyFont="1" applyFill="1" applyAlignment="1" applyProtection="1">
      <alignment horizontal="right" vertical="center"/>
      <protection locked="0"/>
    </xf>
    <xf numFmtId="0" fontId="22" fillId="0" borderId="0" xfId="0" applyNumberFormat="1" applyFont="1" applyFill="1" applyAlignment="1">
      <alignment vertical="center"/>
    </xf>
    <xf numFmtId="0" fontId="22" fillId="0" borderId="0" xfId="0" applyFont="1" applyFill="1" applyAlignment="1"/>
    <xf numFmtId="0" fontId="22" fillId="0" borderId="0" xfId="0" applyNumberFormat="1" applyFont="1" applyFill="1" applyAlignment="1" applyProtection="1">
      <alignment vertical="center"/>
      <protection locked="0"/>
    </xf>
    <xf numFmtId="0" fontId="22" fillId="0" borderId="0" xfId="0" applyNumberFormat="1" applyFont="1" applyFill="1" applyAlignment="1">
      <alignment horizontal="left" vertical="center"/>
    </xf>
    <xf numFmtId="180" fontId="1" fillId="0" borderId="86" xfId="0" applyNumberFormat="1" applyFont="1" applyFill="1" applyBorder="1" applyAlignment="1" applyProtection="1">
      <alignment horizontal="center" vertical="center" shrinkToFit="1"/>
      <protection locked="0"/>
    </xf>
    <xf numFmtId="0" fontId="1" fillId="0" borderId="77" xfId="0" applyNumberFormat="1" applyFont="1" applyFill="1" applyBorder="1" applyAlignment="1">
      <alignment horizontal="distributed" vertical="center"/>
    </xf>
    <xf numFmtId="183" fontId="22" fillId="0" borderId="157" xfId="0" applyNumberFormat="1" applyFont="1" applyFill="1" applyBorder="1" applyAlignment="1" applyProtection="1">
      <alignment horizontal="right" vertical="center" shrinkToFit="1"/>
      <protection locked="0"/>
    </xf>
    <xf numFmtId="183" fontId="22" fillId="0" borderId="6" xfId="0" applyNumberFormat="1" applyFont="1" applyFill="1" applyBorder="1" applyAlignment="1" applyProtection="1">
      <alignment horizontal="right" vertical="center" shrinkToFit="1"/>
      <protection locked="0"/>
    </xf>
    <xf numFmtId="183" fontId="22" fillId="0" borderId="9" xfId="0" applyNumberFormat="1" applyFont="1" applyFill="1" applyBorder="1" applyAlignment="1" applyProtection="1">
      <alignment horizontal="right" vertical="center" shrinkToFit="1"/>
      <protection locked="0"/>
    </xf>
    <xf numFmtId="184" fontId="22" fillId="0" borderId="158" xfId="0" applyNumberFormat="1" applyFont="1" applyFill="1" applyBorder="1" applyAlignment="1">
      <alignment horizontal="right" vertical="center" shrinkToFit="1"/>
    </xf>
    <xf numFmtId="184" fontId="22" fillId="0" borderId="159" xfId="0" applyNumberFormat="1" applyFont="1" applyFill="1" applyBorder="1" applyAlignment="1">
      <alignment horizontal="right" vertical="center" shrinkToFit="1"/>
    </xf>
    <xf numFmtId="184" fontId="22" fillId="0" borderId="160" xfId="0" applyNumberFormat="1" applyFont="1" applyFill="1" applyBorder="1" applyAlignment="1">
      <alignment horizontal="right" vertical="center" shrinkToFit="1"/>
    </xf>
    <xf numFmtId="184" fontId="22" fillId="0" borderId="32" xfId="0" applyNumberFormat="1" applyFont="1" applyFill="1" applyBorder="1" applyAlignment="1">
      <alignment horizontal="right" vertical="center" shrinkToFit="1"/>
    </xf>
    <xf numFmtId="184" fontId="22" fillId="0" borderId="109" xfId="0" applyNumberFormat="1" applyFont="1" applyFill="1" applyBorder="1" applyAlignment="1">
      <alignment horizontal="right" vertical="center" shrinkToFit="1"/>
    </xf>
    <xf numFmtId="184" fontId="22" fillId="0" borderId="25" xfId="0" applyNumberFormat="1" applyFont="1" applyFill="1" applyBorder="1" applyAlignment="1">
      <alignment horizontal="right" vertical="center" shrinkToFit="1"/>
    </xf>
    <xf numFmtId="176" fontId="22" fillId="0" borderId="113" xfId="0" applyNumberFormat="1" applyFont="1" applyFill="1" applyBorder="1" applyAlignment="1" applyProtection="1">
      <alignment horizontal="right" vertical="center" shrinkToFit="1"/>
    </xf>
    <xf numFmtId="176" fontId="22" fillId="0" borderId="148" xfId="0" applyNumberFormat="1" applyFont="1" applyFill="1" applyBorder="1" applyAlignment="1" applyProtection="1">
      <alignment horizontal="right" vertical="center" shrinkToFit="1"/>
    </xf>
    <xf numFmtId="184" fontId="22" fillId="0" borderId="117" xfId="0" applyNumberFormat="1" applyFont="1" applyFill="1" applyBorder="1" applyAlignment="1">
      <alignment horizontal="right" vertical="center" shrinkToFit="1"/>
    </xf>
    <xf numFmtId="184" fontId="22" fillId="0" borderId="118" xfId="0" applyNumberFormat="1" applyFont="1" applyFill="1" applyBorder="1" applyAlignment="1">
      <alignment horizontal="right" vertical="center" shrinkToFit="1"/>
    </xf>
    <xf numFmtId="183" fontId="22" fillId="0" borderId="6" xfId="0" applyNumberFormat="1" applyFont="1" applyFill="1" applyBorder="1" applyAlignment="1">
      <alignment horizontal="right" vertical="center" shrinkToFit="1"/>
    </xf>
    <xf numFmtId="183" fontId="22" fillId="0" borderId="9" xfId="0" applyNumberFormat="1" applyFont="1" applyFill="1" applyBorder="1" applyAlignment="1">
      <alignment horizontal="right" vertical="center" shrinkToFit="1"/>
    </xf>
    <xf numFmtId="0" fontId="30" fillId="0" borderId="0" xfId="0" applyNumberFormat="1" applyFont="1" applyFill="1" applyAlignment="1" applyProtection="1">
      <alignment horizontal="right" vertical="center"/>
      <protection locked="0"/>
    </xf>
    <xf numFmtId="0" fontId="30" fillId="0" borderId="0" xfId="0" applyNumberFormat="1" applyFont="1" applyFill="1" applyAlignment="1">
      <alignment vertical="center"/>
    </xf>
    <xf numFmtId="0" fontId="30" fillId="0" borderId="0" xfId="0" applyFont="1" applyFill="1" applyAlignment="1"/>
    <xf numFmtId="0" fontId="30" fillId="0" borderId="0" xfId="0" applyFont="1" applyFill="1" applyAlignment="1">
      <alignment vertical="center"/>
    </xf>
    <xf numFmtId="0" fontId="11" fillId="0" borderId="0" xfId="0" applyFont="1" applyFill="1" applyAlignment="1"/>
    <xf numFmtId="3" fontId="31" fillId="0" borderId="125" xfId="0" applyNumberFormat="1" applyFont="1" applyFill="1" applyBorder="1" applyAlignment="1">
      <alignment vertical="center" shrinkToFit="1"/>
    </xf>
    <xf numFmtId="3" fontId="31" fillId="0" borderId="99" xfId="0" applyNumberFormat="1" applyFont="1" applyFill="1" applyBorder="1" applyAlignment="1">
      <alignment vertical="center"/>
    </xf>
    <xf numFmtId="3" fontId="31" fillId="0" borderId="99" xfId="0" applyNumberFormat="1" applyFont="1" applyFill="1" applyBorder="1" applyAlignment="1">
      <alignment vertical="center" shrinkToFit="1"/>
    </xf>
    <xf numFmtId="3" fontId="31" fillId="0" borderId="50" xfId="0" applyNumberFormat="1" applyFont="1" applyFill="1" applyBorder="1" applyAlignment="1">
      <alignment vertical="center" shrinkToFit="1"/>
    </xf>
    <xf numFmtId="3" fontId="31" fillId="0" borderId="48" xfId="0" applyNumberFormat="1" applyFont="1" applyFill="1" applyBorder="1" applyAlignment="1">
      <alignment vertical="center"/>
    </xf>
    <xf numFmtId="3" fontId="31" fillId="0" borderId="48" xfId="0" applyNumberFormat="1" applyFont="1" applyFill="1" applyBorder="1" applyAlignment="1">
      <alignment vertical="center" shrinkToFit="1"/>
    </xf>
    <xf numFmtId="183" fontId="22" fillId="0" borderId="50" xfId="0" applyNumberFormat="1" applyFont="1" applyFill="1" applyBorder="1" applyAlignment="1">
      <alignment vertical="center" shrinkToFit="1"/>
    </xf>
    <xf numFmtId="183" fontId="22" fillId="0" borderId="48" xfId="0" applyNumberFormat="1" applyFont="1" applyFill="1" applyBorder="1" applyAlignment="1">
      <alignment vertical="center" shrinkToFit="1"/>
    </xf>
    <xf numFmtId="184" fontId="22" fillId="0" borderId="72" xfId="0" applyNumberFormat="1" applyFont="1" applyFill="1" applyBorder="1" applyAlignment="1">
      <alignment vertical="center"/>
    </xf>
    <xf numFmtId="184" fontId="22" fillId="0" borderId="55" xfId="0" applyNumberFormat="1" applyFont="1" applyFill="1" applyBorder="1" applyAlignment="1">
      <alignment vertical="center"/>
    </xf>
    <xf numFmtId="184" fontId="22" fillId="0" borderId="72" xfId="0" applyNumberFormat="1" applyFont="1" applyFill="1" applyBorder="1" applyAlignment="1">
      <alignment vertical="center" shrinkToFit="1"/>
    </xf>
    <xf numFmtId="184" fontId="22" fillId="0" borderId="55" xfId="0" applyNumberFormat="1" applyFont="1" applyFill="1" applyBorder="1" applyAlignment="1">
      <alignment horizontal="right" vertical="center" shrinkToFit="1"/>
    </xf>
    <xf numFmtId="184" fontId="22" fillId="0" borderId="142" xfId="0" applyNumberFormat="1" applyFont="1" applyFill="1" applyBorder="1" applyAlignment="1">
      <alignment vertical="center"/>
    </xf>
    <xf numFmtId="184" fontId="22" fillId="0" borderId="143" xfId="0" applyNumberFormat="1" applyFont="1" applyFill="1" applyBorder="1" applyAlignment="1">
      <alignment vertical="center"/>
    </xf>
    <xf numFmtId="184" fontId="22" fillId="0" borderId="142" xfId="0" applyNumberFormat="1" applyFont="1" applyFill="1" applyBorder="1" applyAlignment="1">
      <alignment vertical="center" shrinkToFit="1"/>
    </xf>
    <xf numFmtId="184" fontId="22" fillId="0" borderId="143" xfId="0" applyNumberFormat="1" applyFont="1" applyFill="1" applyBorder="1" applyAlignment="1">
      <alignment vertical="center" shrinkToFit="1"/>
    </xf>
    <xf numFmtId="0" fontId="11" fillId="0" borderId="21" xfId="0" applyNumberFormat="1" applyFont="1" applyFill="1" applyBorder="1" applyAlignment="1" applyProtection="1">
      <alignment horizontal="center" vertical="center" shrinkToFit="1"/>
      <protection locked="0"/>
    </xf>
    <xf numFmtId="0" fontId="11" fillId="0" borderId="24" xfId="0" applyNumberFormat="1" applyFont="1" applyFill="1" applyBorder="1" applyAlignment="1" applyProtection="1">
      <alignment horizontal="center" vertical="center" shrinkToFit="1"/>
      <protection locked="0"/>
    </xf>
    <xf numFmtId="0" fontId="11" fillId="0" borderId="5" xfId="0" applyNumberFormat="1" applyFont="1" applyFill="1" applyBorder="1" applyAlignment="1">
      <alignment horizontal="center" vertical="center" shrinkToFit="1"/>
    </xf>
    <xf numFmtId="0" fontId="11" fillId="0" borderId="4" xfId="0" applyNumberFormat="1" applyFont="1" applyFill="1" applyBorder="1" applyAlignment="1">
      <alignment horizontal="center" vertical="center" shrinkToFit="1"/>
    </xf>
    <xf numFmtId="0" fontId="11" fillId="0" borderId="27" xfId="0" applyNumberFormat="1" applyFont="1" applyFill="1" applyBorder="1" applyAlignment="1">
      <alignment horizontal="center" vertical="center" shrinkToFit="1"/>
    </xf>
    <xf numFmtId="55" fontId="18" fillId="0" borderId="90" xfId="0" quotePrefix="1" applyNumberFormat="1" applyFont="1" applyFill="1" applyBorder="1" applyAlignment="1" applyProtection="1">
      <alignment horizontal="center" vertical="center" shrinkToFit="1"/>
      <protection locked="0"/>
    </xf>
    <xf numFmtId="176" fontId="1" fillId="0" borderId="99" xfId="0" applyNumberFormat="1" applyFont="1" applyFill="1" applyBorder="1" applyAlignment="1">
      <alignment horizontal="right" vertical="center" shrinkToFit="1"/>
    </xf>
    <xf numFmtId="176" fontId="1" fillId="0" borderId="125" xfId="0" applyNumberFormat="1" applyFont="1" applyFill="1" applyBorder="1" applyAlignment="1">
      <alignment horizontal="right" vertical="center" shrinkToFit="1"/>
    </xf>
    <xf numFmtId="176" fontId="1" fillId="0" borderId="147" xfId="0" applyNumberFormat="1" applyFont="1" applyFill="1" applyBorder="1" applyAlignment="1">
      <alignment horizontal="right" vertical="center" shrinkToFit="1"/>
    </xf>
    <xf numFmtId="0" fontId="11" fillId="0" borderId="23" xfId="0" applyNumberFormat="1" applyFont="1" applyFill="1" applyBorder="1" applyAlignment="1" applyProtection="1">
      <alignment horizontal="center" vertical="center" textRotation="255" shrinkToFit="1"/>
      <protection locked="0"/>
    </xf>
    <xf numFmtId="0" fontId="18" fillId="0" borderId="148" xfId="0" quotePrefix="1" applyNumberFormat="1" applyFont="1" applyFill="1" applyBorder="1" applyAlignment="1" applyProtection="1">
      <alignment horizontal="center" vertical="center" shrinkToFit="1"/>
      <protection locked="0"/>
    </xf>
    <xf numFmtId="176" fontId="1" fillId="0" borderId="54" xfId="0" applyNumberFormat="1" applyFont="1" applyFill="1" applyBorder="1" applyAlignment="1">
      <alignment horizontal="right" vertical="center" shrinkToFit="1"/>
    </xf>
    <xf numFmtId="176" fontId="1" fillId="0" borderId="59" xfId="0" applyNumberFormat="1" applyFont="1" applyFill="1" applyBorder="1" applyAlignment="1">
      <alignment horizontal="right" vertical="center" shrinkToFit="1"/>
    </xf>
    <xf numFmtId="176" fontId="29" fillId="0" borderId="57" xfId="0" applyNumberFormat="1" applyFont="1" applyFill="1" applyBorder="1" applyAlignment="1" applyProtection="1">
      <alignment horizontal="right" vertical="center" shrinkToFit="1"/>
      <protection locked="0"/>
    </xf>
    <xf numFmtId="176" fontId="29" fillId="0" borderId="58" xfId="0" applyNumberFormat="1" applyFont="1" applyFill="1" applyBorder="1" applyAlignment="1" applyProtection="1">
      <alignment horizontal="right" vertical="center" shrinkToFit="1"/>
      <protection locked="0"/>
    </xf>
    <xf numFmtId="176" fontId="29" fillId="0" borderId="59" xfId="0" applyNumberFormat="1" applyFont="1" applyFill="1" applyBorder="1" applyAlignment="1" applyProtection="1">
      <alignment horizontal="right" vertical="center" shrinkToFit="1"/>
      <protection locked="0"/>
    </xf>
    <xf numFmtId="0" fontId="11" fillId="0" borderId="25" xfId="0" applyNumberFormat="1" applyFont="1" applyFill="1" applyBorder="1" applyAlignment="1" applyProtection="1">
      <alignment horizontal="center" vertical="center" textRotation="255" shrinkToFit="1"/>
      <protection locked="0"/>
    </xf>
    <xf numFmtId="183" fontId="1" fillId="0" borderId="26" xfId="0" applyNumberFormat="1" applyFont="1" applyFill="1" applyBorder="1" applyAlignment="1">
      <alignment horizontal="right" vertical="center" shrinkToFit="1"/>
    </xf>
    <xf numFmtId="183" fontId="1" fillId="0" borderId="5" xfId="0" applyNumberFormat="1" applyFont="1" applyFill="1" applyBorder="1" applyAlignment="1">
      <alignment horizontal="right" vertical="center" shrinkToFit="1"/>
    </xf>
    <xf numFmtId="183" fontId="1" fillId="0" borderId="13" xfId="0" applyNumberFormat="1" applyFont="1" applyFill="1" applyBorder="1" applyAlignment="1">
      <alignment horizontal="right" vertical="center" shrinkToFit="1"/>
    </xf>
    <xf numFmtId="0" fontId="11" fillId="0" borderId="149" xfId="0" applyNumberFormat="1" applyFont="1" applyFill="1" applyBorder="1" applyAlignment="1" applyProtection="1">
      <alignment horizontal="center" vertical="center" textRotation="255" shrinkToFit="1"/>
      <protection locked="0"/>
    </xf>
    <xf numFmtId="0" fontId="11" fillId="0" borderId="149" xfId="0" applyNumberFormat="1" applyFont="1" applyFill="1" applyBorder="1" applyAlignment="1">
      <alignment horizontal="center" vertical="center" wrapText="1" shrinkToFit="1"/>
    </xf>
    <xf numFmtId="184" fontId="1" fillId="0" borderId="150" xfId="0" applyNumberFormat="1" applyFont="1" applyFill="1" applyBorder="1" applyAlignment="1">
      <alignment horizontal="right" vertical="center" shrinkToFit="1"/>
    </xf>
    <xf numFmtId="184" fontId="1" fillId="0" borderId="151" xfId="0" applyNumberFormat="1" applyFont="1" applyFill="1" applyBorder="1" applyAlignment="1">
      <alignment horizontal="right" vertical="center" shrinkToFit="1"/>
    </xf>
    <xf numFmtId="184" fontId="1" fillId="0" borderId="152" xfId="0" applyNumberFormat="1" applyFont="1" applyFill="1" applyBorder="1" applyAlignment="1">
      <alignment horizontal="right" vertical="center" shrinkToFit="1"/>
    </xf>
    <xf numFmtId="184" fontId="1" fillId="0" borderId="153" xfId="0" applyNumberFormat="1" applyFont="1" applyFill="1" applyBorder="1" applyAlignment="1">
      <alignment horizontal="right" vertical="center" shrinkToFit="1"/>
    </xf>
    <xf numFmtId="0" fontId="11" fillId="0" borderId="90" xfId="0" applyNumberFormat="1" applyFont="1" applyFill="1" applyBorder="1" applyAlignment="1">
      <alignment horizontal="center" vertical="center" shrinkToFit="1"/>
    </xf>
    <xf numFmtId="0" fontId="11" fillId="0" borderId="23" xfId="0" applyNumberFormat="1" applyFont="1" applyFill="1" applyBorder="1" applyAlignment="1" applyProtection="1">
      <alignment horizontal="center" vertical="center" wrapText="1" shrinkToFit="1"/>
      <protection locked="0"/>
    </xf>
    <xf numFmtId="0" fontId="11" fillId="0" borderId="148" xfId="0" applyNumberFormat="1" applyFont="1" applyFill="1" applyBorder="1" applyAlignment="1">
      <alignment horizontal="center" vertical="center" shrinkToFit="1"/>
    </xf>
    <xf numFmtId="176" fontId="1" fillId="0" borderId="115" xfId="0" applyNumberFormat="1" applyFont="1" applyFill="1" applyBorder="1" applyAlignment="1">
      <alignment horizontal="right" vertical="center" shrinkToFit="1"/>
    </xf>
    <xf numFmtId="176" fontId="1" fillId="0" borderId="57" xfId="0" applyNumberFormat="1" applyFont="1" applyFill="1" applyBorder="1" applyAlignment="1">
      <alignment horizontal="right" vertical="center" shrinkToFit="1"/>
    </xf>
    <xf numFmtId="176" fontId="1" fillId="0" borderId="58" xfId="0" applyNumberFormat="1" applyFont="1" applyFill="1" applyBorder="1" applyAlignment="1">
      <alignment horizontal="right" vertical="center" shrinkToFit="1"/>
    </xf>
    <xf numFmtId="183" fontId="1" fillId="0" borderId="154" xfId="0" applyNumberFormat="1" applyFont="1" applyFill="1" applyBorder="1" applyAlignment="1">
      <alignment horizontal="right" vertical="center" shrinkToFit="1"/>
    </xf>
    <xf numFmtId="184" fontId="1" fillId="0" borderId="150" xfId="0" applyNumberFormat="1" applyFont="1" applyFill="1" applyBorder="1" applyAlignment="1">
      <alignment vertical="center" shrinkToFit="1"/>
    </xf>
    <xf numFmtId="184" fontId="1" fillId="0" borderId="155" xfId="0" applyNumberFormat="1" applyFont="1" applyFill="1" applyBorder="1" applyAlignment="1">
      <alignment vertical="center" shrinkToFit="1"/>
    </xf>
    <xf numFmtId="184" fontId="1" fillId="0" borderId="152" xfId="0" applyNumberFormat="1" applyFont="1" applyFill="1" applyBorder="1" applyAlignment="1">
      <alignment vertical="center" shrinkToFit="1"/>
    </xf>
    <xf numFmtId="184" fontId="1" fillId="0" borderId="153" xfId="0" applyNumberFormat="1" applyFont="1" applyFill="1" applyBorder="1" applyAlignment="1">
      <alignment vertical="center" shrinkToFit="1"/>
    </xf>
    <xf numFmtId="184" fontId="1" fillId="0" borderId="151" xfId="0" applyNumberFormat="1" applyFont="1" applyFill="1" applyBorder="1" applyAlignment="1">
      <alignment vertical="center" shrinkToFit="1"/>
    </xf>
    <xf numFmtId="0" fontId="11" fillId="0" borderId="36" xfId="0" applyNumberFormat="1" applyFont="1" applyFill="1" applyBorder="1" applyAlignment="1">
      <alignment horizontal="center" vertical="center" shrinkToFit="1"/>
    </xf>
    <xf numFmtId="176" fontId="1" fillId="0" borderId="41" xfId="0" applyNumberFormat="1" applyFont="1" applyFill="1" applyBorder="1" applyAlignment="1">
      <alignment horizontal="right" vertical="center" shrinkToFit="1"/>
    </xf>
    <xf numFmtId="176" fontId="1" fillId="0" borderId="42" xfId="0" applyNumberFormat="1" applyFont="1" applyFill="1" applyBorder="1" applyAlignment="1">
      <alignment horizontal="right" vertical="center" shrinkToFit="1"/>
    </xf>
    <xf numFmtId="176" fontId="1" fillId="0" borderId="39" xfId="0" applyNumberFormat="1" applyFont="1" applyFill="1" applyBorder="1" applyAlignment="1">
      <alignment horizontal="right" vertical="center" shrinkToFit="1"/>
    </xf>
    <xf numFmtId="0" fontId="11" fillId="0" borderId="23" xfId="0" applyNumberFormat="1" applyFont="1" applyFill="1" applyBorder="1" applyAlignment="1" applyProtection="1">
      <alignment horizontal="center" vertical="center" wrapText="1"/>
      <protection locked="0"/>
    </xf>
    <xf numFmtId="176" fontId="29" fillId="0" borderId="114" xfId="0" applyNumberFormat="1" applyFont="1" applyFill="1" applyBorder="1" applyAlignment="1">
      <alignment horizontal="right" vertical="center" shrinkToFit="1"/>
    </xf>
    <xf numFmtId="176" fontId="29" fillId="0" borderId="59" xfId="0" applyNumberFormat="1" applyFont="1" applyFill="1" applyBorder="1" applyAlignment="1">
      <alignment horizontal="right" vertical="center" shrinkToFit="1"/>
    </xf>
    <xf numFmtId="0" fontId="1" fillId="0" borderId="161" xfId="0" applyNumberFormat="1" applyFont="1" applyFill="1" applyBorder="1" applyAlignment="1" applyProtection="1">
      <alignment horizontal="center" vertical="center" shrinkToFit="1"/>
      <protection locked="0"/>
    </xf>
    <xf numFmtId="176" fontId="1" fillId="0" borderId="59" xfId="0" applyNumberFormat="1" applyFont="1" applyFill="1" applyBorder="1" applyAlignment="1" applyProtection="1">
      <alignment horizontal="right" vertical="center" shrinkToFit="1"/>
    </xf>
    <xf numFmtId="184" fontId="1" fillId="0" borderId="143" xfId="0" applyNumberFormat="1" applyFont="1" applyFill="1" applyBorder="1" applyAlignment="1">
      <alignment horizontal="right" vertical="center" shrinkToFit="1"/>
    </xf>
    <xf numFmtId="0" fontId="30" fillId="0" borderId="0" xfId="0" applyNumberFormat="1" applyFont="1" applyFill="1" applyAlignment="1" applyProtection="1">
      <alignment vertical="center"/>
      <protection locked="0"/>
    </xf>
    <xf numFmtId="0" fontId="30" fillId="0" borderId="0" xfId="0" applyNumberFormat="1" applyFont="1" applyFill="1" applyAlignment="1">
      <alignment horizontal="left" vertical="center"/>
    </xf>
    <xf numFmtId="0" fontId="11" fillId="0" borderId="161" xfId="0" applyNumberFormat="1" applyFont="1" applyFill="1" applyBorder="1" applyAlignment="1" applyProtection="1">
      <alignment horizontal="center" vertical="center" shrinkToFit="1"/>
      <protection locked="0"/>
    </xf>
    <xf numFmtId="0" fontId="23" fillId="0" borderId="1" xfId="0" applyNumberFormat="1" applyFont="1" applyFill="1" applyBorder="1" applyAlignment="1">
      <alignment vertical="center"/>
    </xf>
    <xf numFmtId="0" fontId="16" fillId="0" borderId="1" xfId="0" applyNumberFormat="1" applyFont="1" applyFill="1" applyBorder="1" applyAlignment="1" applyProtection="1">
      <alignment vertical="center"/>
      <protection locked="0"/>
    </xf>
    <xf numFmtId="0" fontId="16" fillId="0" borderId="1" xfId="0" applyNumberFormat="1" applyFont="1" applyFill="1" applyBorder="1" applyAlignment="1">
      <alignment vertical="center"/>
    </xf>
    <xf numFmtId="0" fontId="11" fillId="3" borderId="21" xfId="0" applyNumberFormat="1" applyFont="1" applyFill="1" applyBorder="1" applyAlignment="1" applyProtection="1">
      <alignment horizontal="center" vertical="center" shrinkToFit="1"/>
      <protection locked="0"/>
    </xf>
    <xf numFmtId="0" fontId="11" fillId="0" borderId="23" xfId="0" applyNumberFormat="1" applyFont="1" applyFill="1" applyBorder="1" applyAlignment="1" applyProtection="1">
      <alignment horizontal="center" vertical="center" shrinkToFit="1"/>
      <protection locked="0"/>
    </xf>
    <xf numFmtId="0" fontId="11" fillId="0" borderId="130" xfId="0" applyNumberFormat="1" applyFont="1" applyFill="1" applyBorder="1" applyAlignment="1">
      <alignment horizontal="center" vertical="center" shrinkToFit="1"/>
    </xf>
    <xf numFmtId="176" fontId="18" fillId="0" borderId="59" xfId="0" applyNumberFormat="1" applyFont="1" applyFill="1" applyBorder="1" applyAlignment="1">
      <alignment horizontal="right" vertical="center" shrinkToFit="1"/>
    </xf>
    <xf numFmtId="0" fontId="11" fillId="0" borderId="25" xfId="0" applyNumberFormat="1" applyFont="1" applyFill="1" applyBorder="1" applyAlignment="1" applyProtection="1">
      <alignment horizontal="center" vertical="center" shrinkToFit="1"/>
      <protection locked="0"/>
    </xf>
    <xf numFmtId="0" fontId="11" fillId="0" borderId="156" xfId="0" applyNumberFormat="1" applyFont="1" applyFill="1" applyBorder="1" applyAlignment="1">
      <alignment horizontal="center" vertical="center" shrinkToFit="1"/>
    </xf>
    <xf numFmtId="183" fontId="11" fillId="0" borderId="157" xfId="0" applyNumberFormat="1" applyFont="1" applyFill="1" applyBorder="1" applyAlignment="1" applyProtection="1">
      <alignment horizontal="right" vertical="center" shrinkToFit="1"/>
      <protection locked="0"/>
    </xf>
    <xf numFmtId="183" fontId="11" fillId="0" borderId="6" xfId="0" applyNumberFormat="1" applyFont="1" applyFill="1" applyBorder="1" applyAlignment="1" applyProtection="1">
      <alignment horizontal="right" vertical="center" shrinkToFit="1"/>
      <protection locked="0"/>
    </xf>
    <xf numFmtId="183" fontId="11" fillId="0" borderId="9" xfId="0" applyNumberFormat="1" applyFont="1" applyFill="1" applyBorder="1" applyAlignment="1" applyProtection="1">
      <alignment horizontal="right" vertical="center" shrinkToFit="1"/>
      <protection locked="0"/>
    </xf>
    <xf numFmtId="0" fontId="11" fillId="0" borderId="33" xfId="0" applyNumberFormat="1" applyFont="1" applyFill="1" applyBorder="1" applyAlignment="1">
      <alignment horizontal="center" vertical="center" wrapText="1" shrinkToFit="1"/>
    </xf>
    <xf numFmtId="184" fontId="11" fillId="0" borderId="158" xfId="0" applyNumberFormat="1" applyFont="1" applyFill="1" applyBorder="1" applyAlignment="1">
      <alignment horizontal="right" vertical="center" shrinkToFit="1"/>
    </xf>
    <xf numFmtId="184" fontId="11" fillId="0" borderId="159" xfId="0" applyNumberFormat="1" applyFont="1" applyFill="1" applyBorder="1" applyAlignment="1">
      <alignment horizontal="right" vertical="center" shrinkToFit="1"/>
    </xf>
    <xf numFmtId="184" fontId="11" fillId="0" borderId="32" xfId="0" applyNumberFormat="1" applyFont="1" applyFill="1" applyBorder="1" applyAlignment="1">
      <alignment horizontal="right" vertical="center" shrinkToFit="1"/>
    </xf>
    <xf numFmtId="0" fontId="11" fillId="0" borderId="149" xfId="0" applyNumberFormat="1" applyFont="1" applyFill="1" applyBorder="1" applyAlignment="1" applyProtection="1">
      <alignment horizontal="center" vertical="center" shrinkToFit="1"/>
      <protection locked="0"/>
    </xf>
    <xf numFmtId="184" fontId="11" fillId="0" borderId="108" xfId="0" applyNumberFormat="1" applyFont="1" applyFill="1" applyBorder="1" applyAlignment="1">
      <alignment horizontal="right" vertical="center" shrinkToFit="1"/>
    </xf>
    <xf numFmtId="184" fontId="11" fillId="0" borderId="12" xfId="0" applyNumberFormat="1" applyFont="1" applyFill="1" applyBorder="1" applyAlignment="1">
      <alignment horizontal="right" vertical="center" shrinkToFit="1"/>
    </xf>
    <xf numFmtId="184" fontId="11" fillId="0" borderId="123" xfId="0" applyNumberFormat="1" applyFont="1" applyFill="1" applyBorder="1" applyAlignment="1">
      <alignment horizontal="right" vertical="center" shrinkToFit="1"/>
    </xf>
    <xf numFmtId="184" fontId="11" fillId="0" borderId="151" xfId="0" applyNumberFormat="1" applyFont="1" applyFill="1" applyBorder="1" applyAlignment="1">
      <alignment horizontal="right" vertical="center" shrinkToFit="1"/>
    </xf>
    <xf numFmtId="0" fontId="11" fillId="0" borderId="53" xfId="0" applyNumberFormat="1" applyFont="1" applyFill="1" applyBorder="1" applyAlignment="1">
      <alignment horizontal="center" vertical="center" shrinkToFit="1"/>
    </xf>
    <xf numFmtId="176" fontId="11" fillId="0" borderId="113" xfId="0" applyNumberFormat="1" applyFont="1" applyFill="1" applyBorder="1" applyAlignment="1" applyProtection="1">
      <alignment horizontal="right" vertical="center" shrinkToFit="1"/>
    </xf>
    <xf numFmtId="176" fontId="11" fillId="0" borderId="114" xfId="0" applyNumberFormat="1" applyFont="1" applyFill="1" applyBorder="1" applyAlignment="1" applyProtection="1">
      <alignment horizontal="right" vertical="center" shrinkToFit="1"/>
    </xf>
    <xf numFmtId="176" fontId="11" fillId="0" borderId="148" xfId="0" applyNumberFormat="1" applyFont="1" applyFill="1" applyBorder="1" applyAlignment="1" applyProtection="1">
      <alignment horizontal="right" vertical="center" shrinkToFit="1"/>
    </xf>
    <xf numFmtId="0" fontId="11" fillId="0" borderId="28" xfId="0" applyNumberFormat="1" applyFont="1" applyFill="1" applyBorder="1" applyAlignment="1">
      <alignment horizontal="center" vertical="center" wrapText="1" shrinkToFit="1"/>
    </xf>
    <xf numFmtId="0" fontId="11" fillId="0" borderId="75" xfId="0" applyNumberFormat="1" applyFont="1" applyFill="1" applyBorder="1" applyAlignment="1">
      <alignment horizontal="center" vertical="center" wrapText="1" shrinkToFit="1"/>
    </xf>
    <xf numFmtId="184" fontId="11" fillId="0" borderId="117" xfId="0" applyNumberFormat="1" applyFont="1" applyFill="1" applyBorder="1" applyAlignment="1">
      <alignment horizontal="right" vertical="center" shrinkToFit="1"/>
    </xf>
    <xf numFmtId="184" fontId="11" fillId="0" borderId="143" xfId="0" applyNumberFormat="1" applyFont="1" applyFill="1" applyBorder="1" applyAlignment="1">
      <alignment horizontal="right" vertical="center" shrinkToFit="1"/>
    </xf>
    <xf numFmtId="183" fontId="11" fillId="0" borderId="6" xfId="0" applyNumberFormat="1" applyFont="1" applyFill="1" applyBorder="1" applyAlignment="1">
      <alignment horizontal="right" vertical="center" shrinkToFit="1"/>
    </xf>
    <xf numFmtId="183" fontId="11" fillId="0" borderId="9" xfId="0" applyNumberFormat="1" applyFont="1" applyFill="1" applyBorder="1" applyAlignment="1">
      <alignment horizontal="right" vertical="center" shrinkToFit="1"/>
    </xf>
    <xf numFmtId="0" fontId="16" fillId="3" borderId="77" xfId="0" applyNumberFormat="1" applyFont="1" applyFill="1" applyBorder="1" applyAlignment="1">
      <alignment horizontal="distributed" vertical="center"/>
    </xf>
    <xf numFmtId="0" fontId="16" fillId="3" borderId="21" xfId="0" applyNumberFormat="1" applyFont="1" applyFill="1" applyBorder="1" applyAlignment="1" applyProtection="1">
      <alignment horizontal="center" vertical="center" shrinkToFit="1"/>
      <protection locked="0"/>
    </xf>
    <xf numFmtId="0" fontId="16" fillId="0" borderId="23" xfId="0" applyNumberFormat="1" applyFont="1" applyFill="1" applyBorder="1" applyAlignment="1" applyProtection="1">
      <alignment horizontal="center" vertical="center" shrinkToFit="1"/>
      <protection locked="0"/>
    </xf>
    <xf numFmtId="0" fontId="16" fillId="0" borderId="25" xfId="0" applyNumberFormat="1" applyFont="1" applyFill="1" applyBorder="1" applyAlignment="1" applyProtection="1">
      <alignment horizontal="center" vertical="center" shrinkToFit="1"/>
      <protection locked="0"/>
    </xf>
    <xf numFmtId="184" fontId="11" fillId="0" borderId="160" xfId="0" applyNumberFormat="1" applyFont="1" applyFill="1" applyBorder="1" applyAlignment="1">
      <alignment horizontal="right" vertical="center" shrinkToFit="1"/>
    </xf>
    <xf numFmtId="0" fontId="16" fillId="0" borderId="149" xfId="0" applyNumberFormat="1" applyFont="1" applyFill="1" applyBorder="1" applyAlignment="1" applyProtection="1">
      <alignment horizontal="center" vertical="center" shrinkToFit="1"/>
      <protection locked="0"/>
    </xf>
    <xf numFmtId="184" fontId="11" fillId="0" borderId="109" xfId="0" applyNumberFormat="1" applyFont="1" applyFill="1" applyBorder="1" applyAlignment="1">
      <alignment horizontal="right" vertical="center" shrinkToFit="1"/>
    </xf>
    <xf numFmtId="184" fontId="11" fillId="0" borderId="25" xfId="0" applyNumberFormat="1" applyFont="1" applyFill="1" applyBorder="1" applyAlignment="1">
      <alignment horizontal="right" vertical="center" shrinkToFit="1"/>
    </xf>
    <xf numFmtId="0" fontId="16" fillId="0" borderId="21" xfId="0" applyNumberFormat="1" applyFont="1" applyFill="1" applyBorder="1" applyAlignment="1" applyProtection="1">
      <alignment horizontal="center" vertical="center" shrinkToFit="1"/>
      <protection locked="0"/>
    </xf>
    <xf numFmtId="184" fontId="11" fillId="0" borderId="118" xfId="0" applyNumberFormat="1" applyFont="1" applyFill="1" applyBorder="1" applyAlignment="1">
      <alignment horizontal="right" vertical="center" shrinkToFit="1"/>
    </xf>
    <xf numFmtId="176" fontId="11" fillId="0" borderId="99" xfId="0" applyNumberFormat="1" applyFont="1" applyFill="1" applyBorder="1" applyAlignment="1">
      <alignment horizontal="right" vertical="center" shrinkToFit="1"/>
    </xf>
    <xf numFmtId="176" fontId="11" fillId="0" borderId="147" xfId="0" applyNumberFormat="1" applyFont="1" applyFill="1" applyBorder="1" applyAlignment="1">
      <alignment horizontal="right" vertical="center" shrinkToFit="1"/>
    </xf>
    <xf numFmtId="176" fontId="11" fillId="0" borderId="54" xfId="0" applyNumberFormat="1" applyFont="1" applyFill="1" applyBorder="1" applyAlignment="1">
      <alignment horizontal="right" vertical="center" shrinkToFit="1"/>
    </xf>
    <xf numFmtId="176" fontId="11" fillId="0" borderId="59" xfId="0" applyNumberFormat="1" applyFont="1" applyFill="1" applyBorder="1" applyAlignment="1">
      <alignment horizontal="right" vertical="center" shrinkToFit="1"/>
    </xf>
    <xf numFmtId="176" fontId="18" fillId="0" borderId="57" xfId="0" applyNumberFormat="1" applyFont="1" applyFill="1" applyBorder="1" applyAlignment="1" applyProtection="1">
      <alignment horizontal="right" vertical="center" shrinkToFit="1"/>
      <protection locked="0"/>
    </xf>
    <xf numFmtId="176" fontId="18" fillId="0" borderId="58" xfId="0" applyNumberFormat="1" applyFont="1" applyFill="1" applyBorder="1" applyAlignment="1" applyProtection="1">
      <alignment horizontal="right" vertical="center" shrinkToFit="1"/>
      <protection locked="0"/>
    </xf>
    <xf numFmtId="176" fontId="18" fillId="0" borderId="59" xfId="0" applyNumberFormat="1" applyFont="1" applyFill="1" applyBorder="1" applyAlignment="1" applyProtection="1">
      <alignment horizontal="right" vertical="center" shrinkToFit="1"/>
      <protection locked="0"/>
    </xf>
    <xf numFmtId="183" fontId="11" fillId="0" borderId="26" xfId="0" applyNumberFormat="1" applyFont="1" applyFill="1" applyBorder="1" applyAlignment="1">
      <alignment horizontal="right" vertical="center" shrinkToFit="1"/>
    </xf>
    <xf numFmtId="183" fontId="11" fillId="0" borderId="5" xfId="0" applyNumberFormat="1" applyFont="1" applyFill="1" applyBorder="1" applyAlignment="1">
      <alignment horizontal="right" vertical="center" shrinkToFit="1"/>
    </xf>
    <xf numFmtId="183" fontId="11" fillId="0" borderId="13" xfId="0" applyNumberFormat="1" applyFont="1" applyFill="1" applyBorder="1" applyAlignment="1">
      <alignment horizontal="right" vertical="center" shrinkToFit="1"/>
    </xf>
    <xf numFmtId="184" fontId="11" fillId="0" borderId="150" xfId="0" applyNumberFormat="1" applyFont="1" applyFill="1" applyBorder="1" applyAlignment="1">
      <alignment horizontal="right" vertical="center" shrinkToFit="1"/>
    </xf>
    <xf numFmtId="184" fontId="11" fillId="0" borderId="152" xfId="0" applyNumberFormat="1" applyFont="1" applyFill="1" applyBorder="1" applyAlignment="1">
      <alignment horizontal="right" vertical="center" shrinkToFit="1"/>
    </xf>
    <xf numFmtId="184" fontId="11" fillId="0" borderId="153" xfId="0" applyNumberFormat="1" applyFont="1" applyFill="1" applyBorder="1" applyAlignment="1">
      <alignment horizontal="right" vertical="center" shrinkToFit="1"/>
    </xf>
    <xf numFmtId="176" fontId="11" fillId="0" borderId="115" xfId="0" applyNumberFormat="1" applyFont="1" applyFill="1" applyBorder="1" applyAlignment="1">
      <alignment horizontal="right" vertical="center" shrinkToFit="1"/>
    </xf>
    <xf numFmtId="176" fontId="11" fillId="0" borderId="57" xfId="0" applyNumberFormat="1" applyFont="1" applyFill="1" applyBorder="1" applyAlignment="1">
      <alignment horizontal="right" vertical="center" shrinkToFit="1"/>
    </xf>
    <xf numFmtId="176" fontId="11" fillId="0" borderId="58" xfId="0" applyNumberFormat="1" applyFont="1" applyFill="1" applyBorder="1" applyAlignment="1">
      <alignment horizontal="right" vertical="center" shrinkToFit="1"/>
    </xf>
    <xf numFmtId="183" fontId="11" fillId="0" borderId="154" xfId="0" applyNumberFormat="1" applyFont="1" applyFill="1" applyBorder="1" applyAlignment="1">
      <alignment horizontal="right" vertical="center" shrinkToFit="1"/>
    </xf>
    <xf numFmtId="184" fontId="11" fillId="0" borderId="150" xfId="0" applyNumberFormat="1" applyFont="1" applyFill="1" applyBorder="1" applyAlignment="1">
      <alignment vertical="center" shrinkToFit="1"/>
    </xf>
    <xf numFmtId="184" fontId="11" fillId="0" borderId="155" xfId="0" applyNumberFormat="1" applyFont="1" applyFill="1" applyBorder="1" applyAlignment="1">
      <alignment vertical="center" shrinkToFit="1"/>
    </xf>
    <xf numFmtId="184" fontId="11" fillId="0" borderId="152" xfId="0" applyNumberFormat="1" applyFont="1" applyFill="1" applyBorder="1" applyAlignment="1">
      <alignment vertical="center" shrinkToFit="1"/>
    </xf>
    <xf numFmtId="184" fontId="11" fillId="0" borderId="153" xfId="0" applyNumberFormat="1" applyFont="1" applyFill="1" applyBorder="1" applyAlignment="1">
      <alignment vertical="center" shrinkToFit="1"/>
    </xf>
    <xf numFmtId="184" fontId="11" fillId="0" borderId="151" xfId="0" applyNumberFormat="1" applyFont="1" applyFill="1" applyBorder="1" applyAlignment="1">
      <alignment vertical="center" shrinkToFit="1"/>
    </xf>
    <xf numFmtId="0" fontId="16" fillId="0" borderId="0" xfId="0" applyFont="1" applyFill="1" applyAlignment="1"/>
    <xf numFmtId="177" fontId="11" fillId="0" borderId="0" xfId="0" applyNumberFormat="1" applyFont="1" applyFill="1" applyAlignment="1">
      <alignment vertical="center"/>
    </xf>
    <xf numFmtId="3" fontId="11" fillId="0" borderId="125" xfId="0" applyNumberFormat="1" applyFont="1" applyFill="1" applyBorder="1" applyAlignment="1">
      <alignment vertical="center" shrinkToFit="1"/>
    </xf>
    <xf numFmtId="3" fontId="11" fillId="0" borderId="99" xfId="0" applyNumberFormat="1" applyFont="1" applyFill="1" applyBorder="1" applyAlignment="1">
      <alignment vertical="center"/>
    </xf>
    <xf numFmtId="3" fontId="11" fillId="0" borderId="50" xfId="0" applyNumberFormat="1" applyFont="1" applyFill="1" applyBorder="1" applyAlignment="1">
      <alignment vertical="center" shrinkToFit="1"/>
    </xf>
    <xf numFmtId="3" fontId="11" fillId="0" borderId="48" xfId="0" applyNumberFormat="1" applyFont="1" applyFill="1" applyBorder="1" applyAlignment="1">
      <alignment vertical="center"/>
    </xf>
    <xf numFmtId="177" fontId="11" fillId="0" borderId="50" xfId="0" applyNumberFormat="1" applyFont="1" applyFill="1" applyBorder="1" applyAlignment="1">
      <alignment vertical="center" shrinkToFit="1"/>
    </xf>
    <xf numFmtId="177" fontId="11" fillId="0" borderId="48" xfId="0" applyNumberFormat="1" applyFont="1" applyFill="1" applyBorder="1" applyAlignment="1">
      <alignment vertical="center"/>
    </xf>
    <xf numFmtId="182" fontId="11" fillId="0" borderId="55" xfId="0" applyNumberFormat="1" applyFont="1" applyFill="1" applyBorder="1" applyAlignment="1">
      <alignment vertical="center"/>
    </xf>
    <xf numFmtId="182" fontId="11" fillId="0" borderId="142" xfId="0" applyNumberFormat="1" applyFont="1" applyFill="1" applyBorder="1" applyAlignment="1">
      <alignment vertical="center"/>
    </xf>
    <xf numFmtId="182" fontId="11" fillId="0" borderId="143" xfId="0" applyNumberFormat="1" applyFont="1" applyFill="1" applyBorder="1" applyAlignment="1">
      <alignment vertical="center"/>
    </xf>
    <xf numFmtId="0" fontId="8" fillId="0" borderId="15" xfId="0" applyFont="1" applyBorder="1" applyAlignment="1">
      <alignment horizontal="center" vertical="center"/>
    </xf>
    <xf numFmtId="38" fontId="32" fillId="0" borderId="17" xfId="5" applyFont="1" applyBorder="1" applyAlignment="1">
      <alignment horizontal="right" vertical="center"/>
    </xf>
    <xf numFmtId="180" fontId="16" fillId="0" borderId="0" xfId="0" applyNumberFormat="1" applyFont="1" applyFill="1" applyBorder="1" applyAlignment="1" applyProtection="1">
      <alignment horizontal="center" vertical="center"/>
      <protection locked="0"/>
    </xf>
    <xf numFmtId="180" fontId="16" fillId="0" borderId="24" xfId="0" applyNumberFormat="1" applyFont="1" applyFill="1" applyBorder="1" applyAlignment="1" applyProtection="1">
      <alignment horizontal="center" vertical="center"/>
      <protection locked="0"/>
    </xf>
    <xf numFmtId="0" fontId="8" fillId="0" borderId="26" xfId="0" applyFont="1" applyBorder="1" applyAlignment="1">
      <alignment horizontal="center" vertical="center"/>
    </xf>
    <xf numFmtId="0" fontId="8" fillId="0" borderId="4" xfId="0" applyFont="1" applyBorder="1" applyAlignment="1">
      <alignment horizontal="center" vertical="center"/>
    </xf>
    <xf numFmtId="0" fontId="20" fillId="0" borderId="0" xfId="6" applyNumberFormat="1" applyFont="1" applyFill="1" applyAlignment="1">
      <alignment horizontal="centerContinuous" vertical="center"/>
    </xf>
    <xf numFmtId="0" fontId="20" fillId="0" borderId="0" xfId="6" applyFont="1" applyFill="1" applyAlignment="1">
      <alignment vertical="center"/>
    </xf>
    <xf numFmtId="0" fontId="16" fillId="0" borderId="0" xfId="6" applyNumberFormat="1" applyFont="1" applyFill="1" applyAlignment="1">
      <alignment horizontal="center" vertical="center"/>
    </xf>
    <xf numFmtId="0" fontId="22" fillId="0" borderId="63" xfId="6" applyNumberFormat="1" applyFont="1" applyFill="1" applyBorder="1" applyAlignment="1">
      <alignment horizontal="centerContinuous" vertical="center"/>
    </xf>
    <xf numFmtId="0" fontId="22" fillId="0" borderId="8" xfId="6" applyNumberFormat="1" applyFont="1" applyFill="1" applyBorder="1" applyAlignment="1">
      <alignment horizontal="centerContinuous" vertical="center"/>
    </xf>
    <xf numFmtId="0" fontId="22" fillId="4" borderId="63" xfId="6" applyNumberFormat="1" applyFont="1" applyFill="1" applyBorder="1" applyAlignment="1">
      <alignment horizontal="centerContinuous" vertical="center"/>
    </xf>
    <xf numFmtId="0" fontId="22" fillId="4" borderId="8" xfId="6" applyNumberFormat="1" applyFont="1" applyFill="1" applyBorder="1" applyAlignment="1">
      <alignment horizontal="centerContinuous" vertical="center"/>
    </xf>
    <xf numFmtId="0" fontId="22" fillId="0" borderId="0" xfId="6" applyNumberFormat="1" applyFont="1" applyFill="1" applyAlignment="1" applyProtection="1">
      <alignment vertical="center"/>
      <protection locked="0"/>
    </xf>
    <xf numFmtId="0" fontId="22" fillId="0" borderId="106" xfId="6" applyNumberFormat="1" applyFont="1" applyFill="1" applyBorder="1" applyAlignment="1">
      <alignment horizontal="center" vertical="center"/>
    </xf>
    <xf numFmtId="0" fontId="22" fillId="0" borderId="70" xfId="6" applyNumberFormat="1" applyFont="1" applyFill="1" applyBorder="1" applyAlignment="1">
      <alignment horizontal="center" vertical="center"/>
    </xf>
    <xf numFmtId="0" fontId="22" fillId="0" borderId="72" xfId="6" applyNumberFormat="1" applyFont="1" applyFill="1" applyBorder="1" applyAlignment="1">
      <alignment horizontal="center" vertical="center"/>
    </xf>
    <xf numFmtId="0" fontId="22" fillId="0" borderId="73" xfId="6" applyNumberFormat="1" applyFont="1" applyFill="1" applyBorder="1" applyAlignment="1">
      <alignment horizontal="center" vertical="center"/>
    </xf>
    <xf numFmtId="0" fontId="22" fillId="0" borderId="69" xfId="6" applyNumberFormat="1" applyFont="1" applyFill="1" applyBorder="1" applyAlignment="1">
      <alignment horizontal="center" vertical="center"/>
    </xf>
    <xf numFmtId="0" fontId="22" fillId="4" borderId="69" xfId="6" applyNumberFormat="1" applyFont="1" applyFill="1" applyBorder="1" applyAlignment="1">
      <alignment horizontal="center" vertical="center"/>
    </xf>
    <xf numFmtId="0" fontId="22" fillId="4" borderId="73" xfId="6" applyNumberFormat="1" applyFont="1" applyFill="1" applyBorder="1" applyAlignment="1">
      <alignment horizontal="center" vertical="center"/>
    </xf>
    <xf numFmtId="0" fontId="22" fillId="4" borderId="72" xfId="6" applyNumberFormat="1" applyFont="1" applyFill="1" applyBorder="1" applyAlignment="1">
      <alignment horizontal="center" vertical="center"/>
    </xf>
    <xf numFmtId="0" fontId="22" fillId="0" borderId="0" xfId="6" applyNumberFormat="1" applyFont="1" applyFill="1" applyAlignment="1" applyProtection="1">
      <alignment horizontal="center" vertical="center"/>
      <protection locked="0"/>
    </xf>
    <xf numFmtId="0" fontId="1" fillId="0" borderId="96" xfId="6" applyNumberFormat="1" applyFont="1" applyFill="1" applyBorder="1" applyAlignment="1">
      <alignment horizontal="center" vertical="center"/>
    </xf>
    <xf numFmtId="3" fontId="33" fillId="0" borderId="110" xfId="6" applyNumberFormat="1" applyFont="1" applyFill="1" applyBorder="1" applyAlignment="1">
      <alignment vertical="center"/>
    </xf>
    <xf numFmtId="3" fontId="33" fillId="0" borderId="98" xfId="6" applyNumberFormat="1" applyFont="1" applyFill="1" applyBorder="1" applyAlignment="1">
      <alignment vertical="center"/>
    </xf>
    <xf numFmtId="3" fontId="33" fillId="0" borderId="65" xfId="6" applyNumberFormat="1" applyFont="1" applyFill="1" applyBorder="1" applyAlignment="1">
      <alignment vertical="center"/>
    </xf>
    <xf numFmtId="3" fontId="33" fillId="0" borderId="42" xfId="6" applyNumberFormat="1" applyFont="1" applyFill="1" applyBorder="1" applyAlignment="1">
      <alignment vertical="center"/>
    </xf>
    <xf numFmtId="3" fontId="33" fillId="0" borderId="127" xfId="6" applyNumberFormat="1" applyFont="1" applyFill="1" applyBorder="1" applyAlignment="1">
      <alignment vertical="center"/>
    </xf>
    <xf numFmtId="3" fontId="33" fillId="0" borderId="128" xfId="6" applyNumberFormat="1" applyFont="1" applyFill="1" applyBorder="1" applyAlignment="1">
      <alignment vertical="center"/>
    </xf>
    <xf numFmtId="181" fontId="33" fillId="0" borderId="109" xfId="3" applyNumberFormat="1" applyFont="1" applyFill="1" applyBorder="1" applyAlignment="1">
      <alignment vertical="center" shrinkToFit="1"/>
    </xf>
    <xf numFmtId="181" fontId="33" fillId="0" borderId="0" xfId="3" applyNumberFormat="1" applyFont="1" applyFill="1" applyBorder="1" applyAlignment="1">
      <alignment vertical="center" shrinkToFit="1"/>
    </xf>
    <xf numFmtId="181" fontId="33" fillId="0" borderId="129" xfId="3" applyNumberFormat="1" applyFont="1" applyFill="1" applyBorder="1" applyAlignment="1">
      <alignment vertical="center" shrinkToFit="1"/>
    </xf>
    <xf numFmtId="181" fontId="33" fillId="0" borderId="94" xfId="3" applyNumberFormat="1" applyFont="1" applyFill="1" applyBorder="1" applyAlignment="1">
      <alignment vertical="center" shrinkToFit="1"/>
    </xf>
    <xf numFmtId="179" fontId="22" fillId="0" borderId="0" xfId="6" applyNumberFormat="1" applyFont="1" applyFill="1" applyAlignment="1" applyProtection="1">
      <alignment vertical="center"/>
      <protection locked="0"/>
    </xf>
    <xf numFmtId="0" fontId="1" fillId="0" borderId="102" xfId="6" applyNumberFormat="1" applyFont="1" applyFill="1" applyBorder="1" applyAlignment="1">
      <alignment horizontal="center" vertical="center"/>
    </xf>
    <xf numFmtId="3" fontId="33" fillId="0" borderId="103" xfId="6" applyNumberFormat="1" applyFont="1" applyFill="1" applyBorder="1" applyAlignment="1">
      <alignment vertical="center"/>
    </xf>
    <xf numFmtId="3" fontId="33" fillId="0" borderId="67" xfId="6" applyNumberFormat="1" applyFont="1" applyFill="1" applyBorder="1" applyAlignment="1">
      <alignment vertical="center"/>
    </xf>
    <xf numFmtId="3" fontId="33" fillId="0" borderId="50" xfId="6" applyNumberFormat="1" applyFont="1" applyFill="1" applyBorder="1" applyAlignment="1">
      <alignment vertical="center"/>
    </xf>
    <xf numFmtId="3" fontId="33" fillId="0" borderId="51" xfId="6" applyNumberFormat="1" applyFont="1" applyFill="1" applyBorder="1" applyAlignment="1">
      <alignment vertical="center"/>
    </xf>
    <xf numFmtId="3" fontId="33" fillId="0" borderId="47" xfId="6" applyNumberFormat="1" applyFont="1" applyFill="1" applyBorder="1" applyAlignment="1">
      <alignment vertical="center"/>
    </xf>
    <xf numFmtId="181" fontId="33" fillId="0" borderId="103" xfId="3" applyNumberFormat="1" applyFont="1" applyFill="1" applyBorder="1" applyAlignment="1">
      <alignment vertical="center" shrinkToFit="1"/>
    </xf>
    <xf numFmtId="181" fontId="33" fillId="0" borderId="46" xfId="3" applyNumberFormat="1" applyFont="1" applyFill="1" applyBorder="1" applyAlignment="1">
      <alignment vertical="center" shrinkToFit="1"/>
    </xf>
    <xf numFmtId="181" fontId="33" fillId="0" borderId="50" xfId="3" applyNumberFormat="1" applyFont="1" applyFill="1" applyBorder="1" applyAlignment="1">
      <alignment vertical="center" shrinkToFit="1"/>
    </xf>
    <xf numFmtId="181" fontId="33" fillId="0" borderId="100" xfId="3" applyNumberFormat="1" applyFont="1" applyFill="1" applyBorder="1" applyAlignment="1">
      <alignment vertical="center" shrinkToFit="1"/>
    </xf>
    <xf numFmtId="3" fontId="33" fillId="6" borderId="54" xfId="6" applyNumberFormat="1" applyFont="1" applyFill="1" applyBorder="1" applyAlignment="1">
      <alignment vertical="center"/>
    </xf>
    <xf numFmtId="181" fontId="33" fillId="6" borderId="50" xfId="3" applyNumberFormat="1" applyFont="1" applyFill="1" applyBorder="1" applyAlignment="1">
      <alignment vertical="center" shrinkToFit="1"/>
    </xf>
    <xf numFmtId="181" fontId="33" fillId="6" borderId="100" xfId="3" applyNumberFormat="1" applyFont="1" applyFill="1" applyBorder="1" applyAlignment="1">
      <alignment vertical="center" shrinkToFit="1"/>
    </xf>
    <xf numFmtId="3" fontId="33" fillId="0" borderId="103" xfId="6" applyNumberFormat="1" applyFont="1" applyFill="1" applyBorder="1" applyAlignment="1" applyProtection="1">
      <alignment vertical="center"/>
      <protection locked="0"/>
    </xf>
    <xf numFmtId="3" fontId="33" fillId="0" borderId="50" xfId="6" applyNumberFormat="1" applyFont="1" applyFill="1" applyBorder="1" applyAlignment="1" applyProtection="1">
      <alignment vertical="center"/>
      <protection locked="0"/>
    </xf>
    <xf numFmtId="3" fontId="33" fillId="0" borderId="113" xfId="6" applyNumberFormat="1" applyFont="1" applyFill="1" applyBorder="1" applyAlignment="1" applyProtection="1">
      <alignment vertical="center"/>
      <protection locked="0"/>
    </xf>
    <xf numFmtId="3" fontId="33" fillId="0" borderId="57" xfId="6" applyNumberFormat="1" applyFont="1" applyFill="1" applyBorder="1" applyAlignment="1" applyProtection="1">
      <alignment vertical="center"/>
      <protection locked="0"/>
    </xf>
    <xf numFmtId="0" fontId="1" fillId="0" borderId="112" xfId="6" applyNumberFormat="1" applyFont="1" applyFill="1" applyBorder="1" applyAlignment="1">
      <alignment horizontal="center" vertical="center"/>
    </xf>
    <xf numFmtId="0" fontId="1" fillId="6" borderId="112" xfId="6" applyNumberFormat="1" applyFont="1" applyFill="1" applyBorder="1" applyAlignment="1">
      <alignment horizontal="center" vertical="center"/>
    </xf>
    <xf numFmtId="3" fontId="33" fillId="0" borderId="54" xfId="6" applyNumberFormat="1" applyFont="1" applyFill="1" applyBorder="1" applyAlignment="1">
      <alignment vertical="center"/>
    </xf>
    <xf numFmtId="3" fontId="33" fillId="6" borderId="51" xfId="6" applyNumberFormat="1" applyFont="1" applyFill="1" applyBorder="1" applyAlignment="1">
      <alignment vertical="center"/>
    </xf>
    <xf numFmtId="181" fontId="33" fillId="0" borderId="113" xfId="3" applyNumberFormat="1" applyFont="1" applyFill="1" applyBorder="1" applyAlignment="1">
      <alignment vertical="center" shrinkToFit="1"/>
    </xf>
    <xf numFmtId="181" fontId="33" fillId="0" borderId="53" xfId="3" applyNumberFormat="1" applyFont="1" applyFill="1" applyBorder="1" applyAlignment="1">
      <alignment vertical="center" shrinkToFit="1"/>
    </xf>
    <xf numFmtId="181" fontId="33" fillId="0" borderId="57" xfId="3" applyNumberFormat="1" applyFont="1" applyFill="1" applyBorder="1" applyAlignment="1">
      <alignment vertical="center" shrinkToFit="1"/>
    </xf>
    <xf numFmtId="181" fontId="33" fillId="0" borderId="130" xfId="3" applyNumberFormat="1" applyFont="1" applyFill="1" applyBorder="1" applyAlignment="1">
      <alignment vertical="center" shrinkToFit="1"/>
    </xf>
    <xf numFmtId="0" fontId="1" fillId="0" borderId="15" xfId="6" applyNumberFormat="1" applyFont="1" applyFill="1" applyBorder="1" applyAlignment="1">
      <alignment horizontal="center" vertical="center"/>
    </xf>
    <xf numFmtId="3" fontId="33" fillId="0" borderId="132" xfId="6" applyNumberFormat="1" applyFont="1" applyFill="1" applyBorder="1" applyAlignment="1">
      <alignment horizontal="right" vertical="center"/>
    </xf>
    <xf numFmtId="3" fontId="33" fillId="0" borderId="133" xfId="6" applyNumberFormat="1" applyFont="1" applyFill="1" applyBorder="1" applyAlignment="1">
      <alignment horizontal="center" vertical="center"/>
    </xf>
    <xf numFmtId="3" fontId="33" fillId="0" borderId="34" xfId="6" applyNumberFormat="1" applyFont="1" applyFill="1" applyBorder="1" applyAlignment="1">
      <alignment horizontal="right" vertical="center"/>
    </xf>
    <xf numFmtId="3" fontId="33" fillId="0" borderId="131" xfId="6" applyNumberFormat="1" applyFont="1" applyFill="1" applyBorder="1" applyAlignment="1">
      <alignment horizontal="right" vertical="center"/>
    </xf>
    <xf numFmtId="181" fontId="33" fillId="0" borderId="132" xfId="3" applyNumberFormat="1" applyFont="1" applyFill="1" applyBorder="1" applyAlignment="1">
      <alignment horizontal="center" vertical="center" shrinkToFit="1"/>
    </xf>
    <xf numFmtId="181" fontId="33" fillId="0" borderId="131" xfId="3" applyNumberFormat="1" applyFont="1" applyFill="1" applyBorder="1" applyAlignment="1">
      <alignment vertical="center" shrinkToFit="1"/>
    </xf>
    <xf numFmtId="181" fontId="33" fillId="0" borderId="34" xfId="3" applyNumberFormat="1" applyFont="1" applyFill="1" applyBorder="1" applyAlignment="1">
      <alignment horizontal="center" vertical="center" shrinkToFit="1"/>
    </xf>
    <xf numFmtId="0" fontId="22" fillId="0" borderId="0" xfId="6" applyNumberFormat="1" applyFont="1" applyFill="1" applyAlignment="1" applyProtection="1">
      <alignment horizontal="right" vertical="center"/>
      <protection locked="0"/>
    </xf>
    <xf numFmtId="3" fontId="22" fillId="0" borderId="0" xfId="6" applyNumberFormat="1" applyFont="1" applyFill="1" applyAlignment="1" applyProtection="1">
      <alignment vertical="center"/>
      <protection locked="0"/>
    </xf>
    <xf numFmtId="0" fontId="22" fillId="0" borderId="0" xfId="6" applyFont="1" applyFill="1" applyBorder="1" applyAlignment="1">
      <alignment vertical="center"/>
    </xf>
    <xf numFmtId="0" fontId="22" fillId="5" borderId="0" xfId="6" applyFont="1" applyFill="1" applyAlignment="1">
      <alignment vertical="center"/>
    </xf>
    <xf numFmtId="0" fontId="7" fillId="0" borderId="0" xfId="3" applyFill="1" applyBorder="1" applyAlignment="1">
      <alignment horizontal="center" vertical="center"/>
    </xf>
    <xf numFmtId="3" fontId="7" fillId="0" borderId="0" xfId="3" applyNumberFormat="1" applyFill="1" applyBorder="1" applyAlignment="1">
      <alignment vertical="center"/>
    </xf>
    <xf numFmtId="0" fontId="7" fillId="0" borderId="0" xfId="3" applyFill="1" applyAlignment="1">
      <alignment vertical="center"/>
    </xf>
    <xf numFmtId="0" fontId="7" fillId="0" borderId="0" xfId="3" applyAlignment="1">
      <alignment vertical="center"/>
    </xf>
    <xf numFmtId="0" fontId="11" fillId="0" borderId="0" xfId="3" applyFont="1" applyAlignment="1">
      <alignment vertical="center"/>
    </xf>
    <xf numFmtId="0" fontId="11" fillId="0" borderId="0" xfId="3" applyFont="1" applyAlignment="1">
      <alignment horizontal="right" vertical="center"/>
    </xf>
    <xf numFmtId="3" fontId="11" fillId="0" borderId="18" xfId="3" applyNumberFormat="1" applyFont="1" applyFill="1" applyBorder="1" applyAlignment="1">
      <alignment vertical="center"/>
    </xf>
    <xf numFmtId="3" fontId="11" fillId="0" borderId="132" xfId="3" applyNumberFormat="1" applyFont="1" applyFill="1" applyBorder="1" applyAlignment="1">
      <alignment horizontal="center" vertical="center"/>
    </xf>
    <xf numFmtId="3" fontId="11" fillId="0" borderId="134" xfId="3" applyNumberFormat="1" applyFont="1" applyFill="1" applyBorder="1" applyAlignment="1">
      <alignment horizontal="center" vertical="center"/>
    </xf>
    <xf numFmtId="3" fontId="11" fillId="0" borderId="133" xfId="3" applyNumberFormat="1" applyFont="1" applyFill="1" applyBorder="1" applyAlignment="1">
      <alignment horizontal="center" vertical="center"/>
    </xf>
    <xf numFmtId="3" fontId="11" fillId="7" borderId="133" xfId="3" applyNumberFormat="1" applyFont="1" applyFill="1" applyBorder="1" applyAlignment="1">
      <alignment horizontal="center" vertical="center"/>
    </xf>
    <xf numFmtId="3" fontId="11" fillId="0" borderId="15" xfId="3" applyNumberFormat="1" applyFont="1" applyFill="1" applyBorder="1" applyAlignment="1">
      <alignment horizontal="center" vertical="center"/>
    </xf>
    <xf numFmtId="3" fontId="7" fillId="0" borderId="0" xfId="3" applyNumberFormat="1" applyFill="1" applyAlignment="1">
      <alignment vertical="center"/>
    </xf>
    <xf numFmtId="3" fontId="11" fillId="0" borderId="96" xfId="3" applyNumberFormat="1" applyFont="1" applyFill="1" applyBorder="1" applyAlignment="1">
      <alignment horizontal="center" vertical="center"/>
    </xf>
    <xf numFmtId="182" fontId="34" fillId="0" borderId="113" xfId="3" applyNumberFormat="1" applyFont="1" applyFill="1" applyBorder="1" applyAlignment="1">
      <alignment vertical="center"/>
    </xf>
    <xf numFmtId="182" fontId="34" fillId="0" borderId="114" xfId="3" applyNumberFormat="1" applyFont="1" applyFill="1" applyBorder="1" applyAlignment="1">
      <alignment vertical="center"/>
    </xf>
    <xf numFmtId="182" fontId="34" fillId="0" borderId="115" xfId="3" applyNumberFormat="1" applyFont="1" applyFill="1" applyBorder="1" applyAlignment="1">
      <alignment vertical="center"/>
    </xf>
    <xf numFmtId="182" fontId="34" fillId="8" borderId="115" xfId="3" applyNumberFormat="1" applyFont="1" applyFill="1" applyBorder="1" applyAlignment="1">
      <alignment vertical="center"/>
    </xf>
    <xf numFmtId="182" fontId="35" fillId="0" borderId="112" xfId="3" applyNumberFormat="1" applyFont="1" applyFill="1" applyBorder="1" applyAlignment="1">
      <alignment vertical="center"/>
    </xf>
    <xf numFmtId="182" fontId="34" fillId="0" borderId="57" xfId="3" applyNumberFormat="1" applyFont="1" applyFill="1" applyBorder="1" applyAlignment="1">
      <alignment vertical="center"/>
    </xf>
    <xf numFmtId="182" fontId="36" fillId="0" borderId="115" xfId="3" applyNumberFormat="1" applyFont="1" applyFill="1" applyBorder="1" applyAlignment="1">
      <alignment vertical="center"/>
    </xf>
    <xf numFmtId="182" fontId="36" fillId="8" borderId="115" xfId="3" applyNumberFormat="1" applyFont="1" applyFill="1" applyBorder="1" applyAlignment="1">
      <alignment vertical="center"/>
    </xf>
    <xf numFmtId="3" fontId="11" fillId="0" borderId="102" xfId="3" applyNumberFormat="1" applyFont="1" applyFill="1" applyBorder="1" applyAlignment="1">
      <alignment horizontal="center" vertical="center"/>
    </xf>
    <xf numFmtId="182" fontId="34" fillId="0" borderId="50" xfId="3" applyNumberFormat="1" applyFont="1" applyFill="1" applyBorder="1" applyAlignment="1">
      <alignment vertical="center"/>
    </xf>
    <xf numFmtId="182" fontId="34" fillId="0" borderId="97" xfId="3" applyNumberFormat="1" applyFont="1" applyFill="1" applyBorder="1" applyAlignment="1">
      <alignment vertical="center"/>
    </xf>
    <xf numFmtId="182" fontId="34" fillId="0" borderId="67" xfId="3" applyNumberFormat="1" applyFont="1" applyFill="1" applyBorder="1" applyAlignment="1">
      <alignment vertical="center"/>
    </xf>
    <xf numFmtId="182" fontId="34" fillId="8" borderId="67" xfId="3" applyNumberFormat="1" applyFont="1" applyFill="1" applyBorder="1" applyAlignment="1">
      <alignment vertical="center"/>
    </xf>
    <xf numFmtId="182" fontId="35" fillId="0" borderId="102" xfId="3" applyNumberFormat="1" applyFont="1" applyFill="1" applyBorder="1" applyAlignment="1">
      <alignment vertical="center"/>
    </xf>
    <xf numFmtId="3" fontId="11" fillId="7" borderId="105" xfId="3" applyNumberFormat="1" applyFont="1" applyFill="1" applyBorder="1" applyAlignment="1">
      <alignment horizontal="center" vertical="center"/>
    </xf>
    <xf numFmtId="182" fontId="34" fillId="9" borderId="72" xfId="3" applyNumberFormat="1" applyFont="1" applyFill="1" applyBorder="1" applyAlignment="1">
      <alignment vertical="center"/>
    </xf>
    <xf numFmtId="182" fontId="34" fillId="9" borderId="107" xfId="3" applyNumberFormat="1" applyFont="1" applyFill="1" applyBorder="1" applyAlignment="1">
      <alignment vertical="center"/>
    </xf>
    <xf numFmtId="182" fontId="34" fillId="9" borderId="70" xfId="3" applyNumberFormat="1" applyFont="1" applyFill="1" applyBorder="1" applyAlignment="1">
      <alignment vertical="center"/>
    </xf>
    <xf numFmtId="182" fontId="34" fillId="8" borderId="70" xfId="3" applyNumberFormat="1" applyFont="1" applyFill="1" applyBorder="1" applyAlignment="1">
      <alignment vertical="center"/>
    </xf>
    <xf numFmtId="182" fontId="35" fillId="7" borderId="105" xfId="3" applyNumberFormat="1" applyFont="1" applyFill="1" applyBorder="1" applyAlignment="1">
      <alignment vertical="center"/>
    </xf>
    <xf numFmtId="3" fontId="7" fillId="0" borderId="0" xfId="3" applyNumberFormat="1" applyAlignment="1">
      <alignment vertical="center"/>
    </xf>
    <xf numFmtId="0" fontId="23" fillId="0" borderId="0" xfId="3" applyFont="1" applyAlignment="1">
      <alignment horizontal="left" vertical="center"/>
    </xf>
    <xf numFmtId="0" fontId="23" fillId="0" borderId="0" xfId="3" applyFont="1" applyAlignment="1">
      <alignment horizontal="right" vertical="center"/>
    </xf>
    <xf numFmtId="3" fontId="11" fillId="10" borderId="133" xfId="3" applyNumberFormat="1" applyFont="1" applyFill="1" applyBorder="1" applyAlignment="1">
      <alignment horizontal="center" vertical="center"/>
    </xf>
    <xf numFmtId="182" fontId="34" fillId="11" borderId="115" xfId="3" applyNumberFormat="1" applyFont="1" applyFill="1" applyBorder="1" applyAlignment="1">
      <alignment vertical="center"/>
    </xf>
    <xf numFmtId="182" fontId="34" fillId="11" borderId="67" xfId="3" applyNumberFormat="1" applyFont="1" applyFill="1" applyBorder="1" applyAlignment="1">
      <alignment vertical="center"/>
    </xf>
    <xf numFmtId="3" fontId="11" fillId="10" borderId="105" xfId="3" applyNumberFormat="1" applyFont="1" applyFill="1" applyBorder="1" applyAlignment="1">
      <alignment horizontal="center" vertical="center"/>
    </xf>
    <xf numFmtId="182" fontId="34" fillId="11" borderId="72" xfId="3" applyNumberFormat="1" applyFont="1" applyFill="1" applyBorder="1" applyAlignment="1">
      <alignment vertical="center"/>
    </xf>
    <xf numFmtId="182" fontId="34" fillId="11" borderId="107" xfId="3" applyNumberFormat="1" applyFont="1" applyFill="1" applyBorder="1" applyAlignment="1">
      <alignment vertical="center"/>
    </xf>
    <xf numFmtId="182" fontId="34" fillId="11" borderId="70" xfId="3" applyNumberFormat="1" applyFont="1" applyFill="1" applyBorder="1" applyAlignment="1">
      <alignment vertical="center"/>
    </xf>
    <xf numFmtId="182" fontId="35" fillId="10" borderId="105" xfId="3" applyNumberFormat="1" applyFont="1" applyFill="1" applyBorder="1" applyAlignment="1">
      <alignment vertical="center"/>
    </xf>
    <xf numFmtId="0" fontId="7" fillId="0" borderId="0" xfId="3" applyFill="1" applyBorder="1" applyAlignment="1">
      <alignment vertical="center"/>
    </xf>
    <xf numFmtId="38" fontId="11" fillId="0" borderId="0" xfId="4" applyFont="1" applyFill="1" applyBorder="1" applyAlignment="1">
      <alignment vertical="center"/>
    </xf>
    <xf numFmtId="179" fontId="7" fillId="0" borderId="0" xfId="3" applyNumberFormat="1" applyFill="1" applyBorder="1" applyAlignment="1">
      <alignment vertical="center"/>
    </xf>
    <xf numFmtId="38" fontId="11" fillId="0" borderId="0" xfId="7" applyNumberFormat="1" applyFont="1" applyFill="1" applyBorder="1" applyAlignment="1">
      <alignment vertical="center"/>
    </xf>
    <xf numFmtId="0" fontId="22" fillId="0" borderId="29" xfId="6" applyNumberFormat="1" applyFont="1" applyFill="1" applyBorder="1" applyAlignment="1">
      <alignment vertical="center"/>
    </xf>
    <xf numFmtId="0" fontId="14" fillId="0" borderId="0" xfId="1" applyFont="1" applyBorder="1" applyAlignment="1">
      <alignment horizontal="left" vertical="center"/>
    </xf>
    <xf numFmtId="0" fontId="14" fillId="0" borderId="0" xfId="1" applyFont="1" applyBorder="1" applyAlignment="1">
      <alignment horizontal="center" vertical="center"/>
    </xf>
    <xf numFmtId="0" fontId="1" fillId="0" borderId="0" xfId="1" applyFont="1" applyBorder="1">
      <alignment vertical="center"/>
    </xf>
    <xf numFmtId="0" fontId="39" fillId="0" borderId="0" xfId="0" applyFont="1" applyBorder="1" applyAlignment="1">
      <alignment vertical="center"/>
    </xf>
    <xf numFmtId="0" fontId="40" fillId="0" borderId="0" xfId="1" applyFont="1" applyBorder="1" applyAlignment="1">
      <alignment horizontal="right" vertical="center"/>
    </xf>
    <xf numFmtId="0" fontId="40" fillId="0" borderId="0" xfId="1" applyFont="1" applyBorder="1" applyAlignment="1">
      <alignment horizontal="left" vertical="center"/>
    </xf>
    <xf numFmtId="0" fontId="40" fillId="0" borderId="0" xfId="1" applyFont="1" applyBorder="1" applyAlignment="1">
      <alignment horizontal="center" vertical="center"/>
    </xf>
    <xf numFmtId="0" fontId="9" fillId="0" borderId="15" xfId="2" applyFont="1" applyBorder="1" applyAlignment="1">
      <alignment vertical="center" shrinkToFit="1"/>
    </xf>
    <xf numFmtId="55" fontId="18" fillId="2" borderId="36" xfId="0" quotePrefix="1" applyNumberFormat="1" applyFont="1" applyFill="1" applyBorder="1" applyAlignment="1" applyProtection="1">
      <alignment horizontal="center" vertical="center" shrinkToFit="1"/>
      <protection locked="0"/>
    </xf>
    <xf numFmtId="176" fontId="17" fillId="2" borderId="37" xfId="0" applyNumberFormat="1" applyFont="1" applyFill="1" applyBorder="1" applyAlignment="1">
      <alignment horizontal="right" vertical="center" shrinkToFit="1"/>
    </xf>
    <xf numFmtId="176" fontId="11" fillId="2" borderId="38" xfId="0" applyNumberFormat="1" applyFont="1" applyFill="1" applyBorder="1" applyAlignment="1">
      <alignment horizontal="right" vertical="center" shrinkToFit="1"/>
    </xf>
    <xf numFmtId="176" fontId="11" fillId="2" borderId="39" xfId="0" applyNumberFormat="1" applyFont="1" applyFill="1" applyBorder="1" applyAlignment="1">
      <alignment horizontal="right" vertical="center" shrinkToFit="1"/>
    </xf>
    <xf numFmtId="0" fontId="11" fillId="2" borderId="61" xfId="0" applyNumberFormat="1" applyFont="1" applyFill="1" applyBorder="1" applyAlignment="1">
      <alignment horizontal="center" vertical="center" shrinkToFit="1"/>
    </xf>
    <xf numFmtId="176" fontId="17" fillId="2" borderId="62" xfId="0" applyNumberFormat="1" applyFont="1" applyFill="1" applyBorder="1" applyAlignment="1">
      <alignment horizontal="right" vertical="center" shrinkToFit="1"/>
    </xf>
    <xf numFmtId="176" fontId="11" fillId="2" borderId="63" xfId="0" applyNumberFormat="1" applyFont="1" applyFill="1" applyBorder="1" applyAlignment="1">
      <alignment horizontal="right" vertical="center" shrinkToFit="1"/>
    </xf>
    <xf numFmtId="176" fontId="11" fillId="2" borderId="7" xfId="0" applyNumberFormat="1" applyFont="1" applyFill="1" applyBorder="1" applyAlignment="1">
      <alignment horizontal="right" vertical="center" shrinkToFit="1"/>
    </xf>
    <xf numFmtId="176" fontId="26" fillId="2" borderId="119" xfId="0" applyNumberFormat="1" applyFont="1" applyFill="1" applyBorder="1" applyAlignment="1">
      <alignment horizontal="right" vertical="center" shrinkToFit="1"/>
    </xf>
    <xf numFmtId="176" fontId="1" fillId="2" borderId="146" xfId="0" applyNumberFormat="1" applyFont="1" applyFill="1" applyBorder="1" applyAlignment="1">
      <alignment horizontal="right" vertical="center" shrinkToFit="1"/>
    </xf>
    <xf numFmtId="176" fontId="1" fillId="2" borderId="99" xfId="0" applyNumberFormat="1" applyFont="1" applyFill="1" applyBorder="1" applyAlignment="1">
      <alignment horizontal="right" vertical="center" shrinkToFit="1"/>
    </xf>
    <xf numFmtId="176" fontId="1" fillId="2" borderId="141" xfId="0" applyNumberFormat="1" applyFont="1" applyFill="1" applyBorder="1" applyAlignment="1">
      <alignment horizontal="right" vertical="center" shrinkToFit="1"/>
    </xf>
    <xf numFmtId="176" fontId="1" fillId="2" borderId="88" xfId="0" applyNumberFormat="1" applyFont="1" applyFill="1" applyBorder="1" applyAlignment="1">
      <alignment horizontal="right" vertical="center" shrinkToFit="1"/>
    </xf>
    <xf numFmtId="176" fontId="26" fillId="2" borderId="37" xfId="0" applyNumberFormat="1" applyFont="1" applyFill="1" applyBorder="1" applyAlignment="1">
      <alignment horizontal="right" vertical="center" shrinkToFit="1"/>
    </xf>
    <xf numFmtId="176" fontId="1" fillId="2" borderId="38" xfId="0" applyNumberFormat="1" applyFont="1" applyFill="1" applyBorder="1" applyAlignment="1">
      <alignment horizontal="right" vertical="center" shrinkToFit="1"/>
    </xf>
    <xf numFmtId="176" fontId="1" fillId="2" borderId="98" xfId="0" applyNumberFormat="1" applyFont="1" applyFill="1" applyBorder="1" applyAlignment="1">
      <alignment horizontal="right" vertical="center" shrinkToFit="1"/>
    </xf>
    <xf numFmtId="176" fontId="1" fillId="2" borderId="40" xfId="0" applyNumberFormat="1" applyFont="1" applyFill="1" applyBorder="1" applyAlignment="1">
      <alignment horizontal="right" vertical="center" shrinkToFit="1"/>
    </xf>
    <xf numFmtId="176" fontId="17" fillId="2" borderId="119" xfId="0" applyNumberFormat="1" applyFont="1" applyFill="1" applyBorder="1" applyAlignment="1">
      <alignment horizontal="right" vertical="center" shrinkToFit="1"/>
    </xf>
    <xf numFmtId="176" fontId="11" fillId="2" borderId="146" xfId="0" applyNumberFormat="1" applyFont="1" applyFill="1" applyBorder="1" applyAlignment="1">
      <alignment horizontal="right" vertical="center" shrinkToFit="1"/>
    </xf>
    <xf numFmtId="176" fontId="11" fillId="2" borderId="99" xfId="0" applyNumberFormat="1" applyFont="1" applyFill="1" applyBorder="1" applyAlignment="1">
      <alignment horizontal="right" vertical="center" shrinkToFit="1"/>
    </xf>
    <xf numFmtId="176" fontId="11" fillId="2" borderId="141" xfId="0" applyNumberFormat="1" applyFont="1" applyFill="1" applyBorder="1" applyAlignment="1">
      <alignment horizontal="right" vertical="center" shrinkToFit="1"/>
    </xf>
    <xf numFmtId="176" fontId="11" fillId="2" borderId="88" xfId="0" applyNumberFormat="1" applyFont="1" applyFill="1" applyBorder="1" applyAlignment="1">
      <alignment horizontal="right" vertical="center" shrinkToFit="1"/>
    </xf>
    <xf numFmtId="176" fontId="11" fillId="2" borderId="98" xfId="0" applyNumberFormat="1" applyFont="1" applyFill="1" applyBorder="1" applyAlignment="1">
      <alignment horizontal="right" vertical="center" shrinkToFit="1"/>
    </xf>
    <xf numFmtId="176" fontId="11" fillId="2" borderId="40" xfId="0" applyNumberFormat="1" applyFont="1" applyFill="1" applyBorder="1" applyAlignment="1">
      <alignment horizontal="right" vertical="center" shrinkToFit="1"/>
    </xf>
    <xf numFmtId="0" fontId="11" fillId="2" borderId="119" xfId="0" applyNumberFormat="1" applyFont="1" applyFill="1" applyBorder="1" applyAlignment="1">
      <alignment horizontal="center" vertical="center" shrinkToFit="1"/>
    </xf>
    <xf numFmtId="176" fontId="11" fillId="2" borderId="120" xfId="0" applyNumberFormat="1" applyFont="1" applyFill="1" applyBorder="1" applyAlignment="1">
      <alignment horizontal="right" vertical="center" shrinkToFit="1"/>
    </xf>
    <xf numFmtId="176" fontId="11" fillId="2" borderId="111" xfId="0" applyNumberFormat="1" applyFont="1" applyFill="1" applyBorder="1" applyAlignment="1">
      <alignment horizontal="right" vertical="center" shrinkToFit="1"/>
    </xf>
    <xf numFmtId="176" fontId="11" fillId="2" borderId="90" xfId="0" applyNumberFormat="1" applyFont="1" applyFill="1" applyBorder="1" applyAlignment="1">
      <alignment horizontal="right" vertical="center" shrinkToFit="1"/>
    </xf>
    <xf numFmtId="0" fontId="11" fillId="2" borderId="37" xfId="0" applyNumberFormat="1" applyFont="1" applyFill="1" applyBorder="1" applyAlignment="1">
      <alignment horizontal="center" vertical="center" shrinkToFit="1"/>
    </xf>
    <xf numFmtId="176" fontId="11" fillId="2" borderId="96" xfId="0" applyNumberFormat="1" applyFont="1" applyFill="1" applyBorder="1" applyAlignment="1">
      <alignment horizontal="right" vertical="center" shrinkToFit="1"/>
    </xf>
    <xf numFmtId="176" fontId="11" fillId="2" borderId="125" xfId="0" applyNumberFormat="1" applyFont="1" applyFill="1" applyBorder="1" applyAlignment="1">
      <alignment horizontal="right" vertical="center" shrinkToFit="1"/>
    </xf>
    <xf numFmtId="55" fontId="11" fillId="2" borderId="95" xfId="0" applyNumberFormat="1" applyFont="1" applyFill="1" applyBorder="1" applyAlignment="1">
      <alignment horizontal="center" vertical="center" shrinkToFit="1"/>
    </xf>
    <xf numFmtId="180" fontId="16" fillId="2" borderId="86" xfId="0" applyNumberFormat="1" applyFont="1" applyFill="1" applyBorder="1" applyAlignment="1" applyProtection="1">
      <alignment horizontal="center" vertical="center" shrinkToFit="1"/>
      <protection locked="0"/>
    </xf>
    <xf numFmtId="180" fontId="16" fillId="2" borderId="87" xfId="0" applyNumberFormat="1" applyFont="1" applyFill="1" applyBorder="1" applyAlignment="1" applyProtection="1">
      <alignment horizontal="center" vertical="center" shrinkToFit="1"/>
      <protection locked="0"/>
    </xf>
    <xf numFmtId="180" fontId="16" fillId="2" borderId="22" xfId="0" applyNumberFormat="1" applyFont="1" applyFill="1" applyBorder="1" applyAlignment="1" applyProtection="1">
      <alignment horizontal="center" vertical="center" shrinkToFit="1"/>
      <protection locked="0"/>
    </xf>
    <xf numFmtId="180" fontId="16" fillId="2" borderId="88" xfId="0" applyNumberFormat="1" applyFont="1" applyFill="1" applyBorder="1" applyAlignment="1" applyProtection="1">
      <alignment horizontal="center" vertical="center" shrinkToFit="1"/>
      <protection locked="0"/>
    </xf>
    <xf numFmtId="180" fontId="16" fillId="2" borderId="89" xfId="0" applyNumberFormat="1" applyFont="1" applyFill="1" applyBorder="1" applyAlignment="1" applyProtection="1">
      <alignment horizontal="center" vertical="center" shrinkToFit="1"/>
      <protection locked="0"/>
    </xf>
    <xf numFmtId="180" fontId="16" fillId="2" borderId="90" xfId="0" applyNumberFormat="1" applyFont="1" applyFill="1" applyBorder="1" applyAlignment="1" applyProtection="1">
      <alignment horizontal="center" vertical="center" shrinkToFit="1"/>
      <protection locked="0"/>
    </xf>
    <xf numFmtId="0" fontId="16" fillId="2" borderId="77" xfId="0" applyNumberFormat="1" applyFont="1" applyFill="1" applyBorder="1" applyAlignment="1">
      <alignment horizontal="distributed" vertical="center"/>
    </xf>
    <xf numFmtId="0" fontId="16" fillId="2" borderId="92" xfId="0" applyNumberFormat="1" applyFont="1" applyFill="1" applyBorder="1" applyAlignment="1">
      <alignment horizontal="distributed" vertical="center"/>
    </xf>
    <xf numFmtId="0" fontId="16" fillId="2" borderId="93" xfId="0" applyNumberFormat="1" applyFont="1" applyFill="1" applyBorder="1" applyAlignment="1">
      <alignment horizontal="distributed" vertical="center"/>
    </xf>
    <xf numFmtId="0" fontId="16" fillId="2" borderId="79" xfId="0" applyNumberFormat="1" applyFont="1" applyFill="1" applyBorder="1" applyAlignment="1">
      <alignment horizontal="center" vertical="center"/>
    </xf>
    <xf numFmtId="0" fontId="16" fillId="2" borderId="92" xfId="0" applyNumberFormat="1" applyFont="1" applyFill="1" applyBorder="1" applyAlignment="1">
      <alignment horizontal="center" vertical="center" shrinkToFit="1"/>
    </xf>
    <xf numFmtId="0" fontId="16" fillId="2" borderId="83" xfId="0" applyNumberFormat="1" applyFont="1" applyFill="1" applyBorder="1" applyAlignment="1">
      <alignment horizontal="distributed" vertical="center"/>
    </xf>
    <xf numFmtId="177" fontId="18" fillId="2" borderId="97" xfId="0" applyNumberFormat="1" applyFont="1" applyFill="1" applyBorder="1" applyAlignment="1">
      <alignment horizontal="right" vertical="center" shrinkToFit="1"/>
    </xf>
    <xf numFmtId="176" fontId="18" fillId="2" borderId="97" xfId="0" applyNumberFormat="1" applyFont="1" applyFill="1" applyBorder="1" applyAlignment="1">
      <alignment horizontal="right" vertical="center" shrinkToFit="1"/>
    </xf>
    <xf numFmtId="176" fontId="18" fillId="2" borderId="98" xfId="0" applyNumberFormat="1" applyFont="1" applyFill="1" applyBorder="1" applyAlignment="1">
      <alignment horizontal="right" vertical="center" shrinkToFit="1"/>
    </xf>
    <xf numFmtId="176" fontId="18" fillId="2" borderId="99" xfId="0" applyNumberFormat="1" applyFont="1" applyFill="1" applyBorder="1" applyAlignment="1">
      <alignment horizontal="right" vertical="center" shrinkToFit="1"/>
    </xf>
    <xf numFmtId="176" fontId="4" fillId="2" borderId="120" xfId="0" applyNumberFormat="1" applyFont="1" applyFill="1" applyBorder="1" applyAlignment="1">
      <alignment horizontal="right" vertical="center" shrinkToFit="1"/>
    </xf>
    <xf numFmtId="176" fontId="22" fillId="2" borderId="111" xfId="0" applyNumberFormat="1" applyFont="1" applyFill="1" applyBorder="1" applyAlignment="1">
      <alignment horizontal="right" vertical="center" shrinkToFit="1"/>
    </xf>
    <xf numFmtId="176" fontId="22" fillId="2" borderId="90" xfId="0" applyNumberFormat="1" applyFont="1" applyFill="1" applyBorder="1" applyAlignment="1">
      <alignment horizontal="right" vertical="center" shrinkToFit="1"/>
    </xf>
    <xf numFmtId="176" fontId="4" fillId="2" borderId="96" xfId="0" applyNumberFormat="1" applyFont="1" applyFill="1" applyBorder="1" applyAlignment="1">
      <alignment horizontal="right" vertical="center" shrinkToFit="1"/>
    </xf>
    <xf numFmtId="176" fontId="22" fillId="2" borderId="125" xfId="0" applyNumberFormat="1" applyFont="1" applyFill="1" applyBorder="1" applyAlignment="1">
      <alignment horizontal="right" vertical="center" shrinkToFit="1"/>
    </xf>
    <xf numFmtId="177" fontId="27" fillId="2" borderId="97" xfId="0" applyNumberFormat="1" applyFont="1" applyFill="1" applyBorder="1" applyAlignment="1">
      <alignment horizontal="right" vertical="center" shrinkToFit="1"/>
    </xf>
    <xf numFmtId="180" fontId="1" fillId="2" borderId="87" xfId="0" applyNumberFormat="1" applyFont="1" applyFill="1" applyBorder="1" applyAlignment="1" applyProtection="1">
      <alignment horizontal="center" vertical="center" shrinkToFit="1"/>
      <protection locked="0"/>
    </xf>
    <xf numFmtId="180" fontId="1" fillId="2" borderId="86" xfId="0" applyNumberFormat="1" applyFont="1" applyFill="1" applyBorder="1" applyAlignment="1" applyProtection="1">
      <alignment horizontal="center" vertical="center" shrinkToFit="1"/>
      <protection locked="0"/>
    </xf>
    <xf numFmtId="180" fontId="1" fillId="2" borderId="22" xfId="0" applyNumberFormat="1" applyFont="1" applyFill="1" applyBorder="1" applyAlignment="1" applyProtection="1">
      <alignment horizontal="center" vertical="center" shrinkToFit="1"/>
      <protection locked="0"/>
    </xf>
    <xf numFmtId="180" fontId="1" fillId="2" borderId="88" xfId="0" applyNumberFormat="1" applyFont="1" applyFill="1" applyBorder="1" applyAlignment="1" applyProtection="1">
      <alignment horizontal="center" vertical="center" shrinkToFit="1"/>
      <protection locked="0"/>
    </xf>
    <xf numFmtId="180" fontId="1" fillId="2" borderId="89" xfId="0" applyNumberFormat="1" applyFont="1" applyFill="1" applyBorder="1" applyAlignment="1" applyProtection="1">
      <alignment horizontal="center" vertical="center" shrinkToFit="1"/>
      <protection locked="0"/>
    </xf>
    <xf numFmtId="180" fontId="1" fillId="2" borderId="90" xfId="0" applyNumberFormat="1" applyFont="1" applyFill="1" applyBorder="1" applyAlignment="1" applyProtection="1">
      <alignment horizontal="center" vertical="center" shrinkToFit="1"/>
      <protection locked="0"/>
    </xf>
    <xf numFmtId="0" fontId="1" fillId="2" borderId="92" xfId="0" applyNumberFormat="1" applyFont="1" applyFill="1" applyBorder="1" applyAlignment="1">
      <alignment horizontal="distributed" vertical="center"/>
    </xf>
    <xf numFmtId="0" fontId="1" fillId="2" borderId="93" xfId="0" applyNumberFormat="1" applyFont="1" applyFill="1" applyBorder="1" applyAlignment="1">
      <alignment horizontal="distributed" vertical="center"/>
    </xf>
    <xf numFmtId="0" fontId="1" fillId="2" borderId="77" xfId="0" applyNumberFormat="1" applyFont="1" applyFill="1" applyBorder="1" applyAlignment="1">
      <alignment horizontal="distributed" vertical="center"/>
    </xf>
    <xf numFmtId="0" fontId="1" fillId="2" borderId="92" xfId="0" applyNumberFormat="1" applyFont="1" applyFill="1" applyBorder="1" applyAlignment="1">
      <alignment horizontal="center" vertical="center" shrinkToFit="1"/>
    </xf>
    <xf numFmtId="0" fontId="1" fillId="2" borderId="79" xfId="0" applyNumberFormat="1" applyFont="1" applyFill="1" applyBorder="1" applyAlignment="1">
      <alignment horizontal="center" vertical="center"/>
    </xf>
    <xf numFmtId="0" fontId="1" fillId="2" borderId="83" xfId="0" applyNumberFormat="1" applyFont="1" applyFill="1" applyBorder="1" applyAlignment="1">
      <alignment horizontal="distributed" vertical="center"/>
    </xf>
    <xf numFmtId="176" fontId="27" fillId="2" borderId="97" xfId="0" applyNumberFormat="1" applyFont="1" applyFill="1" applyBorder="1" applyAlignment="1">
      <alignment horizontal="right" vertical="center" shrinkToFit="1"/>
    </xf>
    <xf numFmtId="176" fontId="27" fillId="2" borderId="98" xfId="0" applyNumberFormat="1" applyFont="1" applyFill="1" applyBorder="1" applyAlignment="1">
      <alignment horizontal="right" vertical="center" shrinkToFit="1"/>
    </xf>
    <xf numFmtId="176" fontId="27" fillId="2" borderId="99" xfId="0" applyNumberFormat="1" applyFont="1" applyFill="1" applyBorder="1" applyAlignment="1">
      <alignment horizontal="right" vertical="center" shrinkToFit="1"/>
    </xf>
    <xf numFmtId="176" fontId="26" fillId="2" borderId="120" xfId="0" applyNumberFormat="1" applyFont="1" applyFill="1" applyBorder="1" applyAlignment="1">
      <alignment horizontal="right" vertical="center" shrinkToFit="1"/>
    </xf>
    <xf numFmtId="176" fontId="26" fillId="2" borderId="96" xfId="0" applyNumberFormat="1" applyFont="1" applyFill="1" applyBorder="1" applyAlignment="1">
      <alignment horizontal="right" vertical="center" shrinkToFit="1"/>
    </xf>
    <xf numFmtId="55" fontId="1" fillId="2" borderId="95" xfId="0" applyNumberFormat="1" applyFont="1" applyFill="1" applyBorder="1" applyAlignment="1">
      <alignment horizontal="center" vertical="center" shrinkToFit="1"/>
    </xf>
    <xf numFmtId="177" fontId="1" fillId="2" borderId="101" xfId="0" applyNumberFormat="1" applyFont="1" applyFill="1" applyBorder="1" applyAlignment="1">
      <alignment horizontal="right" vertical="center" shrinkToFit="1"/>
    </xf>
    <xf numFmtId="177" fontId="29" fillId="2" borderId="101" xfId="0" applyNumberFormat="1" applyFont="1" applyFill="1" applyBorder="1" applyAlignment="1">
      <alignment horizontal="right" vertical="center" shrinkToFit="1"/>
    </xf>
    <xf numFmtId="180" fontId="11" fillId="2" borderId="86" xfId="0" applyNumberFormat="1" applyFont="1" applyFill="1" applyBorder="1" applyAlignment="1" applyProtection="1">
      <alignment horizontal="center" vertical="center" shrinkToFit="1"/>
      <protection locked="0"/>
    </xf>
    <xf numFmtId="0" fontId="11" fillId="2" borderId="122" xfId="0" applyFont="1" applyFill="1" applyBorder="1" applyAlignment="1">
      <alignment horizontal="center" vertical="center" shrinkToFit="1"/>
    </xf>
    <xf numFmtId="0" fontId="11" fillId="2" borderId="123" xfId="0" applyFont="1" applyFill="1" applyBorder="1" applyAlignment="1">
      <alignment horizontal="center" vertical="center" shrinkToFit="1"/>
    </xf>
    <xf numFmtId="0" fontId="1" fillId="2" borderId="37" xfId="0" applyNumberFormat="1" applyFont="1" applyFill="1" applyBorder="1" applyAlignment="1">
      <alignment horizontal="center" vertical="center" shrinkToFit="1"/>
    </xf>
    <xf numFmtId="176" fontId="1" fillId="2" borderId="110" xfId="0" applyNumberFormat="1" applyFont="1" applyFill="1" applyBorder="1" applyAlignment="1">
      <alignment horizontal="right" vertical="center" shrinkToFit="1"/>
    </xf>
    <xf numFmtId="0" fontId="1" fillId="2" borderId="119" xfId="0" applyNumberFormat="1" applyFont="1" applyFill="1" applyBorder="1" applyAlignment="1">
      <alignment horizontal="center" vertical="center" shrinkToFit="1"/>
    </xf>
    <xf numFmtId="176" fontId="1" fillId="2" borderId="111" xfId="0" applyNumberFormat="1" applyFont="1" applyFill="1" applyBorder="1" applyAlignment="1">
      <alignment horizontal="right" vertical="center" shrinkToFit="1"/>
    </xf>
    <xf numFmtId="177" fontId="29" fillId="2" borderId="39" xfId="0" applyNumberFormat="1" applyFont="1" applyFill="1" applyBorder="1" applyAlignment="1">
      <alignment horizontal="right" vertical="center" shrinkToFit="1"/>
    </xf>
    <xf numFmtId="180" fontId="11" fillId="2" borderId="162" xfId="0" applyNumberFormat="1" applyFont="1" applyFill="1" applyBorder="1" applyAlignment="1" applyProtection="1">
      <alignment horizontal="center" vertical="center" shrinkToFit="1"/>
      <protection locked="0"/>
    </xf>
    <xf numFmtId="0" fontId="11" fillId="2" borderId="143" xfId="0" applyFont="1" applyFill="1" applyBorder="1" applyAlignment="1">
      <alignment horizontal="center" vertical="center" shrinkToFit="1"/>
    </xf>
    <xf numFmtId="176" fontId="1" fillId="2" borderId="39" xfId="0" applyNumberFormat="1" applyFont="1" applyFill="1" applyBorder="1" applyAlignment="1">
      <alignment horizontal="right" vertical="center" shrinkToFit="1"/>
    </xf>
    <xf numFmtId="177" fontId="11" fillId="2" borderId="101" xfId="0" applyNumberFormat="1" applyFont="1" applyFill="1" applyBorder="1" applyAlignment="1">
      <alignment horizontal="right" vertical="center" shrinkToFit="1"/>
    </xf>
    <xf numFmtId="177" fontId="18" fillId="2" borderId="39" xfId="0" applyNumberFormat="1" applyFont="1" applyFill="1" applyBorder="1" applyAlignment="1">
      <alignment horizontal="right" vertical="center" shrinkToFit="1"/>
    </xf>
    <xf numFmtId="180" fontId="20" fillId="2" borderId="86" xfId="0" applyNumberFormat="1" applyFont="1" applyFill="1" applyBorder="1" applyAlignment="1" applyProtection="1">
      <alignment horizontal="center" vertical="center" shrinkToFit="1"/>
      <protection locked="0"/>
    </xf>
    <xf numFmtId="180" fontId="20" fillId="2" borderId="87" xfId="0" applyNumberFormat="1" applyFont="1" applyFill="1" applyBorder="1" applyAlignment="1" applyProtection="1">
      <alignment horizontal="center" vertical="center" shrinkToFit="1"/>
      <protection locked="0"/>
    </xf>
    <xf numFmtId="180" fontId="20" fillId="2" borderId="23" xfId="0" applyNumberFormat="1" applyFont="1" applyFill="1" applyBorder="1" applyAlignment="1" applyProtection="1">
      <alignment horizontal="center" vertical="center" shrinkToFit="1"/>
      <protection locked="0"/>
    </xf>
    <xf numFmtId="176" fontId="11" fillId="2" borderId="110" xfId="0" applyNumberFormat="1" applyFont="1" applyFill="1" applyBorder="1" applyAlignment="1">
      <alignment horizontal="right" vertical="center" shrinkToFit="1"/>
    </xf>
    <xf numFmtId="176" fontId="11" fillId="2" borderId="101" xfId="0" applyNumberFormat="1" applyFont="1" applyFill="1" applyBorder="1" applyAlignment="1">
      <alignment horizontal="right" vertical="center" shrinkToFit="1"/>
    </xf>
    <xf numFmtId="176" fontId="11" fillId="2" borderId="36" xfId="0" applyNumberFormat="1" applyFont="1" applyFill="1" applyBorder="1" applyAlignment="1">
      <alignment horizontal="right" vertical="center" shrinkToFit="1"/>
    </xf>
    <xf numFmtId="176" fontId="11" fillId="2" borderId="89" xfId="0" applyNumberFormat="1" applyFont="1" applyFill="1" applyBorder="1" applyAlignment="1">
      <alignment horizontal="right" vertical="center" shrinkToFit="1"/>
    </xf>
    <xf numFmtId="55" fontId="16" fillId="2" borderId="95" xfId="0" applyNumberFormat="1" applyFont="1" applyFill="1" applyBorder="1" applyAlignment="1">
      <alignment horizontal="center" vertical="center" shrinkToFit="1"/>
    </xf>
    <xf numFmtId="176" fontId="16" fillId="2" borderId="96" xfId="0" applyNumberFormat="1" applyFont="1" applyFill="1" applyBorder="1" applyAlignment="1">
      <alignment horizontal="right" vertical="center" shrinkToFit="1"/>
    </xf>
    <xf numFmtId="177" fontId="16" fillId="2" borderId="101" xfId="0" applyNumberFormat="1" applyFont="1" applyFill="1" applyBorder="1" applyAlignment="1">
      <alignment horizontal="right" vertical="center" shrinkToFit="1"/>
    </xf>
    <xf numFmtId="0" fontId="20" fillId="2" borderId="85" xfId="0" applyNumberFormat="1" applyFont="1" applyFill="1" applyBorder="1" applyAlignment="1" applyProtection="1">
      <alignment vertical="center" shrinkToFit="1"/>
      <protection locked="0"/>
    </xf>
    <xf numFmtId="0" fontId="20" fillId="2" borderId="91" xfId="0" applyNumberFormat="1" applyFont="1" applyFill="1" applyBorder="1" applyAlignment="1">
      <alignment horizontal="center" vertical="center" shrinkToFit="1"/>
    </xf>
    <xf numFmtId="0" fontId="16" fillId="2" borderId="37" xfId="0" applyNumberFormat="1" applyFont="1" applyFill="1" applyBorder="1" applyAlignment="1">
      <alignment horizontal="center" vertical="center" shrinkToFit="1"/>
    </xf>
    <xf numFmtId="176" fontId="16" fillId="2" borderId="110" xfId="0" applyNumberFormat="1" applyFont="1" applyFill="1" applyBorder="1" applyAlignment="1">
      <alignment horizontal="right" vertical="center" shrinkToFit="1"/>
    </xf>
    <xf numFmtId="0" fontId="16" fillId="2" borderId="119" xfId="0" applyNumberFormat="1" applyFont="1" applyFill="1" applyBorder="1" applyAlignment="1">
      <alignment horizontal="center" vertical="center" shrinkToFit="1"/>
    </xf>
    <xf numFmtId="176" fontId="16" fillId="2" borderId="120" xfId="0" applyNumberFormat="1" applyFont="1" applyFill="1" applyBorder="1" applyAlignment="1">
      <alignment horizontal="right" vertical="center" shrinkToFit="1"/>
    </xf>
    <xf numFmtId="176" fontId="16" fillId="2" borderId="111" xfId="0" applyNumberFormat="1" applyFont="1" applyFill="1" applyBorder="1" applyAlignment="1">
      <alignment horizontal="right" vertical="center" shrinkToFit="1"/>
    </xf>
    <xf numFmtId="0" fontId="12" fillId="0" borderId="3" xfId="0" applyFont="1" applyBorder="1" applyAlignment="1">
      <alignment horizontal="left" vertical="center"/>
    </xf>
    <xf numFmtId="0" fontId="16" fillId="2" borderId="122" xfId="0" applyFont="1" applyFill="1" applyBorder="1" applyAlignment="1">
      <alignment horizontal="center" vertical="center" shrinkToFit="1"/>
    </xf>
    <xf numFmtId="0" fontId="16" fillId="2" borderId="123" xfId="0" applyFont="1" applyFill="1" applyBorder="1" applyAlignment="1">
      <alignment horizontal="center" vertical="center" shrinkToFit="1"/>
    </xf>
    <xf numFmtId="0" fontId="16" fillId="2" borderId="143" xfId="0" applyFont="1" applyFill="1" applyBorder="1" applyAlignment="1">
      <alignment horizontal="center" vertical="center" shrinkToFit="1"/>
    </xf>
    <xf numFmtId="0" fontId="20" fillId="2" borderId="122" xfId="0" applyFont="1" applyFill="1" applyBorder="1" applyAlignment="1">
      <alignment horizontal="center" vertical="center" shrinkToFit="1"/>
    </xf>
    <xf numFmtId="0" fontId="20" fillId="2" borderId="123" xfId="0" applyFont="1" applyFill="1" applyBorder="1" applyAlignment="1">
      <alignment horizontal="center" vertical="center" shrinkToFit="1"/>
    </xf>
    <xf numFmtId="0" fontId="8" fillId="0" borderId="15" xfId="0" applyFont="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0" borderId="19" xfId="0" applyFont="1" applyBorder="1" applyAlignment="1">
      <alignment horizontal="center" vertical="center"/>
    </xf>
    <xf numFmtId="0" fontId="8" fillId="0" borderId="124" xfId="0" applyFont="1" applyBorder="1" applyAlignment="1">
      <alignment horizontal="center" vertical="center"/>
    </xf>
    <xf numFmtId="0" fontId="8" fillId="0" borderId="20" xfId="0" applyFont="1" applyBorder="1" applyAlignment="1">
      <alignment horizontal="center" vertical="center"/>
    </xf>
    <xf numFmtId="0" fontId="38" fillId="0" borderId="0" xfId="2" applyFont="1" applyBorder="1" applyAlignment="1">
      <alignment horizontal="left" vertical="center"/>
    </xf>
    <xf numFmtId="0" fontId="11" fillId="0" borderId="33" xfId="0" applyNumberFormat="1" applyFont="1" applyFill="1" applyBorder="1" applyAlignment="1" applyProtection="1">
      <alignment horizontal="center" vertical="center" textRotation="255" shrinkToFit="1"/>
      <protection locked="0"/>
    </xf>
    <xf numFmtId="0" fontId="11" fillId="0" borderId="17" xfId="0" applyNumberFormat="1" applyFont="1" applyFill="1" applyBorder="1" applyAlignment="1" applyProtection="1">
      <alignment horizontal="center" vertical="center" textRotation="255" shrinkToFit="1"/>
      <protection locked="0"/>
    </xf>
    <xf numFmtId="0" fontId="11" fillId="0" borderId="44" xfId="0" applyNumberFormat="1" applyFont="1" applyFill="1" applyBorder="1" applyAlignment="1" applyProtection="1">
      <alignment horizontal="center" vertical="center" textRotation="255" shrinkToFit="1"/>
      <protection locked="0"/>
    </xf>
    <xf numFmtId="0" fontId="11" fillId="0" borderId="15" xfId="0" applyNumberFormat="1" applyFont="1" applyFill="1" applyBorder="1" applyAlignment="1" applyProtection="1">
      <alignment horizontal="center" vertical="center" textRotation="255" shrinkToFit="1"/>
      <protection locked="0"/>
    </xf>
    <xf numFmtId="0" fontId="11" fillId="0" borderId="60" xfId="0" applyNumberFormat="1" applyFont="1" applyFill="1" applyBorder="1" applyAlignment="1" applyProtection="1">
      <alignment horizontal="center" vertical="center" textRotation="255" shrinkToFit="1"/>
      <protection locked="0"/>
    </xf>
    <xf numFmtId="0" fontId="11" fillId="0" borderId="20" xfId="0" applyNumberFormat="1" applyFont="1" applyFill="1" applyBorder="1" applyAlignment="1" applyProtection="1">
      <alignment horizontal="center" vertical="center" textRotation="255" shrinkToFit="1"/>
      <protection locked="0"/>
    </xf>
    <xf numFmtId="0" fontId="11" fillId="0" borderId="74" xfId="0" applyNumberFormat="1" applyFont="1" applyFill="1" applyBorder="1" applyAlignment="1" applyProtection="1">
      <alignment horizontal="center" vertical="center" textRotation="255" shrinkToFit="1"/>
      <protection locked="0"/>
    </xf>
    <xf numFmtId="0" fontId="11" fillId="0" borderId="75" xfId="0" applyNumberFormat="1" applyFont="1" applyFill="1" applyBorder="1" applyAlignment="1" applyProtection="1">
      <alignment horizontal="center" vertical="center" textRotation="255" shrinkToFit="1"/>
      <protection locked="0"/>
    </xf>
    <xf numFmtId="0" fontId="16" fillId="0" borderId="21" xfId="0" applyNumberFormat="1" applyFont="1" applyFill="1" applyBorder="1" applyAlignment="1">
      <alignment horizontal="center" vertical="center" shrinkToFit="1"/>
    </xf>
    <xf numFmtId="0" fontId="16" fillId="0" borderId="22" xfId="0" applyNumberFormat="1" applyFont="1" applyFill="1" applyBorder="1" applyAlignment="1">
      <alignment horizontal="center" vertical="center" shrinkToFit="1"/>
    </xf>
    <xf numFmtId="0" fontId="16" fillId="0" borderId="24" xfId="0" applyNumberFormat="1" applyFont="1" applyFill="1" applyBorder="1" applyAlignment="1">
      <alignment horizontal="center" vertical="center" shrinkToFit="1"/>
    </xf>
    <xf numFmtId="0" fontId="16" fillId="0" borderId="0" xfId="0" applyNumberFormat="1" applyFont="1" applyFill="1" applyBorder="1" applyAlignment="1">
      <alignment horizontal="center" vertical="center" shrinkToFit="1"/>
    </xf>
    <xf numFmtId="0" fontId="16" fillId="0" borderId="23" xfId="0" applyNumberFormat="1" applyFont="1" applyFill="1" applyBorder="1" applyAlignment="1">
      <alignment horizontal="center" vertical="center" shrinkToFit="1"/>
    </xf>
    <xf numFmtId="0" fontId="11" fillId="0" borderId="24" xfId="0" applyNumberFormat="1" applyFont="1" applyFill="1" applyBorder="1" applyAlignment="1">
      <alignment horizontal="center" vertical="center"/>
    </xf>
    <xf numFmtId="0" fontId="11" fillId="0" borderId="0" xfId="0" applyNumberFormat="1" applyFont="1" applyFill="1" applyBorder="1" applyAlignment="1">
      <alignment horizontal="center" vertical="center"/>
    </xf>
    <xf numFmtId="0" fontId="16" fillId="2" borderId="5" xfId="0" applyNumberFormat="1" applyFont="1" applyFill="1" applyBorder="1" applyAlignment="1">
      <alignment horizontal="center" vertical="center" shrinkToFit="1"/>
    </xf>
    <xf numFmtId="0" fontId="16" fillId="2" borderId="31" xfId="0" applyNumberFormat="1" applyFont="1" applyFill="1" applyBorder="1" applyAlignment="1">
      <alignment horizontal="center" vertical="center" shrinkToFit="1"/>
    </xf>
    <xf numFmtId="0" fontId="16" fillId="2" borderId="9" xfId="0" applyNumberFormat="1" applyFont="1" applyFill="1" applyBorder="1" applyAlignment="1">
      <alignment horizontal="center" vertical="center" shrinkToFit="1"/>
    </xf>
    <xf numFmtId="0" fontId="16" fillId="2" borderId="32" xfId="0" applyNumberFormat="1" applyFont="1" applyFill="1" applyBorder="1" applyAlignment="1">
      <alignment horizontal="center" vertical="center" shrinkToFit="1"/>
    </xf>
    <xf numFmtId="0" fontId="11" fillId="0" borderId="2" xfId="0" applyNumberFormat="1" applyFont="1" applyFill="1" applyBorder="1" applyAlignment="1">
      <alignment horizontal="center" vertical="center" shrinkToFit="1"/>
    </xf>
    <xf numFmtId="0" fontId="11" fillId="0" borderId="33" xfId="0" applyNumberFormat="1" applyFont="1" applyFill="1" applyBorder="1" applyAlignment="1">
      <alignment horizontal="center" vertical="center" shrinkToFit="1"/>
    </xf>
    <xf numFmtId="0" fontId="11" fillId="0" borderId="26" xfId="0" applyNumberFormat="1" applyFont="1" applyFill="1" applyBorder="1" applyAlignment="1">
      <alignment horizontal="center" vertical="center" shrinkToFit="1"/>
    </xf>
    <xf numFmtId="0" fontId="11" fillId="0" borderId="17" xfId="0" applyNumberFormat="1" applyFont="1" applyFill="1" applyBorder="1" applyAlignment="1">
      <alignment horizontal="center" vertical="center" shrinkToFit="1"/>
    </xf>
    <xf numFmtId="0" fontId="16" fillId="0" borderId="21" xfId="0" applyNumberFormat="1" applyFont="1" applyFill="1" applyBorder="1" applyAlignment="1" applyProtection="1">
      <alignment horizontal="center" vertical="center" textRotation="255" shrinkToFit="1"/>
      <protection locked="0"/>
    </xf>
    <xf numFmtId="0" fontId="16" fillId="0" borderId="24" xfId="0" applyNumberFormat="1" applyFont="1" applyFill="1" applyBorder="1" applyAlignment="1" applyProtection="1">
      <alignment horizontal="center" vertical="center" textRotation="255" shrinkToFit="1"/>
      <protection locked="0"/>
    </xf>
    <xf numFmtId="0" fontId="16" fillId="0" borderId="10" xfId="0" applyNumberFormat="1" applyFont="1" applyFill="1" applyBorder="1" applyAlignment="1" applyProtection="1">
      <alignment horizontal="center" vertical="center" textRotation="255" shrinkToFit="1"/>
      <protection locked="0"/>
    </xf>
    <xf numFmtId="0" fontId="11" fillId="0" borderId="84" xfId="0" applyNumberFormat="1" applyFont="1" applyFill="1" applyBorder="1" applyAlignment="1" applyProtection="1">
      <alignment horizontal="center" vertical="center" textRotation="255" shrinkToFit="1"/>
      <protection locked="0"/>
    </xf>
    <xf numFmtId="0" fontId="11" fillId="0" borderId="94" xfId="0" applyNumberFormat="1" applyFont="1" applyFill="1" applyBorder="1" applyAlignment="1" applyProtection="1">
      <alignment horizontal="center" vertical="center" textRotation="255" shrinkToFit="1"/>
      <protection locked="0"/>
    </xf>
    <xf numFmtId="0" fontId="11" fillId="0" borderId="11" xfId="0" applyNumberFormat="1" applyFont="1" applyFill="1" applyBorder="1" applyAlignment="1" applyProtection="1">
      <alignment horizontal="center" vertical="center" textRotation="255" shrinkToFit="1"/>
      <protection locked="0"/>
    </xf>
    <xf numFmtId="0" fontId="16" fillId="0" borderId="10" xfId="0" applyNumberFormat="1" applyFont="1" applyFill="1" applyBorder="1" applyAlignment="1">
      <alignment horizontal="center" vertical="center"/>
    </xf>
    <xf numFmtId="0" fontId="16" fillId="0" borderId="1" xfId="0" applyNumberFormat="1" applyFont="1" applyFill="1" applyBorder="1" applyAlignment="1">
      <alignment horizontal="center" vertical="center"/>
    </xf>
    <xf numFmtId="0" fontId="16" fillId="0" borderId="94" xfId="0" applyNumberFormat="1" applyFont="1" applyFill="1" applyBorder="1" applyAlignment="1" applyProtection="1">
      <alignment horizontal="center" vertical="center" textRotation="255" shrinkToFit="1"/>
      <protection locked="0"/>
    </xf>
    <xf numFmtId="0" fontId="16" fillId="0" borderId="11" xfId="0" applyNumberFormat="1" applyFont="1" applyFill="1" applyBorder="1" applyAlignment="1" applyProtection="1">
      <alignment horizontal="center" vertical="center" textRotation="255" shrinkToFit="1"/>
      <protection locked="0"/>
    </xf>
    <xf numFmtId="0" fontId="20" fillId="0" borderId="24" xfId="0" applyNumberFormat="1" applyFont="1" applyFill="1" applyBorder="1" applyAlignment="1" applyProtection="1">
      <alignment horizontal="center" vertical="center" textRotation="255" shrinkToFit="1"/>
      <protection locked="0"/>
    </xf>
    <xf numFmtId="0" fontId="20" fillId="2" borderId="94" xfId="0" applyNumberFormat="1" applyFont="1" applyFill="1" applyBorder="1" applyAlignment="1" applyProtection="1">
      <alignment horizontal="center" vertical="center" textRotation="255" shrinkToFit="1"/>
      <protection locked="0"/>
    </xf>
    <xf numFmtId="0" fontId="20" fillId="0" borderId="94" xfId="0" applyNumberFormat="1" applyFont="1" applyFill="1" applyBorder="1" applyAlignment="1" applyProtection="1">
      <alignment horizontal="center" vertical="center" textRotation="255" shrinkToFit="1"/>
      <protection locked="0"/>
    </xf>
    <xf numFmtId="0" fontId="20" fillId="0" borderId="10" xfId="0" applyNumberFormat="1" applyFont="1" applyFill="1" applyBorder="1" applyAlignment="1" applyProtection="1">
      <alignment horizontal="center" vertical="center" textRotation="255" shrinkToFit="1"/>
      <protection locked="0"/>
    </xf>
    <xf numFmtId="0" fontId="20" fillId="0" borderId="11" xfId="0" applyNumberFormat="1" applyFont="1" applyFill="1" applyBorder="1" applyAlignment="1" applyProtection="1">
      <alignment horizontal="center" vertical="center" textRotation="255" shrinkToFit="1"/>
      <protection locked="0"/>
    </xf>
    <xf numFmtId="0" fontId="20" fillId="0" borderId="21" xfId="0" applyNumberFormat="1" applyFont="1" applyFill="1" applyBorder="1" applyAlignment="1" applyProtection="1">
      <alignment horizontal="center" vertical="center" textRotation="255" shrinkToFit="1"/>
      <protection locked="0"/>
    </xf>
    <xf numFmtId="0" fontId="20" fillId="2" borderId="84" xfId="0" applyNumberFormat="1" applyFont="1" applyFill="1" applyBorder="1" applyAlignment="1" applyProtection="1">
      <alignment horizontal="center" vertical="center" textRotation="255" shrinkToFit="1"/>
      <protection locked="0"/>
    </xf>
    <xf numFmtId="0" fontId="20" fillId="0" borderId="10" xfId="0" applyNumberFormat="1" applyFont="1" applyFill="1" applyBorder="1" applyAlignment="1">
      <alignment horizontal="center" vertical="center"/>
    </xf>
    <xf numFmtId="0" fontId="20" fillId="0" borderId="1" xfId="0" applyNumberFormat="1" applyFont="1" applyFill="1" applyBorder="1" applyAlignment="1">
      <alignment horizontal="center" vertical="center"/>
    </xf>
    <xf numFmtId="0" fontId="11" fillId="0" borderId="2" xfId="0" applyNumberFormat="1" applyFont="1" applyFill="1" applyBorder="1" applyAlignment="1" applyProtection="1">
      <alignment horizontal="center" vertical="center" textRotation="255" shrinkToFit="1"/>
      <protection locked="0"/>
    </xf>
    <xf numFmtId="0" fontId="11" fillId="0" borderId="4" xfId="0" applyNumberFormat="1" applyFont="1" applyFill="1" applyBorder="1" applyAlignment="1" applyProtection="1">
      <alignment horizontal="center" vertical="center" textRotation="255" shrinkToFit="1"/>
      <protection locked="0"/>
    </xf>
    <xf numFmtId="0" fontId="11" fillId="0" borderId="24" xfId="0" applyNumberFormat="1" applyFont="1" applyFill="1" applyBorder="1" applyAlignment="1" applyProtection="1">
      <alignment horizontal="center" vertical="center" textRotation="255" shrinkToFit="1"/>
      <protection locked="0"/>
    </xf>
    <xf numFmtId="0" fontId="11" fillId="0" borderId="28" xfId="0" applyNumberFormat="1" applyFont="1" applyFill="1" applyBorder="1" applyAlignment="1" applyProtection="1">
      <alignment horizontal="center" vertical="center" textRotation="255" shrinkToFit="1"/>
      <protection locked="0"/>
    </xf>
    <xf numFmtId="0" fontId="11" fillId="0" borderId="135" xfId="0" applyNumberFormat="1" applyFont="1" applyFill="1" applyBorder="1" applyAlignment="1" applyProtection="1">
      <alignment horizontal="center" vertical="center" textRotation="255" shrinkToFit="1"/>
      <protection locked="0"/>
    </xf>
    <xf numFmtId="0" fontId="11" fillId="0" borderId="10" xfId="0" applyNumberFormat="1" applyFont="1" applyFill="1" applyBorder="1" applyAlignment="1" applyProtection="1">
      <alignment horizontal="center" vertical="center" textRotation="255" shrinkToFit="1"/>
      <protection locked="0"/>
    </xf>
    <xf numFmtId="0" fontId="16" fillId="0" borderId="136" xfId="0" applyNumberFormat="1" applyFont="1" applyFill="1" applyBorder="1" applyAlignment="1">
      <alignment horizontal="center" vertical="center" shrinkToFit="1"/>
    </xf>
    <xf numFmtId="0" fontId="16" fillId="0" borderId="137" xfId="0" applyNumberFormat="1" applyFont="1" applyFill="1" applyBorder="1" applyAlignment="1">
      <alignment horizontal="center" vertical="center" shrinkToFit="1"/>
    </xf>
    <xf numFmtId="0" fontId="16" fillId="0" borderId="138" xfId="0" applyNumberFormat="1" applyFont="1" applyFill="1" applyBorder="1" applyAlignment="1">
      <alignment horizontal="center" vertical="center" shrinkToFit="1"/>
    </xf>
    <xf numFmtId="0" fontId="11" fillId="0" borderId="28" xfId="0" applyNumberFormat="1" applyFont="1" applyFill="1" applyBorder="1" applyAlignment="1">
      <alignment horizontal="center" vertical="center" shrinkToFit="1"/>
    </xf>
    <xf numFmtId="0" fontId="11" fillId="0" borderId="14" xfId="0" applyNumberFormat="1" applyFont="1" applyFill="1" applyBorder="1" applyAlignment="1">
      <alignment horizontal="center" vertical="center" shrinkToFit="1"/>
    </xf>
    <xf numFmtId="0" fontId="11" fillId="0" borderId="0" xfId="0" applyFont="1" applyFill="1" applyAlignment="1">
      <alignment horizontal="left" vertical="center" wrapText="1"/>
    </xf>
    <xf numFmtId="0" fontId="16" fillId="2" borderId="144" xfId="0" applyNumberFormat="1" applyFont="1" applyFill="1" applyBorder="1" applyAlignment="1">
      <alignment horizontal="center" vertical="center" shrinkToFit="1"/>
    </xf>
    <xf numFmtId="0" fontId="11" fillId="2" borderId="2" xfId="0" applyNumberFormat="1" applyFont="1" applyFill="1" applyBorder="1" applyAlignment="1">
      <alignment horizontal="center" vertical="center" shrinkToFit="1"/>
    </xf>
    <xf numFmtId="0" fontId="11" fillId="2" borderId="145" xfId="0" applyNumberFormat="1" applyFont="1" applyFill="1" applyBorder="1" applyAlignment="1">
      <alignment horizontal="center" vertical="center" shrinkToFit="1"/>
    </xf>
    <xf numFmtId="0" fontId="17" fillId="0" borderId="24" xfId="0" applyNumberFormat="1" applyFont="1" applyFill="1" applyBorder="1" applyAlignment="1">
      <alignment horizontal="center" vertical="center" shrinkToFit="1"/>
    </xf>
    <xf numFmtId="0" fontId="16" fillId="0" borderId="5" xfId="0" applyNumberFormat="1" applyFont="1" applyFill="1" applyBorder="1" applyAlignment="1">
      <alignment horizontal="center" vertical="center" shrinkToFit="1"/>
    </xf>
    <xf numFmtId="0" fontId="16" fillId="0" borderId="129" xfId="0" applyNumberFormat="1" applyFont="1" applyFill="1" applyBorder="1" applyAlignment="1">
      <alignment horizontal="center" vertical="center" shrinkToFit="1"/>
    </xf>
    <xf numFmtId="0" fontId="11" fillId="0" borderId="126" xfId="0" applyNumberFormat="1" applyFont="1" applyFill="1" applyBorder="1" applyAlignment="1">
      <alignment horizontal="center" vertical="center" shrinkToFit="1"/>
    </xf>
    <xf numFmtId="0" fontId="22" fillId="0" borderId="0" xfId="0" applyFont="1" applyFill="1" applyAlignment="1">
      <alignment horizontal="left" vertical="center" wrapText="1"/>
    </xf>
    <xf numFmtId="0" fontId="37" fillId="0" borderId="0" xfId="2" applyFont="1" applyAlignment="1">
      <alignment horizontal="left" vertical="center"/>
    </xf>
    <xf numFmtId="0" fontId="16" fillId="0" borderId="0" xfId="6" applyNumberFormat="1" applyFont="1" applyFill="1" applyAlignment="1">
      <alignment horizontal="center" vertical="center"/>
    </xf>
    <xf numFmtId="0" fontId="22" fillId="0" borderId="63" xfId="6" applyNumberFormat="1" applyFont="1" applyFill="1" applyBorder="1" applyAlignment="1">
      <alignment horizontal="center" vertical="center"/>
    </xf>
    <xf numFmtId="0" fontId="22" fillId="0" borderId="8" xfId="6" applyNumberFormat="1" applyFont="1" applyFill="1" applyBorder="1" applyAlignment="1">
      <alignment horizontal="center" vertical="center"/>
    </xf>
    <xf numFmtId="0" fontId="22" fillId="4" borderId="63" xfId="6" applyNumberFormat="1" applyFont="1" applyFill="1" applyBorder="1" applyAlignment="1">
      <alignment horizontal="center" vertical="center"/>
    </xf>
    <xf numFmtId="0" fontId="22" fillId="4" borderId="8" xfId="6" applyNumberFormat="1" applyFont="1" applyFill="1" applyBorder="1" applyAlignment="1">
      <alignment horizontal="center" vertical="center"/>
    </xf>
    <xf numFmtId="57" fontId="8" fillId="0" borderId="0" xfId="0" applyNumberFormat="1" applyFont="1"/>
  </cellXfs>
  <cellStyles count="8">
    <cellStyle name="ハイパーリンク" xfId="2" builtinId="8"/>
    <cellStyle name="桁区切り" xfId="5" builtinId="6"/>
    <cellStyle name="桁区切り 2" xfId="4"/>
    <cellStyle name="標準" xfId="0" builtinId="0"/>
    <cellStyle name="標準 2" xfId="1"/>
    <cellStyle name="標準 3" xfId="3"/>
    <cellStyle name="標準_H7～H9" xfId="6"/>
    <cellStyle name="標準_入域観光客の状況（３月～８月）②"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000" b="0" i="0" u="none" strike="noStrike" baseline="0">
                <a:solidFill>
                  <a:srgbClr val="000000"/>
                </a:solidFill>
                <a:latin typeface="ＭＳ Ｐゴシック"/>
                <a:ea typeface="ＭＳ Ｐゴシック"/>
                <a:cs typeface="ＭＳ Ｐゴシック"/>
              </a:defRPr>
            </a:pPr>
            <a:r>
              <a:rPr lang="ja-JP" altLang="en-US"/>
              <a:t>月別入域観光客数の推移
（平成２０年度～平成２４年度）</a:t>
            </a:r>
          </a:p>
        </c:rich>
      </c:tx>
      <c:layout>
        <c:manualLayout>
          <c:xMode val="edge"/>
          <c:yMode val="edge"/>
          <c:x val="0.40981878346513112"/>
          <c:y val="3.0864259549132647E-2"/>
        </c:manualLayout>
      </c:layout>
      <c:overlay val="0"/>
      <c:spPr>
        <a:noFill/>
        <a:ln w="25400">
          <a:noFill/>
        </a:ln>
      </c:spPr>
    </c:title>
    <c:autoTitleDeleted val="0"/>
    <c:plotArea>
      <c:layout>
        <c:manualLayout>
          <c:layoutTarget val="inner"/>
          <c:xMode val="edge"/>
          <c:yMode val="edge"/>
          <c:x val="6.2966948501152961E-2"/>
          <c:y val="2.8806642245857137E-2"/>
          <c:w val="0.72998970804726482"/>
          <c:h val="0.7942402790643468"/>
        </c:manualLayout>
      </c:layout>
      <c:barChart>
        <c:barDir val="col"/>
        <c:grouping val="clustered"/>
        <c:varyColors val="0"/>
        <c:ser>
          <c:idx val="0"/>
          <c:order val="0"/>
          <c:tx>
            <c:strRef>
              <c:f>グラフ!$A$21</c:f>
              <c:strCache>
                <c:ptCount val="1"/>
                <c:pt idx="0">
                  <c:v>平成20年度</c:v>
                </c:pt>
              </c:strCache>
            </c:strRef>
          </c:tx>
          <c:spPr>
            <a:gradFill rotWithShape="0">
              <a:gsLst>
                <a:gs pos="0">
                  <a:srgbClr val="1B6478"/>
                </a:gs>
                <a:gs pos="100000">
                  <a:srgbClr val="2486A1"/>
                </a:gs>
              </a:gsLst>
              <a:lin ang="16200000"/>
            </a:gradFill>
            <a:ln w="25400">
              <a:noFill/>
            </a:ln>
            <a:effectLst>
              <a:outerShdw dist="35921" dir="2700000" algn="br">
                <a:srgbClr val="000000"/>
              </a:outerShdw>
            </a:effectLst>
          </c:spPr>
          <c:invertIfNegative val="0"/>
          <c:dPt>
            <c:idx val="0"/>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01-7C0F-47A8-937A-14AB2104AD83}"/>
              </c:ext>
            </c:extLst>
          </c:dPt>
          <c:dPt>
            <c:idx val="1"/>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03-7C0F-47A8-937A-14AB2104AD83}"/>
              </c:ext>
            </c:extLst>
          </c:dPt>
          <c:dPt>
            <c:idx val="2"/>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05-7C0F-47A8-937A-14AB2104AD83}"/>
              </c:ext>
            </c:extLst>
          </c:dPt>
          <c:dPt>
            <c:idx val="3"/>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07-7C0F-47A8-937A-14AB2104AD83}"/>
              </c:ext>
            </c:extLst>
          </c:dPt>
          <c:dPt>
            <c:idx val="4"/>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09-7C0F-47A8-937A-14AB2104AD83}"/>
              </c:ext>
            </c:extLst>
          </c:dPt>
          <c:dPt>
            <c:idx val="5"/>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0B-7C0F-47A8-937A-14AB2104AD83}"/>
              </c:ext>
            </c:extLst>
          </c:dPt>
          <c:dPt>
            <c:idx val="6"/>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0D-7C0F-47A8-937A-14AB2104AD83}"/>
              </c:ext>
            </c:extLst>
          </c:dPt>
          <c:dPt>
            <c:idx val="7"/>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0F-7C0F-47A8-937A-14AB2104AD83}"/>
              </c:ext>
            </c:extLst>
          </c:dPt>
          <c:dPt>
            <c:idx val="8"/>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11-7C0F-47A8-937A-14AB2104AD83}"/>
              </c:ext>
            </c:extLst>
          </c:dPt>
          <c:dPt>
            <c:idx val="9"/>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13-7C0F-47A8-937A-14AB2104AD83}"/>
              </c:ext>
            </c:extLst>
          </c:dPt>
          <c:dPt>
            <c:idx val="10"/>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15-7C0F-47A8-937A-14AB2104AD83}"/>
              </c:ext>
            </c:extLst>
          </c:dPt>
          <c:dPt>
            <c:idx val="11"/>
            <c:invertIfNegative val="0"/>
            <c:bubble3D val="0"/>
            <c:spPr>
              <a:gradFill rotWithShape="0">
                <a:gsLst>
                  <a:gs pos="0">
                    <a:srgbClr val="1B6478"/>
                  </a:gs>
                  <a:gs pos="100000">
                    <a:srgbClr val="2486A1"/>
                  </a:gs>
                </a:gsLst>
                <a:lin ang="16200000"/>
              </a:gradFill>
              <a:ln w="25400">
                <a:noFill/>
              </a:ln>
            </c:spPr>
            <c:extLst>
              <c:ext xmlns:c16="http://schemas.microsoft.com/office/drawing/2014/chart" uri="{C3380CC4-5D6E-409C-BE32-E72D297353CC}">
                <c16:uniqueId val="{00000017-7C0F-47A8-937A-14AB2104AD83}"/>
              </c:ext>
            </c:extLst>
          </c:dPt>
          <c:cat>
            <c:strRef>
              <c:f>グラフ!$B$20:$M$20</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グラフ!$B$21:$M$21</c:f>
              <c:numCache>
                <c:formatCode>#,##0.0</c:formatCode>
                <c:ptCount val="12"/>
                <c:pt idx="0">
                  <c:v>484</c:v>
                </c:pt>
                <c:pt idx="1">
                  <c:v>456.9</c:v>
                </c:pt>
                <c:pt idx="2">
                  <c:v>438.8</c:v>
                </c:pt>
                <c:pt idx="3">
                  <c:v>525.4</c:v>
                </c:pt>
                <c:pt idx="4">
                  <c:v>626.70000000000005</c:v>
                </c:pt>
                <c:pt idx="5">
                  <c:v>535</c:v>
                </c:pt>
                <c:pt idx="6">
                  <c:v>547</c:v>
                </c:pt>
                <c:pt idx="7">
                  <c:v>485.5</c:v>
                </c:pt>
                <c:pt idx="8">
                  <c:v>464</c:v>
                </c:pt>
                <c:pt idx="9">
                  <c:v>420.3</c:v>
                </c:pt>
                <c:pt idx="10">
                  <c:v>413.5</c:v>
                </c:pt>
                <c:pt idx="11">
                  <c:v>537.20000000000005</c:v>
                </c:pt>
              </c:numCache>
            </c:numRef>
          </c:val>
          <c:extLst>
            <c:ext xmlns:c16="http://schemas.microsoft.com/office/drawing/2014/chart" uri="{C3380CC4-5D6E-409C-BE32-E72D297353CC}">
              <c16:uniqueId val="{00000018-7C0F-47A8-937A-14AB2104AD83}"/>
            </c:ext>
          </c:extLst>
        </c:ser>
        <c:ser>
          <c:idx val="1"/>
          <c:order val="1"/>
          <c:tx>
            <c:strRef>
              <c:f>グラフ!$A$22</c:f>
              <c:strCache>
                <c:ptCount val="1"/>
                <c:pt idx="0">
                  <c:v>平成21年度</c:v>
                </c:pt>
              </c:strCache>
            </c:strRef>
          </c:tx>
          <c:spPr>
            <a:gradFill rotWithShape="0">
              <a:gsLst>
                <a:gs pos="0">
                  <a:srgbClr val="22768D"/>
                </a:gs>
                <a:gs pos="100000">
                  <a:srgbClr val="2D9EBD"/>
                </a:gs>
              </a:gsLst>
              <a:lin ang="16200000"/>
            </a:gradFill>
            <a:ln w="25400">
              <a:noFill/>
            </a:ln>
            <a:effectLst>
              <a:outerShdw dist="35921" dir="2700000" algn="br">
                <a:srgbClr val="000000"/>
              </a:outerShdw>
            </a:effectLst>
          </c:spPr>
          <c:invertIfNegative val="0"/>
          <c:dPt>
            <c:idx val="0"/>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1A-7C0F-47A8-937A-14AB2104AD83}"/>
              </c:ext>
            </c:extLst>
          </c:dPt>
          <c:dPt>
            <c:idx val="1"/>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1C-7C0F-47A8-937A-14AB2104AD83}"/>
              </c:ext>
            </c:extLst>
          </c:dPt>
          <c:dPt>
            <c:idx val="2"/>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1E-7C0F-47A8-937A-14AB2104AD83}"/>
              </c:ext>
            </c:extLst>
          </c:dPt>
          <c:dPt>
            <c:idx val="3"/>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20-7C0F-47A8-937A-14AB2104AD83}"/>
              </c:ext>
            </c:extLst>
          </c:dPt>
          <c:dPt>
            <c:idx val="4"/>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22-7C0F-47A8-937A-14AB2104AD83}"/>
              </c:ext>
            </c:extLst>
          </c:dPt>
          <c:dPt>
            <c:idx val="5"/>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24-7C0F-47A8-937A-14AB2104AD83}"/>
              </c:ext>
            </c:extLst>
          </c:dPt>
          <c:dPt>
            <c:idx val="6"/>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26-7C0F-47A8-937A-14AB2104AD83}"/>
              </c:ext>
            </c:extLst>
          </c:dPt>
          <c:dPt>
            <c:idx val="7"/>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28-7C0F-47A8-937A-14AB2104AD83}"/>
              </c:ext>
            </c:extLst>
          </c:dPt>
          <c:dPt>
            <c:idx val="8"/>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2A-7C0F-47A8-937A-14AB2104AD83}"/>
              </c:ext>
            </c:extLst>
          </c:dPt>
          <c:dPt>
            <c:idx val="9"/>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2C-7C0F-47A8-937A-14AB2104AD83}"/>
              </c:ext>
            </c:extLst>
          </c:dPt>
          <c:dPt>
            <c:idx val="10"/>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2E-7C0F-47A8-937A-14AB2104AD83}"/>
              </c:ext>
            </c:extLst>
          </c:dPt>
          <c:dPt>
            <c:idx val="11"/>
            <c:invertIfNegative val="0"/>
            <c:bubble3D val="0"/>
            <c:spPr>
              <a:gradFill rotWithShape="0">
                <a:gsLst>
                  <a:gs pos="0">
                    <a:srgbClr val="22768D"/>
                  </a:gs>
                  <a:gs pos="100000">
                    <a:srgbClr val="2D9EBD"/>
                  </a:gs>
                </a:gsLst>
                <a:lin ang="16200000"/>
              </a:gradFill>
              <a:ln w="25400">
                <a:noFill/>
              </a:ln>
            </c:spPr>
            <c:extLst>
              <c:ext xmlns:c16="http://schemas.microsoft.com/office/drawing/2014/chart" uri="{C3380CC4-5D6E-409C-BE32-E72D297353CC}">
                <c16:uniqueId val="{00000030-7C0F-47A8-937A-14AB2104AD83}"/>
              </c:ext>
            </c:extLst>
          </c:dPt>
          <c:cat>
            <c:strRef>
              <c:f>グラフ!$B$20:$M$20</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グラフ!$B$22:$M$22</c:f>
              <c:numCache>
                <c:formatCode>#,##0.0</c:formatCode>
                <c:ptCount val="12"/>
                <c:pt idx="0">
                  <c:v>448.4</c:v>
                </c:pt>
                <c:pt idx="1">
                  <c:v>423.3</c:v>
                </c:pt>
                <c:pt idx="2">
                  <c:v>426.8</c:v>
                </c:pt>
                <c:pt idx="3">
                  <c:v>527.79999999999995</c:v>
                </c:pt>
                <c:pt idx="4">
                  <c:v>601.9</c:v>
                </c:pt>
                <c:pt idx="5">
                  <c:v>515.20000000000005</c:v>
                </c:pt>
                <c:pt idx="6">
                  <c:v>479.9</c:v>
                </c:pt>
                <c:pt idx="7">
                  <c:v>426.3</c:v>
                </c:pt>
                <c:pt idx="8">
                  <c:v>430.2</c:v>
                </c:pt>
                <c:pt idx="9">
                  <c:v>418.3</c:v>
                </c:pt>
                <c:pt idx="10">
                  <c:v>447</c:v>
                </c:pt>
                <c:pt idx="11">
                  <c:v>544.9</c:v>
                </c:pt>
              </c:numCache>
            </c:numRef>
          </c:val>
          <c:extLst>
            <c:ext xmlns:c16="http://schemas.microsoft.com/office/drawing/2014/chart" uri="{C3380CC4-5D6E-409C-BE32-E72D297353CC}">
              <c16:uniqueId val="{00000031-7C0F-47A8-937A-14AB2104AD83}"/>
            </c:ext>
          </c:extLst>
        </c:ser>
        <c:ser>
          <c:idx val="2"/>
          <c:order val="2"/>
          <c:tx>
            <c:strRef>
              <c:f>グラフ!$A$23</c:f>
              <c:strCache>
                <c:ptCount val="1"/>
                <c:pt idx="0">
                  <c:v>平成22年度</c:v>
                </c:pt>
              </c:strCache>
            </c:strRef>
          </c:tx>
          <c:spPr>
            <a:gradFill rotWithShape="0">
              <a:gsLst>
                <a:gs pos="0">
                  <a:srgbClr val="2787A0"/>
                </a:gs>
                <a:gs pos="100000">
                  <a:srgbClr val="34B3D6"/>
                </a:gs>
              </a:gsLst>
              <a:lin ang="16200000"/>
            </a:gradFill>
            <a:ln w="25400">
              <a:noFill/>
            </a:ln>
            <a:effectLst>
              <a:outerShdw dist="35921" dir="2700000" algn="br">
                <a:srgbClr val="000000"/>
              </a:outerShdw>
            </a:effectLst>
          </c:spPr>
          <c:invertIfNegative val="0"/>
          <c:dPt>
            <c:idx val="0"/>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33-7C0F-47A8-937A-14AB2104AD83}"/>
              </c:ext>
            </c:extLst>
          </c:dPt>
          <c:dPt>
            <c:idx val="1"/>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35-7C0F-47A8-937A-14AB2104AD83}"/>
              </c:ext>
            </c:extLst>
          </c:dPt>
          <c:dPt>
            <c:idx val="2"/>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37-7C0F-47A8-937A-14AB2104AD83}"/>
              </c:ext>
            </c:extLst>
          </c:dPt>
          <c:dPt>
            <c:idx val="3"/>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39-7C0F-47A8-937A-14AB2104AD83}"/>
              </c:ext>
            </c:extLst>
          </c:dPt>
          <c:dPt>
            <c:idx val="4"/>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3B-7C0F-47A8-937A-14AB2104AD83}"/>
              </c:ext>
            </c:extLst>
          </c:dPt>
          <c:dPt>
            <c:idx val="5"/>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3D-7C0F-47A8-937A-14AB2104AD83}"/>
              </c:ext>
            </c:extLst>
          </c:dPt>
          <c:dPt>
            <c:idx val="6"/>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3F-7C0F-47A8-937A-14AB2104AD83}"/>
              </c:ext>
            </c:extLst>
          </c:dPt>
          <c:dPt>
            <c:idx val="7"/>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41-7C0F-47A8-937A-14AB2104AD83}"/>
              </c:ext>
            </c:extLst>
          </c:dPt>
          <c:dPt>
            <c:idx val="8"/>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43-7C0F-47A8-937A-14AB2104AD83}"/>
              </c:ext>
            </c:extLst>
          </c:dPt>
          <c:dPt>
            <c:idx val="9"/>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45-7C0F-47A8-937A-14AB2104AD83}"/>
              </c:ext>
            </c:extLst>
          </c:dPt>
          <c:dPt>
            <c:idx val="10"/>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47-7C0F-47A8-937A-14AB2104AD83}"/>
              </c:ext>
            </c:extLst>
          </c:dPt>
          <c:dPt>
            <c:idx val="11"/>
            <c:invertIfNegative val="0"/>
            <c:bubble3D val="0"/>
            <c:spPr>
              <a:gradFill rotWithShape="0">
                <a:gsLst>
                  <a:gs pos="0">
                    <a:srgbClr val="2787A0"/>
                  </a:gs>
                  <a:gs pos="100000">
                    <a:srgbClr val="34B3D6"/>
                  </a:gs>
                </a:gsLst>
                <a:lin ang="16200000"/>
              </a:gradFill>
              <a:ln w="25400">
                <a:noFill/>
              </a:ln>
            </c:spPr>
            <c:extLst>
              <c:ext xmlns:c16="http://schemas.microsoft.com/office/drawing/2014/chart" uri="{C3380CC4-5D6E-409C-BE32-E72D297353CC}">
                <c16:uniqueId val="{00000049-7C0F-47A8-937A-14AB2104AD83}"/>
              </c:ext>
            </c:extLst>
          </c:dPt>
          <c:cat>
            <c:strRef>
              <c:f>グラフ!$B$20:$M$20</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グラフ!$B$23:$M$23</c:f>
              <c:numCache>
                <c:formatCode>#,##0.0</c:formatCode>
                <c:ptCount val="12"/>
                <c:pt idx="0">
                  <c:v>471.9</c:v>
                </c:pt>
                <c:pt idx="1">
                  <c:v>465</c:v>
                </c:pt>
                <c:pt idx="2">
                  <c:v>427.7</c:v>
                </c:pt>
                <c:pt idx="3">
                  <c:v>543</c:v>
                </c:pt>
                <c:pt idx="4">
                  <c:v>635.70000000000005</c:v>
                </c:pt>
                <c:pt idx="5">
                  <c:v>550.79999999999995</c:v>
                </c:pt>
                <c:pt idx="6">
                  <c:v>499.5</c:v>
                </c:pt>
                <c:pt idx="7">
                  <c:v>430.9</c:v>
                </c:pt>
                <c:pt idx="8">
                  <c:v>420.4</c:v>
                </c:pt>
                <c:pt idx="9">
                  <c:v>406.2</c:v>
                </c:pt>
                <c:pt idx="10">
                  <c:v>422.5</c:v>
                </c:pt>
                <c:pt idx="11">
                  <c:v>431.7</c:v>
                </c:pt>
              </c:numCache>
            </c:numRef>
          </c:val>
          <c:extLst>
            <c:ext xmlns:c16="http://schemas.microsoft.com/office/drawing/2014/chart" uri="{C3380CC4-5D6E-409C-BE32-E72D297353CC}">
              <c16:uniqueId val="{0000004A-7C0F-47A8-937A-14AB2104AD83}"/>
            </c:ext>
          </c:extLst>
        </c:ser>
        <c:ser>
          <c:idx val="3"/>
          <c:order val="3"/>
          <c:tx>
            <c:strRef>
              <c:f>グラフ!$A$24</c:f>
              <c:strCache>
                <c:ptCount val="1"/>
                <c:pt idx="0">
                  <c:v>平成23年度</c:v>
                </c:pt>
              </c:strCache>
            </c:strRef>
          </c:tx>
          <c:spPr>
            <a:gradFill rotWithShape="0">
              <a:gsLst>
                <a:gs pos="0">
                  <a:srgbClr val="6394A5"/>
                </a:gs>
                <a:gs pos="100000">
                  <a:srgbClr val="82C4DB"/>
                </a:gs>
              </a:gsLst>
              <a:lin ang="16200000"/>
            </a:gradFill>
            <a:ln w="25400">
              <a:noFill/>
            </a:ln>
            <a:effectLst>
              <a:outerShdw dist="35921" dir="2700000" algn="br">
                <a:srgbClr val="000000"/>
              </a:outerShdw>
            </a:effectLst>
          </c:spPr>
          <c:invertIfNegative val="0"/>
          <c:dPt>
            <c:idx val="0"/>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4C-7C0F-47A8-937A-14AB2104AD83}"/>
              </c:ext>
            </c:extLst>
          </c:dPt>
          <c:dPt>
            <c:idx val="1"/>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4E-7C0F-47A8-937A-14AB2104AD83}"/>
              </c:ext>
            </c:extLst>
          </c:dPt>
          <c:dPt>
            <c:idx val="2"/>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50-7C0F-47A8-937A-14AB2104AD83}"/>
              </c:ext>
            </c:extLst>
          </c:dPt>
          <c:dPt>
            <c:idx val="3"/>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52-7C0F-47A8-937A-14AB2104AD83}"/>
              </c:ext>
            </c:extLst>
          </c:dPt>
          <c:dPt>
            <c:idx val="4"/>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54-7C0F-47A8-937A-14AB2104AD83}"/>
              </c:ext>
            </c:extLst>
          </c:dPt>
          <c:dPt>
            <c:idx val="5"/>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56-7C0F-47A8-937A-14AB2104AD83}"/>
              </c:ext>
            </c:extLst>
          </c:dPt>
          <c:dPt>
            <c:idx val="6"/>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58-7C0F-47A8-937A-14AB2104AD83}"/>
              </c:ext>
            </c:extLst>
          </c:dPt>
          <c:dPt>
            <c:idx val="7"/>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5A-7C0F-47A8-937A-14AB2104AD83}"/>
              </c:ext>
            </c:extLst>
          </c:dPt>
          <c:dPt>
            <c:idx val="8"/>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5C-7C0F-47A8-937A-14AB2104AD83}"/>
              </c:ext>
            </c:extLst>
          </c:dPt>
          <c:dPt>
            <c:idx val="9"/>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5E-7C0F-47A8-937A-14AB2104AD83}"/>
              </c:ext>
            </c:extLst>
          </c:dPt>
          <c:dPt>
            <c:idx val="10"/>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60-7C0F-47A8-937A-14AB2104AD83}"/>
              </c:ext>
            </c:extLst>
          </c:dPt>
          <c:dPt>
            <c:idx val="11"/>
            <c:invertIfNegative val="0"/>
            <c:bubble3D val="0"/>
            <c:spPr>
              <a:gradFill rotWithShape="0">
                <a:gsLst>
                  <a:gs pos="0">
                    <a:srgbClr val="6394A5"/>
                  </a:gs>
                  <a:gs pos="100000">
                    <a:srgbClr val="82C4DB"/>
                  </a:gs>
                </a:gsLst>
                <a:lin ang="16200000"/>
              </a:gradFill>
              <a:ln w="25400">
                <a:noFill/>
              </a:ln>
            </c:spPr>
            <c:extLst>
              <c:ext xmlns:c16="http://schemas.microsoft.com/office/drawing/2014/chart" uri="{C3380CC4-5D6E-409C-BE32-E72D297353CC}">
                <c16:uniqueId val="{00000062-7C0F-47A8-937A-14AB2104AD83}"/>
              </c:ext>
            </c:extLst>
          </c:dPt>
          <c:cat>
            <c:strRef>
              <c:f>グラフ!$B$20:$M$20</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グラフ!$B$24:$M$24</c:f>
              <c:numCache>
                <c:formatCode>#,##0.0</c:formatCode>
                <c:ptCount val="12"/>
                <c:pt idx="0">
                  <c:v>367.2</c:v>
                </c:pt>
                <c:pt idx="1">
                  <c:v>380.2</c:v>
                </c:pt>
                <c:pt idx="2">
                  <c:v>392.8</c:v>
                </c:pt>
                <c:pt idx="3">
                  <c:v>500.2</c:v>
                </c:pt>
                <c:pt idx="4">
                  <c:v>593.20000000000005</c:v>
                </c:pt>
                <c:pt idx="5">
                  <c:v>518.4</c:v>
                </c:pt>
                <c:pt idx="6">
                  <c:v>515.6</c:v>
                </c:pt>
                <c:pt idx="7">
                  <c:v>440.7</c:v>
                </c:pt>
                <c:pt idx="8">
                  <c:v>446.8</c:v>
                </c:pt>
                <c:pt idx="9">
                  <c:v>405</c:v>
                </c:pt>
                <c:pt idx="10">
                  <c:v>434.8</c:v>
                </c:pt>
                <c:pt idx="11">
                  <c:v>533.1</c:v>
                </c:pt>
              </c:numCache>
            </c:numRef>
          </c:val>
          <c:extLst>
            <c:ext xmlns:c16="http://schemas.microsoft.com/office/drawing/2014/chart" uri="{C3380CC4-5D6E-409C-BE32-E72D297353CC}">
              <c16:uniqueId val="{00000063-7C0F-47A8-937A-14AB2104AD83}"/>
            </c:ext>
          </c:extLst>
        </c:ser>
        <c:ser>
          <c:idx val="4"/>
          <c:order val="4"/>
          <c:tx>
            <c:strRef>
              <c:f>グラフ!$A$25</c:f>
              <c:strCache>
                <c:ptCount val="1"/>
                <c:pt idx="0">
                  <c:v>平成24年度</c:v>
                </c:pt>
              </c:strCache>
            </c:strRef>
          </c:tx>
          <c:spPr>
            <a:solidFill>
              <a:srgbClr val="C00000"/>
            </a:solidFill>
            <a:ln w="25400">
              <a:noFill/>
            </a:ln>
            <a:effectLst>
              <a:outerShdw dist="35921" dir="2700000" algn="br">
                <a:srgbClr val="000000"/>
              </a:outerShdw>
            </a:effectLst>
          </c:spPr>
          <c:invertIfNegative val="0"/>
          <c:dPt>
            <c:idx val="0"/>
            <c:invertIfNegative val="0"/>
            <c:bubble3D val="0"/>
            <c:spPr>
              <a:solidFill>
                <a:srgbClr val="C00000"/>
              </a:solidFill>
              <a:ln w="25400">
                <a:noFill/>
              </a:ln>
            </c:spPr>
            <c:extLst>
              <c:ext xmlns:c16="http://schemas.microsoft.com/office/drawing/2014/chart" uri="{C3380CC4-5D6E-409C-BE32-E72D297353CC}">
                <c16:uniqueId val="{00000065-7C0F-47A8-937A-14AB2104AD83}"/>
              </c:ext>
            </c:extLst>
          </c:dPt>
          <c:dPt>
            <c:idx val="1"/>
            <c:invertIfNegative val="0"/>
            <c:bubble3D val="0"/>
            <c:spPr>
              <a:solidFill>
                <a:srgbClr val="C00000"/>
              </a:solidFill>
              <a:ln w="25400">
                <a:noFill/>
              </a:ln>
            </c:spPr>
            <c:extLst>
              <c:ext xmlns:c16="http://schemas.microsoft.com/office/drawing/2014/chart" uri="{C3380CC4-5D6E-409C-BE32-E72D297353CC}">
                <c16:uniqueId val="{00000067-7C0F-47A8-937A-14AB2104AD83}"/>
              </c:ext>
            </c:extLst>
          </c:dPt>
          <c:dPt>
            <c:idx val="2"/>
            <c:invertIfNegative val="0"/>
            <c:bubble3D val="0"/>
            <c:spPr>
              <a:solidFill>
                <a:srgbClr val="C00000"/>
              </a:solidFill>
              <a:ln w="25400">
                <a:noFill/>
              </a:ln>
            </c:spPr>
            <c:extLst>
              <c:ext xmlns:c16="http://schemas.microsoft.com/office/drawing/2014/chart" uri="{C3380CC4-5D6E-409C-BE32-E72D297353CC}">
                <c16:uniqueId val="{00000069-7C0F-47A8-937A-14AB2104AD83}"/>
              </c:ext>
            </c:extLst>
          </c:dPt>
          <c:dPt>
            <c:idx val="3"/>
            <c:invertIfNegative val="0"/>
            <c:bubble3D val="0"/>
            <c:spPr>
              <a:solidFill>
                <a:srgbClr val="C00000"/>
              </a:solidFill>
              <a:ln w="25400">
                <a:noFill/>
              </a:ln>
            </c:spPr>
            <c:extLst>
              <c:ext xmlns:c16="http://schemas.microsoft.com/office/drawing/2014/chart" uri="{C3380CC4-5D6E-409C-BE32-E72D297353CC}">
                <c16:uniqueId val="{0000006B-7C0F-47A8-937A-14AB2104AD83}"/>
              </c:ext>
            </c:extLst>
          </c:dPt>
          <c:dPt>
            <c:idx val="4"/>
            <c:invertIfNegative val="0"/>
            <c:bubble3D val="0"/>
            <c:spPr>
              <a:solidFill>
                <a:srgbClr val="C00000"/>
              </a:solidFill>
              <a:ln w="25400">
                <a:noFill/>
              </a:ln>
            </c:spPr>
            <c:extLst>
              <c:ext xmlns:c16="http://schemas.microsoft.com/office/drawing/2014/chart" uri="{C3380CC4-5D6E-409C-BE32-E72D297353CC}">
                <c16:uniqueId val="{0000006D-7C0F-47A8-937A-14AB2104AD83}"/>
              </c:ext>
            </c:extLst>
          </c:dPt>
          <c:dPt>
            <c:idx val="5"/>
            <c:invertIfNegative val="0"/>
            <c:bubble3D val="0"/>
            <c:spPr>
              <a:solidFill>
                <a:srgbClr val="C00000"/>
              </a:solidFill>
              <a:ln w="25400">
                <a:noFill/>
              </a:ln>
            </c:spPr>
            <c:extLst>
              <c:ext xmlns:c16="http://schemas.microsoft.com/office/drawing/2014/chart" uri="{C3380CC4-5D6E-409C-BE32-E72D297353CC}">
                <c16:uniqueId val="{0000006F-7C0F-47A8-937A-14AB2104AD83}"/>
              </c:ext>
            </c:extLst>
          </c:dPt>
          <c:dPt>
            <c:idx val="6"/>
            <c:invertIfNegative val="0"/>
            <c:bubble3D val="0"/>
            <c:spPr>
              <a:solidFill>
                <a:srgbClr val="C00000"/>
              </a:solidFill>
              <a:ln w="25400">
                <a:noFill/>
              </a:ln>
            </c:spPr>
            <c:extLst>
              <c:ext xmlns:c16="http://schemas.microsoft.com/office/drawing/2014/chart" uri="{C3380CC4-5D6E-409C-BE32-E72D297353CC}">
                <c16:uniqueId val="{00000071-7C0F-47A8-937A-14AB2104AD83}"/>
              </c:ext>
            </c:extLst>
          </c:dPt>
          <c:dPt>
            <c:idx val="7"/>
            <c:invertIfNegative val="0"/>
            <c:bubble3D val="0"/>
            <c:spPr>
              <a:solidFill>
                <a:srgbClr val="C00000"/>
              </a:solidFill>
              <a:ln w="25400">
                <a:noFill/>
              </a:ln>
            </c:spPr>
            <c:extLst>
              <c:ext xmlns:c16="http://schemas.microsoft.com/office/drawing/2014/chart" uri="{C3380CC4-5D6E-409C-BE32-E72D297353CC}">
                <c16:uniqueId val="{00000073-7C0F-47A8-937A-14AB2104AD83}"/>
              </c:ext>
            </c:extLst>
          </c:dPt>
          <c:dPt>
            <c:idx val="8"/>
            <c:invertIfNegative val="0"/>
            <c:bubble3D val="0"/>
            <c:spPr>
              <a:solidFill>
                <a:srgbClr val="C00000"/>
              </a:solidFill>
              <a:ln w="25400">
                <a:noFill/>
              </a:ln>
            </c:spPr>
            <c:extLst>
              <c:ext xmlns:c16="http://schemas.microsoft.com/office/drawing/2014/chart" uri="{C3380CC4-5D6E-409C-BE32-E72D297353CC}">
                <c16:uniqueId val="{00000075-7C0F-47A8-937A-14AB2104AD83}"/>
              </c:ext>
            </c:extLst>
          </c:dPt>
          <c:dPt>
            <c:idx val="9"/>
            <c:invertIfNegative val="0"/>
            <c:bubble3D val="0"/>
            <c:spPr>
              <a:solidFill>
                <a:srgbClr val="C00000"/>
              </a:solidFill>
              <a:ln w="25400">
                <a:noFill/>
              </a:ln>
            </c:spPr>
            <c:extLst>
              <c:ext xmlns:c16="http://schemas.microsoft.com/office/drawing/2014/chart" uri="{C3380CC4-5D6E-409C-BE32-E72D297353CC}">
                <c16:uniqueId val="{00000077-7C0F-47A8-937A-14AB2104AD83}"/>
              </c:ext>
            </c:extLst>
          </c:dPt>
          <c:dPt>
            <c:idx val="10"/>
            <c:invertIfNegative val="0"/>
            <c:bubble3D val="0"/>
            <c:spPr>
              <a:solidFill>
                <a:srgbClr val="C00000"/>
              </a:solidFill>
              <a:ln w="25400">
                <a:noFill/>
              </a:ln>
            </c:spPr>
            <c:extLst>
              <c:ext xmlns:c16="http://schemas.microsoft.com/office/drawing/2014/chart" uri="{C3380CC4-5D6E-409C-BE32-E72D297353CC}">
                <c16:uniqueId val="{00000079-7C0F-47A8-937A-14AB2104AD83}"/>
              </c:ext>
            </c:extLst>
          </c:dPt>
          <c:dPt>
            <c:idx val="11"/>
            <c:invertIfNegative val="0"/>
            <c:bubble3D val="0"/>
            <c:spPr>
              <a:solidFill>
                <a:srgbClr val="C00000"/>
              </a:solidFill>
              <a:ln w="25400">
                <a:noFill/>
              </a:ln>
            </c:spPr>
            <c:extLst>
              <c:ext xmlns:c16="http://schemas.microsoft.com/office/drawing/2014/chart" uri="{C3380CC4-5D6E-409C-BE32-E72D297353CC}">
                <c16:uniqueId val="{0000007B-7C0F-47A8-937A-14AB2104AD83}"/>
              </c:ext>
            </c:extLst>
          </c:dPt>
          <c:cat>
            <c:strRef>
              <c:f>グラフ!$B$20:$M$20</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グラフ!$B$25:$M$25</c:f>
              <c:numCache>
                <c:formatCode>#,##0.0</c:formatCode>
                <c:ptCount val="12"/>
                <c:pt idx="0">
                  <c:v>471.1</c:v>
                </c:pt>
                <c:pt idx="1">
                  <c:v>434.3</c:v>
                </c:pt>
                <c:pt idx="2">
                  <c:v>426.4</c:v>
                </c:pt>
                <c:pt idx="3">
                  <c:v>550.4</c:v>
                </c:pt>
                <c:pt idx="4">
                  <c:v>607.20000000000005</c:v>
                </c:pt>
                <c:pt idx="5">
                  <c:v>507.3</c:v>
                </c:pt>
                <c:pt idx="6">
                  <c:v>519.70000000000005</c:v>
                </c:pt>
                <c:pt idx="7">
                  <c:v>483.1</c:v>
                </c:pt>
                <c:pt idx="8">
                  <c:v>463.4</c:v>
                </c:pt>
                <c:pt idx="9">
                  <c:v>429.7</c:v>
                </c:pt>
                <c:pt idx="10">
                  <c:v>463.2</c:v>
                </c:pt>
                <c:pt idx="11">
                  <c:v>568.9</c:v>
                </c:pt>
              </c:numCache>
            </c:numRef>
          </c:val>
          <c:extLst>
            <c:ext xmlns:c16="http://schemas.microsoft.com/office/drawing/2014/chart" uri="{C3380CC4-5D6E-409C-BE32-E72D297353CC}">
              <c16:uniqueId val="{0000007C-7C0F-47A8-937A-14AB2104AD83}"/>
            </c:ext>
          </c:extLst>
        </c:ser>
        <c:dLbls>
          <c:showLegendKey val="0"/>
          <c:showVal val="0"/>
          <c:showCatName val="0"/>
          <c:showSerName val="0"/>
          <c:showPercent val="0"/>
          <c:showBubbleSize val="0"/>
        </c:dLbls>
        <c:gapWidth val="75"/>
        <c:axId val="502259488"/>
        <c:axId val="1"/>
      </c:barChart>
      <c:catAx>
        <c:axId val="502259488"/>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rtl="0">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808080"/>
              </a:solidFill>
              <a:prstDash val="solid"/>
            </a:ln>
          </c:spPr>
        </c:majorGridlines>
        <c:numFmt formatCode="#,##0&quot;千&quot;&quot;人&quot;" sourceLinked="0"/>
        <c:majorTickMark val="none"/>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2259488"/>
        <c:crossesAt val="1"/>
        <c:crossBetween val="between"/>
      </c:valAx>
      <c:spPr>
        <a:solidFill>
          <a:srgbClr val="FFFFFF"/>
        </a:solidFill>
        <a:ln w="25400">
          <a:noFill/>
        </a:ln>
      </c:spPr>
    </c:plotArea>
    <c:legend>
      <c:legendPos val="r"/>
      <c:layout>
        <c:manualLayout>
          <c:xMode val="edge"/>
          <c:yMode val="edge"/>
          <c:x val="9.7118513789913888E-2"/>
          <c:y val="0.86831450198226512"/>
          <c:w val="0.58911450123112596"/>
          <c:h val="4.9382815278612234E-2"/>
        </c:manualLayout>
      </c:layout>
      <c:overlay val="0"/>
      <c:spPr>
        <a:noFill/>
        <a:ln w="25400">
          <a:noFill/>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000" b="0" i="0" u="none" strike="noStrike" baseline="0">
                <a:solidFill>
                  <a:srgbClr val="000000"/>
                </a:solidFill>
                <a:latin typeface="ＭＳ Ｐゴシック"/>
                <a:ea typeface="ＭＳ Ｐゴシック"/>
                <a:cs typeface="ＭＳ Ｐゴシック"/>
              </a:defRPr>
            </a:pPr>
            <a:r>
              <a:rPr lang="ja-JP" altLang="en-US" sz="1800" b="1" i="0" u="none" strike="noStrike" baseline="0">
                <a:solidFill>
                  <a:srgbClr val="000000"/>
                </a:solidFill>
                <a:latin typeface="ＭＳ Ｐゴシック"/>
                <a:ea typeface="ＭＳ Ｐゴシック"/>
              </a:rPr>
              <a:t>外国客　月別入域観光客数の推移</a:t>
            </a:r>
          </a:p>
          <a:p>
            <a:pPr algn="ctr" rtl="0">
              <a:defRPr sz="1000" b="0" i="0" u="none" strike="noStrike" baseline="0">
                <a:solidFill>
                  <a:srgbClr val="000000"/>
                </a:solidFill>
                <a:latin typeface="ＭＳ Ｐゴシック"/>
                <a:ea typeface="ＭＳ Ｐゴシック"/>
                <a:cs typeface="ＭＳ Ｐゴシック"/>
              </a:defRPr>
            </a:pPr>
            <a:r>
              <a:rPr lang="ja-JP" altLang="en-US" sz="1800" b="1" i="0" u="none" strike="noStrike" baseline="0">
                <a:solidFill>
                  <a:srgbClr val="000000"/>
                </a:solidFill>
                <a:latin typeface="ＭＳ Ｐゴシック"/>
                <a:ea typeface="ＭＳ Ｐゴシック"/>
              </a:rPr>
              <a:t>（平成２０年度～平成２４年度）</a:t>
            </a:r>
          </a:p>
        </c:rich>
      </c:tx>
      <c:layout>
        <c:manualLayout>
          <c:xMode val="edge"/>
          <c:yMode val="edge"/>
          <c:x val="0.30235074280384322"/>
          <c:y val="3.0425993623615009E-2"/>
        </c:manualLayout>
      </c:layout>
      <c:overlay val="0"/>
      <c:spPr>
        <a:noFill/>
        <a:ln w="25400">
          <a:noFill/>
        </a:ln>
      </c:spPr>
    </c:title>
    <c:autoTitleDeleted val="0"/>
    <c:plotArea>
      <c:layout>
        <c:manualLayout>
          <c:layoutTarget val="inner"/>
          <c:xMode val="edge"/>
          <c:yMode val="edge"/>
          <c:x val="6.089749943398963E-2"/>
          <c:y val="3.0425993623615009E-2"/>
          <c:w val="0.73183837039092803"/>
          <c:h val="0.80121783208852859"/>
        </c:manualLayout>
      </c:layout>
      <c:barChart>
        <c:barDir val="col"/>
        <c:grouping val="clustered"/>
        <c:varyColors val="0"/>
        <c:ser>
          <c:idx val="1"/>
          <c:order val="0"/>
          <c:tx>
            <c:strRef>
              <c:f>'グラフ（外国客）'!$A$20</c:f>
              <c:strCache>
                <c:ptCount val="1"/>
                <c:pt idx="0">
                  <c:v>平成20年度</c:v>
                </c:pt>
              </c:strCache>
            </c:strRef>
          </c:tx>
          <c:spPr>
            <a:gradFill rotWithShape="0">
              <a:gsLst>
                <a:gs pos="0">
                  <a:srgbClr val="AD5B17"/>
                </a:gs>
                <a:gs pos="100000">
                  <a:srgbClr val="E7791F"/>
                </a:gs>
              </a:gsLst>
              <a:lin ang="16200000"/>
            </a:gradFill>
            <a:ln w="25400">
              <a:noFill/>
            </a:ln>
            <a:effectLst>
              <a:outerShdw dist="35921" dir="2700000" algn="br">
                <a:srgbClr val="000000"/>
              </a:outerShdw>
            </a:effectLst>
          </c:spPr>
          <c:invertIfNegative val="0"/>
          <c:dPt>
            <c:idx val="0"/>
            <c:invertIfNegative val="0"/>
            <c:bubble3D val="0"/>
            <c:spPr>
              <a:gradFill rotWithShape="0">
                <a:gsLst>
                  <a:gs pos="0">
                    <a:srgbClr val="AD5B17"/>
                  </a:gs>
                  <a:gs pos="100000">
                    <a:srgbClr val="E7791F"/>
                  </a:gs>
                </a:gsLst>
                <a:lin ang="16200000"/>
              </a:gradFill>
              <a:ln w="25400">
                <a:noFill/>
              </a:ln>
            </c:spPr>
            <c:extLst>
              <c:ext xmlns:c16="http://schemas.microsoft.com/office/drawing/2014/chart" uri="{C3380CC4-5D6E-409C-BE32-E72D297353CC}">
                <c16:uniqueId val="{00000001-9E75-41EE-926E-2AF63511AC33}"/>
              </c:ext>
            </c:extLst>
          </c:dPt>
          <c:dPt>
            <c:idx val="1"/>
            <c:invertIfNegative val="0"/>
            <c:bubble3D val="0"/>
            <c:spPr>
              <a:gradFill rotWithShape="0">
                <a:gsLst>
                  <a:gs pos="0">
                    <a:srgbClr val="AD5B17"/>
                  </a:gs>
                  <a:gs pos="100000">
                    <a:srgbClr val="E7791F"/>
                  </a:gs>
                </a:gsLst>
                <a:lin ang="16200000"/>
              </a:gradFill>
              <a:ln w="25400">
                <a:noFill/>
              </a:ln>
            </c:spPr>
            <c:extLst>
              <c:ext xmlns:c16="http://schemas.microsoft.com/office/drawing/2014/chart" uri="{C3380CC4-5D6E-409C-BE32-E72D297353CC}">
                <c16:uniqueId val="{00000003-9E75-41EE-926E-2AF63511AC33}"/>
              </c:ext>
            </c:extLst>
          </c:dPt>
          <c:dPt>
            <c:idx val="2"/>
            <c:invertIfNegative val="0"/>
            <c:bubble3D val="0"/>
            <c:spPr>
              <a:gradFill rotWithShape="0">
                <a:gsLst>
                  <a:gs pos="0">
                    <a:srgbClr val="AD5B17"/>
                  </a:gs>
                  <a:gs pos="100000">
                    <a:srgbClr val="E7791F"/>
                  </a:gs>
                </a:gsLst>
                <a:lin ang="16200000"/>
              </a:gradFill>
              <a:ln w="25400">
                <a:noFill/>
              </a:ln>
            </c:spPr>
            <c:extLst>
              <c:ext xmlns:c16="http://schemas.microsoft.com/office/drawing/2014/chart" uri="{C3380CC4-5D6E-409C-BE32-E72D297353CC}">
                <c16:uniqueId val="{00000005-9E75-41EE-926E-2AF63511AC33}"/>
              </c:ext>
            </c:extLst>
          </c:dPt>
          <c:dPt>
            <c:idx val="3"/>
            <c:invertIfNegative val="0"/>
            <c:bubble3D val="0"/>
            <c:spPr>
              <a:gradFill rotWithShape="0">
                <a:gsLst>
                  <a:gs pos="0">
                    <a:srgbClr val="AD5B17"/>
                  </a:gs>
                  <a:gs pos="100000">
                    <a:srgbClr val="E7791F"/>
                  </a:gs>
                </a:gsLst>
                <a:lin ang="16200000"/>
              </a:gradFill>
              <a:ln w="25400">
                <a:noFill/>
              </a:ln>
            </c:spPr>
            <c:extLst>
              <c:ext xmlns:c16="http://schemas.microsoft.com/office/drawing/2014/chart" uri="{C3380CC4-5D6E-409C-BE32-E72D297353CC}">
                <c16:uniqueId val="{00000007-9E75-41EE-926E-2AF63511AC33}"/>
              </c:ext>
            </c:extLst>
          </c:dPt>
          <c:dPt>
            <c:idx val="4"/>
            <c:invertIfNegative val="0"/>
            <c:bubble3D val="0"/>
            <c:spPr>
              <a:gradFill rotWithShape="0">
                <a:gsLst>
                  <a:gs pos="0">
                    <a:srgbClr val="AD5B17"/>
                  </a:gs>
                  <a:gs pos="100000">
                    <a:srgbClr val="E7791F"/>
                  </a:gs>
                </a:gsLst>
                <a:lin ang="16200000"/>
              </a:gradFill>
              <a:ln w="25400">
                <a:noFill/>
              </a:ln>
            </c:spPr>
            <c:extLst>
              <c:ext xmlns:c16="http://schemas.microsoft.com/office/drawing/2014/chart" uri="{C3380CC4-5D6E-409C-BE32-E72D297353CC}">
                <c16:uniqueId val="{00000009-9E75-41EE-926E-2AF63511AC33}"/>
              </c:ext>
            </c:extLst>
          </c:dPt>
          <c:dPt>
            <c:idx val="5"/>
            <c:invertIfNegative val="0"/>
            <c:bubble3D val="0"/>
            <c:spPr>
              <a:gradFill rotWithShape="0">
                <a:gsLst>
                  <a:gs pos="0">
                    <a:srgbClr val="AD5B17"/>
                  </a:gs>
                  <a:gs pos="100000">
                    <a:srgbClr val="E7791F"/>
                  </a:gs>
                </a:gsLst>
                <a:lin ang="16200000"/>
              </a:gradFill>
              <a:ln w="25400">
                <a:noFill/>
              </a:ln>
            </c:spPr>
            <c:extLst>
              <c:ext xmlns:c16="http://schemas.microsoft.com/office/drawing/2014/chart" uri="{C3380CC4-5D6E-409C-BE32-E72D297353CC}">
                <c16:uniqueId val="{0000000B-9E75-41EE-926E-2AF63511AC33}"/>
              </c:ext>
            </c:extLst>
          </c:dPt>
          <c:dPt>
            <c:idx val="6"/>
            <c:invertIfNegative val="0"/>
            <c:bubble3D val="0"/>
            <c:spPr>
              <a:gradFill rotWithShape="0">
                <a:gsLst>
                  <a:gs pos="0">
                    <a:srgbClr val="AD5B17"/>
                  </a:gs>
                  <a:gs pos="100000">
                    <a:srgbClr val="E7791F"/>
                  </a:gs>
                </a:gsLst>
                <a:lin ang="16200000"/>
              </a:gradFill>
              <a:ln w="25400">
                <a:noFill/>
              </a:ln>
            </c:spPr>
            <c:extLst>
              <c:ext xmlns:c16="http://schemas.microsoft.com/office/drawing/2014/chart" uri="{C3380CC4-5D6E-409C-BE32-E72D297353CC}">
                <c16:uniqueId val="{0000000D-9E75-41EE-926E-2AF63511AC33}"/>
              </c:ext>
            </c:extLst>
          </c:dPt>
          <c:dPt>
            <c:idx val="7"/>
            <c:invertIfNegative val="0"/>
            <c:bubble3D val="0"/>
            <c:spPr>
              <a:gradFill rotWithShape="0">
                <a:gsLst>
                  <a:gs pos="0">
                    <a:srgbClr val="AD5B17"/>
                  </a:gs>
                  <a:gs pos="100000">
                    <a:srgbClr val="E7791F"/>
                  </a:gs>
                </a:gsLst>
                <a:lin ang="16200000"/>
              </a:gradFill>
              <a:ln w="25400">
                <a:noFill/>
              </a:ln>
            </c:spPr>
            <c:extLst>
              <c:ext xmlns:c16="http://schemas.microsoft.com/office/drawing/2014/chart" uri="{C3380CC4-5D6E-409C-BE32-E72D297353CC}">
                <c16:uniqueId val="{0000000F-9E75-41EE-926E-2AF63511AC33}"/>
              </c:ext>
            </c:extLst>
          </c:dPt>
          <c:dPt>
            <c:idx val="8"/>
            <c:invertIfNegative val="0"/>
            <c:bubble3D val="0"/>
            <c:spPr>
              <a:gradFill rotWithShape="0">
                <a:gsLst>
                  <a:gs pos="0">
                    <a:srgbClr val="AD5B17"/>
                  </a:gs>
                  <a:gs pos="100000">
                    <a:srgbClr val="E7791F"/>
                  </a:gs>
                </a:gsLst>
                <a:lin ang="16200000"/>
              </a:gradFill>
              <a:ln w="25400">
                <a:noFill/>
              </a:ln>
            </c:spPr>
            <c:extLst>
              <c:ext xmlns:c16="http://schemas.microsoft.com/office/drawing/2014/chart" uri="{C3380CC4-5D6E-409C-BE32-E72D297353CC}">
                <c16:uniqueId val="{00000011-9E75-41EE-926E-2AF63511AC33}"/>
              </c:ext>
            </c:extLst>
          </c:dPt>
          <c:dPt>
            <c:idx val="9"/>
            <c:invertIfNegative val="0"/>
            <c:bubble3D val="0"/>
            <c:spPr>
              <a:gradFill rotWithShape="0">
                <a:gsLst>
                  <a:gs pos="0">
                    <a:srgbClr val="AD5B17"/>
                  </a:gs>
                  <a:gs pos="100000">
                    <a:srgbClr val="E7791F"/>
                  </a:gs>
                </a:gsLst>
                <a:lin ang="16200000"/>
              </a:gradFill>
              <a:ln w="25400">
                <a:noFill/>
              </a:ln>
            </c:spPr>
            <c:extLst>
              <c:ext xmlns:c16="http://schemas.microsoft.com/office/drawing/2014/chart" uri="{C3380CC4-5D6E-409C-BE32-E72D297353CC}">
                <c16:uniqueId val="{00000013-9E75-41EE-926E-2AF63511AC33}"/>
              </c:ext>
            </c:extLst>
          </c:dPt>
          <c:dPt>
            <c:idx val="10"/>
            <c:invertIfNegative val="0"/>
            <c:bubble3D val="0"/>
            <c:spPr>
              <a:gradFill rotWithShape="0">
                <a:gsLst>
                  <a:gs pos="0">
                    <a:srgbClr val="AD5B17"/>
                  </a:gs>
                  <a:gs pos="100000">
                    <a:srgbClr val="E7791F"/>
                  </a:gs>
                </a:gsLst>
                <a:lin ang="16200000"/>
              </a:gradFill>
              <a:ln w="25400">
                <a:noFill/>
              </a:ln>
            </c:spPr>
            <c:extLst>
              <c:ext xmlns:c16="http://schemas.microsoft.com/office/drawing/2014/chart" uri="{C3380CC4-5D6E-409C-BE32-E72D297353CC}">
                <c16:uniqueId val="{00000015-9E75-41EE-926E-2AF63511AC33}"/>
              </c:ext>
            </c:extLst>
          </c:dPt>
          <c:dPt>
            <c:idx val="11"/>
            <c:invertIfNegative val="0"/>
            <c:bubble3D val="0"/>
            <c:spPr>
              <a:gradFill rotWithShape="0">
                <a:gsLst>
                  <a:gs pos="0">
                    <a:srgbClr val="AD5B17"/>
                  </a:gs>
                  <a:gs pos="100000">
                    <a:srgbClr val="E7791F"/>
                  </a:gs>
                </a:gsLst>
                <a:lin ang="16200000"/>
              </a:gradFill>
              <a:ln w="25400">
                <a:noFill/>
              </a:ln>
            </c:spPr>
            <c:extLst>
              <c:ext xmlns:c16="http://schemas.microsoft.com/office/drawing/2014/chart" uri="{C3380CC4-5D6E-409C-BE32-E72D297353CC}">
                <c16:uniqueId val="{00000017-9E75-41EE-926E-2AF63511AC33}"/>
              </c:ext>
            </c:extLst>
          </c:dPt>
          <c:cat>
            <c:strRef>
              <c:f>'グラフ（外国客）'!$B$19:$M$19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'グラフ（外国客）'!$B$20:$M$20</c:f>
              <c:numCache>
                <c:formatCode>#,##0.0</c:formatCode>
                <c:ptCount val="12"/>
                <c:pt idx="0">
                  <c:v>18.3</c:v>
                </c:pt>
                <c:pt idx="1">
                  <c:v>25.1</c:v>
                </c:pt>
                <c:pt idx="2">
                  <c:v>28.5</c:v>
                </c:pt>
                <c:pt idx="3">
                  <c:v>32.299999999999997</c:v>
                </c:pt>
                <c:pt idx="4">
                  <c:v>28.3</c:v>
                </c:pt>
                <c:pt idx="5">
                  <c:v>24.3</c:v>
                </c:pt>
                <c:pt idx="6">
                  <c:v>30.8</c:v>
                </c:pt>
                <c:pt idx="7">
                  <c:v>18.2</c:v>
                </c:pt>
                <c:pt idx="8">
                  <c:v>7.7</c:v>
                </c:pt>
                <c:pt idx="9">
                  <c:v>8.3000000000000007</c:v>
                </c:pt>
                <c:pt idx="10">
                  <c:v>4.9000000000000004</c:v>
                </c:pt>
                <c:pt idx="11">
                  <c:v>10.3</c:v>
                </c:pt>
              </c:numCache>
            </c:numRef>
          </c:val>
          <c:extLst>
            <c:ext xmlns:c16="http://schemas.microsoft.com/office/drawing/2014/chart" uri="{C3380CC4-5D6E-409C-BE32-E72D297353CC}">
              <c16:uniqueId val="{00000018-9E75-41EE-926E-2AF63511AC33}"/>
            </c:ext>
          </c:extLst>
        </c:ser>
        <c:ser>
          <c:idx val="2"/>
          <c:order val="1"/>
          <c:tx>
            <c:strRef>
              <c:f>'グラフ（外国客）'!$A$21</c:f>
              <c:strCache>
                <c:ptCount val="1"/>
                <c:pt idx="0">
                  <c:v>平成21年度</c:v>
                </c:pt>
              </c:strCache>
            </c:strRef>
          </c:tx>
          <c:spPr>
            <a:gradFill rotWithShape="0">
              <a:gsLst>
                <a:gs pos="0">
                  <a:srgbClr val="C2671C"/>
                </a:gs>
                <a:gs pos="100000">
                  <a:srgbClr val="FF8823"/>
                </a:gs>
              </a:gsLst>
              <a:lin ang="16200000"/>
            </a:gradFill>
            <a:ln w="25400">
              <a:noFill/>
            </a:ln>
            <a:effectLst>
              <a:outerShdw dist="35921" dir="2700000" algn="br">
                <a:srgbClr val="000000"/>
              </a:outerShdw>
            </a:effectLst>
          </c:spPr>
          <c:invertIfNegative val="0"/>
          <c:dPt>
            <c:idx val="0"/>
            <c:invertIfNegative val="0"/>
            <c:bubble3D val="0"/>
            <c:spPr>
              <a:gradFill rotWithShape="0">
                <a:gsLst>
                  <a:gs pos="0">
                    <a:srgbClr val="C2671C"/>
                  </a:gs>
                  <a:gs pos="100000">
                    <a:srgbClr val="FF8823"/>
                  </a:gs>
                </a:gsLst>
                <a:lin ang="16200000"/>
              </a:gradFill>
              <a:ln w="25400">
                <a:noFill/>
              </a:ln>
            </c:spPr>
            <c:extLst>
              <c:ext xmlns:c16="http://schemas.microsoft.com/office/drawing/2014/chart" uri="{C3380CC4-5D6E-409C-BE32-E72D297353CC}">
                <c16:uniqueId val="{0000001A-9E75-41EE-926E-2AF63511AC33}"/>
              </c:ext>
            </c:extLst>
          </c:dPt>
          <c:dPt>
            <c:idx val="1"/>
            <c:invertIfNegative val="0"/>
            <c:bubble3D val="0"/>
            <c:spPr>
              <a:gradFill rotWithShape="0">
                <a:gsLst>
                  <a:gs pos="0">
                    <a:srgbClr val="C2671C"/>
                  </a:gs>
                  <a:gs pos="100000">
                    <a:srgbClr val="FF8823"/>
                  </a:gs>
                </a:gsLst>
                <a:lin ang="16200000"/>
              </a:gradFill>
              <a:ln w="25400">
                <a:noFill/>
              </a:ln>
            </c:spPr>
            <c:extLst>
              <c:ext xmlns:c16="http://schemas.microsoft.com/office/drawing/2014/chart" uri="{C3380CC4-5D6E-409C-BE32-E72D297353CC}">
                <c16:uniqueId val="{0000001C-9E75-41EE-926E-2AF63511AC33}"/>
              </c:ext>
            </c:extLst>
          </c:dPt>
          <c:dPt>
            <c:idx val="2"/>
            <c:invertIfNegative val="0"/>
            <c:bubble3D val="0"/>
            <c:spPr>
              <a:gradFill rotWithShape="0">
                <a:gsLst>
                  <a:gs pos="0">
                    <a:srgbClr val="C2671C"/>
                  </a:gs>
                  <a:gs pos="100000">
                    <a:srgbClr val="FF8823"/>
                  </a:gs>
                </a:gsLst>
                <a:lin ang="16200000"/>
              </a:gradFill>
              <a:ln w="25400">
                <a:noFill/>
              </a:ln>
            </c:spPr>
            <c:extLst>
              <c:ext xmlns:c16="http://schemas.microsoft.com/office/drawing/2014/chart" uri="{C3380CC4-5D6E-409C-BE32-E72D297353CC}">
                <c16:uniqueId val="{0000001E-9E75-41EE-926E-2AF63511AC33}"/>
              </c:ext>
            </c:extLst>
          </c:dPt>
          <c:dPt>
            <c:idx val="3"/>
            <c:invertIfNegative val="0"/>
            <c:bubble3D val="0"/>
            <c:spPr>
              <a:gradFill rotWithShape="0">
                <a:gsLst>
                  <a:gs pos="0">
                    <a:srgbClr val="C2671C"/>
                  </a:gs>
                  <a:gs pos="100000">
                    <a:srgbClr val="FF8823"/>
                  </a:gs>
                </a:gsLst>
                <a:lin ang="16200000"/>
              </a:gradFill>
              <a:ln w="25400">
                <a:noFill/>
              </a:ln>
            </c:spPr>
            <c:extLst>
              <c:ext xmlns:c16="http://schemas.microsoft.com/office/drawing/2014/chart" uri="{C3380CC4-5D6E-409C-BE32-E72D297353CC}">
                <c16:uniqueId val="{00000020-9E75-41EE-926E-2AF63511AC33}"/>
              </c:ext>
            </c:extLst>
          </c:dPt>
          <c:dPt>
            <c:idx val="4"/>
            <c:invertIfNegative val="0"/>
            <c:bubble3D val="0"/>
            <c:spPr>
              <a:gradFill rotWithShape="0">
                <a:gsLst>
                  <a:gs pos="0">
                    <a:srgbClr val="C2671C"/>
                  </a:gs>
                  <a:gs pos="100000">
                    <a:srgbClr val="FF8823"/>
                  </a:gs>
                </a:gsLst>
                <a:lin ang="16200000"/>
              </a:gradFill>
              <a:ln w="25400">
                <a:noFill/>
              </a:ln>
            </c:spPr>
            <c:extLst>
              <c:ext xmlns:c16="http://schemas.microsoft.com/office/drawing/2014/chart" uri="{C3380CC4-5D6E-409C-BE32-E72D297353CC}">
                <c16:uniqueId val="{00000022-9E75-41EE-926E-2AF63511AC33}"/>
              </c:ext>
            </c:extLst>
          </c:dPt>
          <c:dPt>
            <c:idx val="5"/>
            <c:invertIfNegative val="0"/>
            <c:bubble3D val="0"/>
            <c:spPr>
              <a:gradFill rotWithShape="0">
                <a:gsLst>
                  <a:gs pos="0">
                    <a:srgbClr val="C2671C"/>
                  </a:gs>
                  <a:gs pos="100000">
                    <a:srgbClr val="FF8823"/>
                  </a:gs>
                </a:gsLst>
                <a:lin ang="16200000"/>
              </a:gradFill>
              <a:ln w="25400">
                <a:noFill/>
              </a:ln>
            </c:spPr>
            <c:extLst>
              <c:ext xmlns:c16="http://schemas.microsoft.com/office/drawing/2014/chart" uri="{C3380CC4-5D6E-409C-BE32-E72D297353CC}">
                <c16:uniqueId val="{00000024-9E75-41EE-926E-2AF63511AC33}"/>
              </c:ext>
            </c:extLst>
          </c:dPt>
          <c:dPt>
            <c:idx val="6"/>
            <c:invertIfNegative val="0"/>
            <c:bubble3D val="0"/>
            <c:spPr>
              <a:gradFill rotWithShape="0">
                <a:gsLst>
                  <a:gs pos="0">
                    <a:srgbClr val="C2671C"/>
                  </a:gs>
                  <a:gs pos="100000">
                    <a:srgbClr val="FF8823"/>
                  </a:gs>
                </a:gsLst>
                <a:lin ang="16200000"/>
              </a:gradFill>
              <a:ln w="25400">
                <a:noFill/>
              </a:ln>
            </c:spPr>
            <c:extLst>
              <c:ext xmlns:c16="http://schemas.microsoft.com/office/drawing/2014/chart" uri="{C3380CC4-5D6E-409C-BE32-E72D297353CC}">
                <c16:uniqueId val="{00000026-9E75-41EE-926E-2AF63511AC33}"/>
              </c:ext>
            </c:extLst>
          </c:dPt>
          <c:dPt>
            <c:idx val="7"/>
            <c:invertIfNegative val="0"/>
            <c:bubble3D val="0"/>
            <c:spPr>
              <a:gradFill rotWithShape="0">
                <a:gsLst>
                  <a:gs pos="0">
                    <a:srgbClr val="C2671C"/>
                  </a:gs>
                  <a:gs pos="100000">
                    <a:srgbClr val="FF8823"/>
                  </a:gs>
                </a:gsLst>
                <a:lin ang="16200000"/>
              </a:gradFill>
              <a:ln w="25400">
                <a:noFill/>
              </a:ln>
            </c:spPr>
            <c:extLst>
              <c:ext xmlns:c16="http://schemas.microsoft.com/office/drawing/2014/chart" uri="{C3380CC4-5D6E-409C-BE32-E72D297353CC}">
                <c16:uniqueId val="{00000028-9E75-41EE-926E-2AF63511AC33}"/>
              </c:ext>
            </c:extLst>
          </c:dPt>
          <c:dPt>
            <c:idx val="8"/>
            <c:invertIfNegative val="0"/>
            <c:bubble3D val="0"/>
            <c:spPr>
              <a:gradFill rotWithShape="0">
                <a:gsLst>
                  <a:gs pos="0">
                    <a:srgbClr val="C2671C"/>
                  </a:gs>
                  <a:gs pos="100000">
                    <a:srgbClr val="FF8823"/>
                  </a:gs>
                </a:gsLst>
                <a:lin ang="16200000"/>
              </a:gradFill>
              <a:ln w="25400">
                <a:noFill/>
              </a:ln>
            </c:spPr>
            <c:extLst>
              <c:ext xmlns:c16="http://schemas.microsoft.com/office/drawing/2014/chart" uri="{C3380CC4-5D6E-409C-BE32-E72D297353CC}">
                <c16:uniqueId val="{0000002A-9E75-41EE-926E-2AF63511AC33}"/>
              </c:ext>
            </c:extLst>
          </c:dPt>
          <c:dPt>
            <c:idx val="9"/>
            <c:invertIfNegative val="0"/>
            <c:bubble3D val="0"/>
            <c:spPr>
              <a:gradFill rotWithShape="0">
                <a:gsLst>
                  <a:gs pos="0">
                    <a:srgbClr val="C2671C"/>
                  </a:gs>
                  <a:gs pos="100000">
                    <a:srgbClr val="FF8823"/>
                  </a:gs>
                </a:gsLst>
                <a:lin ang="16200000"/>
              </a:gradFill>
              <a:ln w="25400">
                <a:noFill/>
              </a:ln>
            </c:spPr>
            <c:extLst>
              <c:ext xmlns:c16="http://schemas.microsoft.com/office/drawing/2014/chart" uri="{C3380CC4-5D6E-409C-BE32-E72D297353CC}">
                <c16:uniqueId val="{0000002C-9E75-41EE-926E-2AF63511AC33}"/>
              </c:ext>
            </c:extLst>
          </c:dPt>
          <c:dPt>
            <c:idx val="10"/>
            <c:invertIfNegative val="0"/>
            <c:bubble3D val="0"/>
            <c:spPr>
              <a:gradFill rotWithShape="0">
                <a:gsLst>
                  <a:gs pos="0">
                    <a:srgbClr val="C2671C"/>
                  </a:gs>
                  <a:gs pos="100000">
                    <a:srgbClr val="FF8823"/>
                  </a:gs>
                </a:gsLst>
                <a:lin ang="16200000"/>
              </a:gradFill>
              <a:ln w="25400">
                <a:noFill/>
              </a:ln>
            </c:spPr>
            <c:extLst>
              <c:ext xmlns:c16="http://schemas.microsoft.com/office/drawing/2014/chart" uri="{C3380CC4-5D6E-409C-BE32-E72D297353CC}">
                <c16:uniqueId val="{0000002E-9E75-41EE-926E-2AF63511AC33}"/>
              </c:ext>
            </c:extLst>
          </c:dPt>
          <c:dPt>
            <c:idx val="11"/>
            <c:invertIfNegative val="0"/>
            <c:bubble3D val="0"/>
            <c:spPr>
              <a:gradFill rotWithShape="0">
                <a:gsLst>
                  <a:gs pos="0">
                    <a:srgbClr val="C2671C"/>
                  </a:gs>
                  <a:gs pos="100000">
                    <a:srgbClr val="FF8823"/>
                  </a:gs>
                </a:gsLst>
                <a:lin ang="16200000"/>
              </a:gradFill>
              <a:ln w="25400">
                <a:noFill/>
              </a:ln>
            </c:spPr>
            <c:extLst>
              <c:ext xmlns:c16="http://schemas.microsoft.com/office/drawing/2014/chart" uri="{C3380CC4-5D6E-409C-BE32-E72D297353CC}">
                <c16:uniqueId val="{00000030-9E75-41EE-926E-2AF63511AC33}"/>
              </c:ext>
            </c:extLst>
          </c:dPt>
          <c:cat>
            <c:strRef>
              <c:f>'グラフ（外国客）'!$B$19:$M$19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'グラフ（外国客）'!$B$21:$M$21</c:f>
              <c:numCache>
                <c:formatCode>#,##0.0</c:formatCode>
                <c:ptCount val="12"/>
                <c:pt idx="0">
                  <c:v>17.7</c:v>
                </c:pt>
                <c:pt idx="1">
                  <c:v>11.7</c:v>
                </c:pt>
                <c:pt idx="2">
                  <c:v>33.299999999999997</c:v>
                </c:pt>
                <c:pt idx="3">
                  <c:v>33</c:v>
                </c:pt>
                <c:pt idx="4">
                  <c:v>32.299999999999997</c:v>
                </c:pt>
                <c:pt idx="5">
                  <c:v>28.2</c:v>
                </c:pt>
                <c:pt idx="6">
                  <c:v>25</c:v>
                </c:pt>
                <c:pt idx="7">
                  <c:v>15</c:v>
                </c:pt>
                <c:pt idx="8">
                  <c:v>10.6</c:v>
                </c:pt>
                <c:pt idx="9">
                  <c:v>9.4</c:v>
                </c:pt>
                <c:pt idx="10">
                  <c:v>14.9</c:v>
                </c:pt>
                <c:pt idx="11">
                  <c:v>15.1</c:v>
                </c:pt>
              </c:numCache>
            </c:numRef>
          </c:val>
          <c:extLst>
            <c:ext xmlns:c16="http://schemas.microsoft.com/office/drawing/2014/chart" uri="{C3380CC4-5D6E-409C-BE32-E72D297353CC}">
              <c16:uniqueId val="{00000031-9E75-41EE-926E-2AF63511AC33}"/>
            </c:ext>
          </c:extLst>
        </c:ser>
        <c:ser>
          <c:idx val="3"/>
          <c:order val="2"/>
          <c:tx>
            <c:strRef>
              <c:f>'グラフ（外国客）'!$A$22</c:f>
              <c:strCache>
                <c:ptCount val="1"/>
                <c:pt idx="0">
                  <c:v>平成22年度</c:v>
                </c:pt>
              </c:strCache>
            </c:strRef>
          </c:tx>
          <c:spPr>
            <a:gradFill rotWithShape="0">
              <a:gsLst>
                <a:gs pos="0">
                  <a:srgbClr val="C77640"/>
                </a:gs>
                <a:gs pos="100000">
                  <a:srgbClr val="FF9B53"/>
                </a:gs>
              </a:gsLst>
              <a:lin ang="16200000"/>
            </a:gradFill>
            <a:ln w="25400">
              <a:noFill/>
            </a:ln>
            <a:effectLst>
              <a:outerShdw dist="35921" dir="2700000" algn="br">
                <a:srgbClr val="000000"/>
              </a:outerShdw>
            </a:effectLst>
          </c:spPr>
          <c:invertIfNegative val="0"/>
          <c:dPt>
            <c:idx val="0"/>
            <c:invertIfNegative val="0"/>
            <c:bubble3D val="0"/>
            <c:spPr>
              <a:gradFill rotWithShape="0">
                <a:gsLst>
                  <a:gs pos="0">
                    <a:srgbClr val="C77640"/>
                  </a:gs>
                  <a:gs pos="100000">
                    <a:srgbClr val="FF9B53"/>
                  </a:gs>
                </a:gsLst>
                <a:lin ang="16200000"/>
              </a:gradFill>
              <a:ln w="25400">
                <a:noFill/>
              </a:ln>
            </c:spPr>
            <c:extLst>
              <c:ext xmlns:c16="http://schemas.microsoft.com/office/drawing/2014/chart" uri="{C3380CC4-5D6E-409C-BE32-E72D297353CC}">
                <c16:uniqueId val="{00000033-9E75-41EE-926E-2AF63511AC33}"/>
              </c:ext>
            </c:extLst>
          </c:dPt>
          <c:dPt>
            <c:idx val="1"/>
            <c:invertIfNegative val="0"/>
            <c:bubble3D val="0"/>
            <c:spPr>
              <a:gradFill rotWithShape="0">
                <a:gsLst>
                  <a:gs pos="0">
                    <a:srgbClr val="C77640"/>
                  </a:gs>
                  <a:gs pos="100000">
                    <a:srgbClr val="FF9B53"/>
                  </a:gs>
                </a:gsLst>
                <a:lin ang="16200000"/>
              </a:gradFill>
              <a:ln w="25400">
                <a:noFill/>
              </a:ln>
            </c:spPr>
            <c:extLst>
              <c:ext xmlns:c16="http://schemas.microsoft.com/office/drawing/2014/chart" uri="{C3380CC4-5D6E-409C-BE32-E72D297353CC}">
                <c16:uniqueId val="{00000035-9E75-41EE-926E-2AF63511AC33}"/>
              </c:ext>
            </c:extLst>
          </c:dPt>
          <c:dPt>
            <c:idx val="2"/>
            <c:invertIfNegative val="0"/>
            <c:bubble3D val="0"/>
            <c:spPr>
              <a:gradFill rotWithShape="0">
                <a:gsLst>
                  <a:gs pos="0">
                    <a:srgbClr val="C77640"/>
                  </a:gs>
                  <a:gs pos="100000">
                    <a:srgbClr val="FF9B53"/>
                  </a:gs>
                </a:gsLst>
                <a:lin ang="16200000"/>
              </a:gradFill>
              <a:ln w="25400">
                <a:noFill/>
              </a:ln>
            </c:spPr>
            <c:extLst>
              <c:ext xmlns:c16="http://schemas.microsoft.com/office/drawing/2014/chart" uri="{C3380CC4-5D6E-409C-BE32-E72D297353CC}">
                <c16:uniqueId val="{00000037-9E75-41EE-926E-2AF63511AC33}"/>
              </c:ext>
            </c:extLst>
          </c:dPt>
          <c:dPt>
            <c:idx val="3"/>
            <c:invertIfNegative val="0"/>
            <c:bubble3D val="0"/>
            <c:spPr>
              <a:gradFill rotWithShape="0">
                <a:gsLst>
                  <a:gs pos="0">
                    <a:srgbClr val="C77640"/>
                  </a:gs>
                  <a:gs pos="100000">
                    <a:srgbClr val="FF9B53"/>
                  </a:gs>
                </a:gsLst>
                <a:lin ang="16200000"/>
              </a:gradFill>
              <a:ln w="25400">
                <a:noFill/>
              </a:ln>
            </c:spPr>
            <c:extLst>
              <c:ext xmlns:c16="http://schemas.microsoft.com/office/drawing/2014/chart" uri="{C3380CC4-5D6E-409C-BE32-E72D297353CC}">
                <c16:uniqueId val="{00000039-9E75-41EE-926E-2AF63511AC33}"/>
              </c:ext>
            </c:extLst>
          </c:dPt>
          <c:dPt>
            <c:idx val="4"/>
            <c:invertIfNegative val="0"/>
            <c:bubble3D val="0"/>
            <c:spPr>
              <a:gradFill rotWithShape="0">
                <a:gsLst>
                  <a:gs pos="0">
                    <a:srgbClr val="C77640"/>
                  </a:gs>
                  <a:gs pos="100000">
                    <a:srgbClr val="FF9B53"/>
                  </a:gs>
                </a:gsLst>
                <a:lin ang="16200000"/>
              </a:gradFill>
              <a:ln w="25400">
                <a:noFill/>
              </a:ln>
            </c:spPr>
            <c:extLst>
              <c:ext xmlns:c16="http://schemas.microsoft.com/office/drawing/2014/chart" uri="{C3380CC4-5D6E-409C-BE32-E72D297353CC}">
                <c16:uniqueId val="{0000003B-9E75-41EE-926E-2AF63511AC33}"/>
              </c:ext>
            </c:extLst>
          </c:dPt>
          <c:dPt>
            <c:idx val="5"/>
            <c:invertIfNegative val="0"/>
            <c:bubble3D val="0"/>
            <c:spPr>
              <a:gradFill rotWithShape="0">
                <a:gsLst>
                  <a:gs pos="0">
                    <a:srgbClr val="C77640"/>
                  </a:gs>
                  <a:gs pos="100000">
                    <a:srgbClr val="FF9B53"/>
                  </a:gs>
                </a:gsLst>
                <a:lin ang="16200000"/>
              </a:gradFill>
              <a:ln w="25400">
                <a:noFill/>
              </a:ln>
            </c:spPr>
            <c:extLst>
              <c:ext xmlns:c16="http://schemas.microsoft.com/office/drawing/2014/chart" uri="{C3380CC4-5D6E-409C-BE32-E72D297353CC}">
                <c16:uniqueId val="{0000003D-9E75-41EE-926E-2AF63511AC33}"/>
              </c:ext>
            </c:extLst>
          </c:dPt>
          <c:dPt>
            <c:idx val="6"/>
            <c:invertIfNegative val="0"/>
            <c:bubble3D val="0"/>
            <c:spPr>
              <a:gradFill rotWithShape="0">
                <a:gsLst>
                  <a:gs pos="0">
                    <a:srgbClr val="C77640"/>
                  </a:gs>
                  <a:gs pos="100000">
                    <a:srgbClr val="FF9B53"/>
                  </a:gs>
                </a:gsLst>
                <a:lin ang="16200000"/>
              </a:gradFill>
              <a:ln w="25400">
                <a:noFill/>
              </a:ln>
            </c:spPr>
            <c:extLst>
              <c:ext xmlns:c16="http://schemas.microsoft.com/office/drawing/2014/chart" uri="{C3380CC4-5D6E-409C-BE32-E72D297353CC}">
                <c16:uniqueId val="{0000003F-9E75-41EE-926E-2AF63511AC33}"/>
              </c:ext>
            </c:extLst>
          </c:dPt>
          <c:dPt>
            <c:idx val="7"/>
            <c:invertIfNegative val="0"/>
            <c:bubble3D val="0"/>
            <c:spPr>
              <a:gradFill rotWithShape="0">
                <a:gsLst>
                  <a:gs pos="0">
                    <a:srgbClr val="C77640"/>
                  </a:gs>
                  <a:gs pos="100000">
                    <a:srgbClr val="FF9B53"/>
                  </a:gs>
                </a:gsLst>
                <a:lin ang="16200000"/>
              </a:gradFill>
              <a:ln w="25400">
                <a:noFill/>
              </a:ln>
            </c:spPr>
            <c:extLst>
              <c:ext xmlns:c16="http://schemas.microsoft.com/office/drawing/2014/chart" uri="{C3380CC4-5D6E-409C-BE32-E72D297353CC}">
                <c16:uniqueId val="{00000041-9E75-41EE-926E-2AF63511AC33}"/>
              </c:ext>
            </c:extLst>
          </c:dPt>
          <c:dPt>
            <c:idx val="8"/>
            <c:invertIfNegative val="0"/>
            <c:bubble3D val="0"/>
            <c:spPr>
              <a:gradFill rotWithShape="0">
                <a:gsLst>
                  <a:gs pos="0">
                    <a:srgbClr val="C77640"/>
                  </a:gs>
                  <a:gs pos="100000">
                    <a:srgbClr val="FF9B53"/>
                  </a:gs>
                </a:gsLst>
                <a:lin ang="16200000"/>
              </a:gradFill>
              <a:ln w="25400">
                <a:noFill/>
              </a:ln>
            </c:spPr>
            <c:extLst>
              <c:ext xmlns:c16="http://schemas.microsoft.com/office/drawing/2014/chart" uri="{C3380CC4-5D6E-409C-BE32-E72D297353CC}">
                <c16:uniqueId val="{00000043-9E75-41EE-926E-2AF63511AC33}"/>
              </c:ext>
            </c:extLst>
          </c:dPt>
          <c:dPt>
            <c:idx val="9"/>
            <c:invertIfNegative val="0"/>
            <c:bubble3D val="0"/>
            <c:spPr>
              <a:gradFill rotWithShape="0">
                <a:gsLst>
                  <a:gs pos="0">
                    <a:srgbClr val="C77640"/>
                  </a:gs>
                  <a:gs pos="100000">
                    <a:srgbClr val="FF9B53"/>
                  </a:gs>
                </a:gsLst>
                <a:lin ang="16200000"/>
              </a:gradFill>
              <a:ln w="25400">
                <a:noFill/>
              </a:ln>
            </c:spPr>
            <c:extLst>
              <c:ext xmlns:c16="http://schemas.microsoft.com/office/drawing/2014/chart" uri="{C3380CC4-5D6E-409C-BE32-E72D297353CC}">
                <c16:uniqueId val="{00000045-9E75-41EE-926E-2AF63511AC33}"/>
              </c:ext>
            </c:extLst>
          </c:dPt>
          <c:dPt>
            <c:idx val="10"/>
            <c:invertIfNegative val="0"/>
            <c:bubble3D val="0"/>
            <c:spPr>
              <a:gradFill rotWithShape="0">
                <a:gsLst>
                  <a:gs pos="0">
                    <a:srgbClr val="C77640"/>
                  </a:gs>
                  <a:gs pos="100000">
                    <a:srgbClr val="FF9B53"/>
                  </a:gs>
                </a:gsLst>
                <a:lin ang="16200000"/>
              </a:gradFill>
              <a:ln w="25400">
                <a:noFill/>
              </a:ln>
            </c:spPr>
            <c:extLst>
              <c:ext xmlns:c16="http://schemas.microsoft.com/office/drawing/2014/chart" uri="{C3380CC4-5D6E-409C-BE32-E72D297353CC}">
                <c16:uniqueId val="{00000047-9E75-41EE-926E-2AF63511AC33}"/>
              </c:ext>
            </c:extLst>
          </c:dPt>
          <c:dPt>
            <c:idx val="11"/>
            <c:invertIfNegative val="0"/>
            <c:bubble3D val="0"/>
            <c:spPr>
              <a:gradFill rotWithShape="0">
                <a:gsLst>
                  <a:gs pos="0">
                    <a:srgbClr val="C77640"/>
                  </a:gs>
                  <a:gs pos="100000">
                    <a:srgbClr val="FF9B53"/>
                  </a:gs>
                </a:gsLst>
                <a:lin ang="16200000"/>
              </a:gradFill>
              <a:ln w="25400">
                <a:noFill/>
              </a:ln>
            </c:spPr>
            <c:extLst>
              <c:ext xmlns:c16="http://schemas.microsoft.com/office/drawing/2014/chart" uri="{C3380CC4-5D6E-409C-BE32-E72D297353CC}">
                <c16:uniqueId val="{00000049-9E75-41EE-926E-2AF63511AC33}"/>
              </c:ext>
            </c:extLst>
          </c:dPt>
          <c:cat>
            <c:strRef>
              <c:f>'グラフ（外国客）'!$B$19:$M$19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'グラフ（外国客）'!$B$22:$M$22</c:f>
              <c:numCache>
                <c:formatCode>#,##0.0</c:formatCode>
                <c:ptCount val="12"/>
                <c:pt idx="0">
                  <c:v>21</c:v>
                </c:pt>
                <c:pt idx="1">
                  <c:v>30.6</c:v>
                </c:pt>
                <c:pt idx="2">
                  <c:v>33.299999999999997</c:v>
                </c:pt>
                <c:pt idx="3">
                  <c:v>40.1</c:v>
                </c:pt>
                <c:pt idx="4">
                  <c:v>34.9</c:v>
                </c:pt>
                <c:pt idx="5">
                  <c:v>37.799999999999997</c:v>
                </c:pt>
                <c:pt idx="6">
                  <c:v>28.6</c:v>
                </c:pt>
                <c:pt idx="7">
                  <c:v>8.4</c:v>
                </c:pt>
                <c:pt idx="8">
                  <c:v>10.6</c:v>
                </c:pt>
                <c:pt idx="9">
                  <c:v>14.2</c:v>
                </c:pt>
                <c:pt idx="10">
                  <c:v>14.9</c:v>
                </c:pt>
                <c:pt idx="11">
                  <c:v>8.4</c:v>
                </c:pt>
              </c:numCache>
            </c:numRef>
          </c:val>
          <c:extLst>
            <c:ext xmlns:c16="http://schemas.microsoft.com/office/drawing/2014/chart" uri="{C3380CC4-5D6E-409C-BE32-E72D297353CC}">
              <c16:uniqueId val="{0000004A-9E75-41EE-926E-2AF63511AC33}"/>
            </c:ext>
          </c:extLst>
        </c:ser>
        <c:ser>
          <c:idx val="4"/>
          <c:order val="3"/>
          <c:tx>
            <c:strRef>
              <c:f>'グラフ（外国客）'!$A$23</c:f>
              <c:strCache>
                <c:ptCount val="1"/>
                <c:pt idx="0">
                  <c:v>平成23年度</c:v>
                </c:pt>
              </c:strCache>
            </c:strRef>
          </c:tx>
          <c:spPr>
            <a:gradFill rotWithShape="0">
              <a:gsLst>
                <a:gs pos="0">
                  <a:srgbClr val="C3896A"/>
                </a:gs>
                <a:gs pos="100000">
                  <a:srgbClr val="FFB48A"/>
                </a:gs>
              </a:gsLst>
              <a:lin ang="16200000"/>
            </a:gradFill>
            <a:ln w="25400">
              <a:noFill/>
            </a:ln>
            <a:effectLst>
              <a:outerShdw dist="35921" dir="2700000" algn="br">
                <a:srgbClr val="000000"/>
              </a:outerShdw>
            </a:effectLst>
          </c:spPr>
          <c:invertIfNegative val="0"/>
          <c:dPt>
            <c:idx val="0"/>
            <c:invertIfNegative val="0"/>
            <c:bubble3D val="0"/>
            <c:spPr>
              <a:gradFill rotWithShape="0">
                <a:gsLst>
                  <a:gs pos="0">
                    <a:srgbClr val="C3896A"/>
                  </a:gs>
                  <a:gs pos="100000">
                    <a:srgbClr val="FFB48A"/>
                  </a:gs>
                </a:gsLst>
                <a:lin ang="16200000"/>
              </a:gradFill>
              <a:ln w="25400">
                <a:noFill/>
              </a:ln>
            </c:spPr>
            <c:extLst>
              <c:ext xmlns:c16="http://schemas.microsoft.com/office/drawing/2014/chart" uri="{C3380CC4-5D6E-409C-BE32-E72D297353CC}">
                <c16:uniqueId val="{0000004C-9E75-41EE-926E-2AF63511AC33}"/>
              </c:ext>
            </c:extLst>
          </c:dPt>
          <c:dPt>
            <c:idx val="1"/>
            <c:invertIfNegative val="0"/>
            <c:bubble3D val="0"/>
            <c:spPr>
              <a:gradFill rotWithShape="0">
                <a:gsLst>
                  <a:gs pos="0">
                    <a:srgbClr val="C3896A"/>
                  </a:gs>
                  <a:gs pos="100000">
                    <a:srgbClr val="FFB48A"/>
                  </a:gs>
                </a:gsLst>
                <a:lin ang="16200000"/>
              </a:gradFill>
              <a:ln w="25400">
                <a:noFill/>
              </a:ln>
            </c:spPr>
            <c:extLst>
              <c:ext xmlns:c16="http://schemas.microsoft.com/office/drawing/2014/chart" uri="{C3380CC4-5D6E-409C-BE32-E72D297353CC}">
                <c16:uniqueId val="{0000004E-9E75-41EE-926E-2AF63511AC33}"/>
              </c:ext>
            </c:extLst>
          </c:dPt>
          <c:dPt>
            <c:idx val="2"/>
            <c:invertIfNegative val="0"/>
            <c:bubble3D val="0"/>
            <c:spPr>
              <a:gradFill rotWithShape="0">
                <a:gsLst>
                  <a:gs pos="0">
                    <a:srgbClr val="C3896A"/>
                  </a:gs>
                  <a:gs pos="100000">
                    <a:srgbClr val="FFB48A"/>
                  </a:gs>
                </a:gsLst>
                <a:lin ang="16200000"/>
              </a:gradFill>
              <a:ln w="25400">
                <a:noFill/>
              </a:ln>
            </c:spPr>
            <c:extLst>
              <c:ext xmlns:c16="http://schemas.microsoft.com/office/drawing/2014/chart" uri="{C3380CC4-5D6E-409C-BE32-E72D297353CC}">
                <c16:uniqueId val="{00000050-9E75-41EE-926E-2AF63511AC33}"/>
              </c:ext>
            </c:extLst>
          </c:dPt>
          <c:dPt>
            <c:idx val="3"/>
            <c:invertIfNegative val="0"/>
            <c:bubble3D val="0"/>
            <c:spPr>
              <a:gradFill rotWithShape="0">
                <a:gsLst>
                  <a:gs pos="0">
                    <a:srgbClr val="C3896A"/>
                  </a:gs>
                  <a:gs pos="100000">
                    <a:srgbClr val="FFB48A"/>
                  </a:gs>
                </a:gsLst>
                <a:lin ang="16200000"/>
              </a:gradFill>
              <a:ln w="25400">
                <a:noFill/>
              </a:ln>
            </c:spPr>
            <c:extLst>
              <c:ext xmlns:c16="http://schemas.microsoft.com/office/drawing/2014/chart" uri="{C3380CC4-5D6E-409C-BE32-E72D297353CC}">
                <c16:uniqueId val="{00000052-9E75-41EE-926E-2AF63511AC33}"/>
              </c:ext>
            </c:extLst>
          </c:dPt>
          <c:dPt>
            <c:idx val="4"/>
            <c:invertIfNegative val="0"/>
            <c:bubble3D val="0"/>
            <c:spPr>
              <a:gradFill rotWithShape="0">
                <a:gsLst>
                  <a:gs pos="0">
                    <a:srgbClr val="C3896A"/>
                  </a:gs>
                  <a:gs pos="100000">
                    <a:srgbClr val="FFB48A"/>
                  </a:gs>
                </a:gsLst>
                <a:lin ang="16200000"/>
              </a:gradFill>
              <a:ln w="25400">
                <a:noFill/>
              </a:ln>
            </c:spPr>
            <c:extLst>
              <c:ext xmlns:c16="http://schemas.microsoft.com/office/drawing/2014/chart" uri="{C3380CC4-5D6E-409C-BE32-E72D297353CC}">
                <c16:uniqueId val="{00000054-9E75-41EE-926E-2AF63511AC33}"/>
              </c:ext>
            </c:extLst>
          </c:dPt>
          <c:dPt>
            <c:idx val="5"/>
            <c:invertIfNegative val="0"/>
            <c:bubble3D val="0"/>
            <c:spPr>
              <a:gradFill rotWithShape="0">
                <a:gsLst>
                  <a:gs pos="0">
                    <a:srgbClr val="C3896A"/>
                  </a:gs>
                  <a:gs pos="100000">
                    <a:srgbClr val="FFB48A"/>
                  </a:gs>
                </a:gsLst>
                <a:lin ang="16200000"/>
              </a:gradFill>
              <a:ln w="25400">
                <a:noFill/>
              </a:ln>
            </c:spPr>
            <c:extLst>
              <c:ext xmlns:c16="http://schemas.microsoft.com/office/drawing/2014/chart" uri="{C3380CC4-5D6E-409C-BE32-E72D297353CC}">
                <c16:uniqueId val="{00000056-9E75-41EE-926E-2AF63511AC33}"/>
              </c:ext>
            </c:extLst>
          </c:dPt>
          <c:dPt>
            <c:idx val="6"/>
            <c:invertIfNegative val="0"/>
            <c:bubble3D val="0"/>
            <c:spPr>
              <a:gradFill rotWithShape="0">
                <a:gsLst>
                  <a:gs pos="0">
                    <a:srgbClr val="C3896A"/>
                  </a:gs>
                  <a:gs pos="100000">
                    <a:srgbClr val="FFB48A"/>
                  </a:gs>
                </a:gsLst>
                <a:lin ang="16200000"/>
              </a:gradFill>
              <a:ln w="25400">
                <a:noFill/>
              </a:ln>
            </c:spPr>
            <c:extLst>
              <c:ext xmlns:c16="http://schemas.microsoft.com/office/drawing/2014/chart" uri="{C3380CC4-5D6E-409C-BE32-E72D297353CC}">
                <c16:uniqueId val="{00000058-9E75-41EE-926E-2AF63511AC33}"/>
              </c:ext>
            </c:extLst>
          </c:dPt>
          <c:dPt>
            <c:idx val="7"/>
            <c:invertIfNegative val="0"/>
            <c:bubble3D val="0"/>
            <c:spPr>
              <a:gradFill rotWithShape="0">
                <a:gsLst>
                  <a:gs pos="0">
                    <a:srgbClr val="C3896A"/>
                  </a:gs>
                  <a:gs pos="100000">
                    <a:srgbClr val="FFB48A"/>
                  </a:gs>
                </a:gsLst>
                <a:lin ang="16200000"/>
              </a:gradFill>
              <a:ln w="25400">
                <a:noFill/>
              </a:ln>
            </c:spPr>
            <c:extLst>
              <c:ext xmlns:c16="http://schemas.microsoft.com/office/drawing/2014/chart" uri="{C3380CC4-5D6E-409C-BE32-E72D297353CC}">
                <c16:uniqueId val="{0000005A-9E75-41EE-926E-2AF63511AC33}"/>
              </c:ext>
            </c:extLst>
          </c:dPt>
          <c:dPt>
            <c:idx val="8"/>
            <c:invertIfNegative val="0"/>
            <c:bubble3D val="0"/>
            <c:spPr>
              <a:gradFill rotWithShape="0">
                <a:gsLst>
                  <a:gs pos="0">
                    <a:srgbClr val="C3896A"/>
                  </a:gs>
                  <a:gs pos="100000">
                    <a:srgbClr val="FFB48A"/>
                  </a:gs>
                </a:gsLst>
                <a:lin ang="16200000"/>
              </a:gradFill>
              <a:ln w="25400">
                <a:noFill/>
              </a:ln>
            </c:spPr>
            <c:extLst>
              <c:ext xmlns:c16="http://schemas.microsoft.com/office/drawing/2014/chart" uri="{C3380CC4-5D6E-409C-BE32-E72D297353CC}">
                <c16:uniqueId val="{0000005C-9E75-41EE-926E-2AF63511AC33}"/>
              </c:ext>
            </c:extLst>
          </c:dPt>
          <c:dPt>
            <c:idx val="9"/>
            <c:invertIfNegative val="0"/>
            <c:bubble3D val="0"/>
            <c:spPr>
              <a:gradFill rotWithShape="0">
                <a:gsLst>
                  <a:gs pos="0">
                    <a:srgbClr val="C3896A"/>
                  </a:gs>
                  <a:gs pos="100000">
                    <a:srgbClr val="FFB48A"/>
                  </a:gs>
                </a:gsLst>
                <a:lin ang="16200000"/>
              </a:gradFill>
              <a:ln w="25400">
                <a:noFill/>
              </a:ln>
            </c:spPr>
            <c:extLst>
              <c:ext xmlns:c16="http://schemas.microsoft.com/office/drawing/2014/chart" uri="{C3380CC4-5D6E-409C-BE32-E72D297353CC}">
                <c16:uniqueId val="{0000005E-9E75-41EE-926E-2AF63511AC33}"/>
              </c:ext>
            </c:extLst>
          </c:dPt>
          <c:dPt>
            <c:idx val="10"/>
            <c:invertIfNegative val="0"/>
            <c:bubble3D val="0"/>
            <c:spPr>
              <a:gradFill rotWithShape="0">
                <a:gsLst>
                  <a:gs pos="0">
                    <a:srgbClr val="C3896A"/>
                  </a:gs>
                  <a:gs pos="100000">
                    <a:srgbClr val="FFB48A"/>
                  </a:gs>
                </a:gsLst>
                <a:lin ang="16200000"/>
              </a:gradFill>
              <a:ln w="25400">
                <a:noFill/>
              </a:ln>
            </c:spPr>
            <c:extLst>
              <c:ext xmlns:c16="http://schemas.microsoft.com/office/drawing/2014/chart" uri="{C3380CC4-5D6E-409C-BE32-E72D297353CC}">
                <c16:uniqueId val="{00000060-9E75-41EE-926E-2AF63511AC33}"/>
              </c:ext>
            </c:extLst>
          </c:dPt>
          <c:dPt>
            <c:idx val="11"/>
            <c:invertIfNegative val="0"/>
            <c:bubble3D val="0"/>
            <c:spPr>
              <a:gradFill rotWithShape="0">
                <a:gsLst>
                  <a:gs pos="0">
                    <a:srgbClr val="C3896A"/>
                  </a:gs>
                  <a:gs pos="100000">
                    <a:srgbClr val="FFB48A"/>
                  </a:gs>
                </a:gsLst>
                <a:lin ang="16200000"/>
              </a:gradFill>
              <a:ln w="25400">
                <a:noFill/>
              </a:ln>
            </c:spPr>
            <c:extLst>
              <c:ext xmlns:c16="http://schemas.microsoft.com/office/drawing/2014/chart" uri="{C3380CC4-5D6E-409C-BE32-E72D297353CC}">
                <c16:uniqueId val="{00000062-9E75-41EE-926E-2AF63511AC33}"/>
              </c:ext>
            </c:extLst>
          </c:dPt>
          <c:cat>
            <c:strRef>
              <c:f>'グラフ（外国客）'!$B$19:$M$19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'グラフ（外国客）'!$B$23:$M$23</c:f>
              <c:numCache>
                <c:formatCode>#,##0.0</c:formatCode>
                <c:ptCount val="12"/>
                <c:pt idx="0">
                  <c:v>16.3</c:v>
                </c:pt>
                <c:pt idx="1">
                  <c:v>24</c:v>
                </c:pt>
                <c:pt idx="2">
                  <c:v>31.3</c:v>
                </c:pt>
                <c:pt idx="3">
                  <c:v>36.299999999999997</c:v>
                </c:pt>
                <c:pt idx="4">
                  <c:v>33.6</c:v>
                </c:pt>
                <c:pt idx="5">
                  <c:v>32.1</c:v>
                </c:pt>
                <c:pt idx="6">
                  <c:v>40.799999999999997</c:v>
                </c:pt>
                <c:pt idx="7">
                  <c:v>13.9</c:v>
                </c:pt>
                <c:pt idx="8">
                  <c:v>14.2</c:v>
                </c:pt>
                <c:pt idx="9">
                  <c:v>19.899999999999999</c:v>
                </c:pt>
                <c:pt idx="10">
                  <c:v>16.100000000000001</c:v>
                </c:pt>
                <c:pt idx="11">
                  <c:v>22.9</c:v>
                </c:pt>
              </c:numCache>
            </c:numRef>
          </c:val>
          <c:extLst>
            <c:ext xmlns:c16="http://schemas.microsoft.com/office/drawing/2014/chart" uri="{C3380CC4-5D6E-409C-BE32-E72D297353CC}">
              <c16:uniqueId val="{00000063-9E75-41EE-926E-2AF63511AC33}"/>
            </c:ext>
          </c:extLst>
        </c:ser>
        <c:ser>
          <c:idx val="5"/>
          <c:order val="4"/>
          <c:tx>
            <c:strRef>
              <c:f>'グラフ（外国客）'!$A$24</c:f>
              <c:strCache>
                <c:ptCount val="1"/>
                <c:pt idx="0">
                  <c:v>平成24年度</c:v>
                </c:pt>
              </c:strCache>
            </c:strRef>
          </c:tx>
          <c:spPr>
            <a:solidFill>
              <a:srgbClr val="C00000"/>
            </a:solidFill>
            <a:ln w="25400">
              <a:noFill/>
            </a:ln>
            <a:effectLst>
              <a:outerShdw dist="35921" dir="2700000" algn="br">
                <a:srgbClr val="000000"/>
              </a:outerShdw>
            </a:effectLst>
          </c:spPr>
          <c:invertIfNegative val="0"/>
          <c:cat>
            <c:strRef>
              <c:f>'グラフ（外国客）'!$B$19:$M$19</c:f>
              <c:strCache>
                <c:ptCount val="12"/>
                <c:pt idx="0">
                  <c:v>４月</c:v>
                </c:pt>
                <c:pt idx="1">
                  <c:v>５月</c:v>
                </c:pt>
                <c:pt idx="2">
                  <c:v>６月</c:v>
                </c:pt>
                <c:pt idx="3">
                  <c:v>７月</c:v>
                </c:pt>
                <c:pt idx="4">
                  <c:v>８月</c:v>
                </c:pt>
                <c:pt idx="5">
                  <c:v>９月</c:v>
                </c:pt>
                <c:pt idx="6">
                  <c:v>10月</c:v>
                </c:pt>
                <c:pt idx="7">
                  <c:v>11月</c:v>
                </c:pt>
                <c:pt idx="8">
                  <c:v>12月</c:v>
                </c:pt>
                <c:pt idx="9">
                  <c:v>１月</c:v>
                </c:pt>
                <c:pt idx="10">
                  <c:v>２月</c:v>
                </c:pt>
                <c:pt idx="11">
                  <c:v>３月</c:v>
                </c:pt>
              </c:strCache>
            </c:strRef>
          </c:cat>
          <c:val>
            <c:numRef>
              <c:f>'グラフ（外国客）'!$B$24:$M$24</c:f>
              <c:numCache>
                <c:formatCode>#,##0.0</c:formatCode>
                <c:ptCount val="12"/>
                <c:pt idx="0">
                  <c:v>34.299999999999997</c:v>
                </c:pt>
                <c:pt idx="1">
                  <c:v>40.299999999999997</c:v>
                </c:pt>
                <c:pt idx="2">
                  <c:v>34.799999999999997</c:v>
                </c:pt>
                <c:pt idx="3">
                  <c:v>67.900000000000006</c:v>
                </c:pt>
                <c:pt idx="4">
                  <c:v>45.1</c:v>
                </c:pt>
                <c:pt idx="5">
                  <c:v>32.5</c:v>
                </c:pt>
                <c:pt idx="6">
                  <c:v>31.5</c:v>
                </c:pt>
                <c:pt idx="7">
                  <c:v>14.3</c:v>
                </c:pt>
                <c:pt idx="8">
                  <c:v>17.100000000000001</c:v>
                </c:pt>
                <c:pt idx="9">
                  <c:v>15.6</c:v>
                </c:pt>
                <c:pt idx="10">
                  <c:v>24.5</c:v>
                </c:pt>
                <c:pt idx="11">
                  <c:v>24.6</c:v>
                </c:pt>
              </c:numCache>
            </c:numRef>
          </c:val>
          <c:extLst>
            <c:ext xmlns:c16="http://schemas.microsoft.com/office/drawing/2014/chart" uri="{C3380CC4-5D6E-409C-BE32-E72D297353CC}">
              <c16:uniqueId val="{00000064-9E75-41EE-926E-2AF63511AC33}"/>
            </c:ext>
          </c:extLst>
        </c:ser>
        <c:dLbls>
          <c:showLegendKey val="0"/>
          <c:showVal val="0"/>
          <c:showCatName val="0"/>
          <c:showSerName val="0"/>
          <c:showPercent val="0"/>
          <c:showBubbleSize val="0"/>
        </c:dLbls>
        <c:gapWidth val="150"/>
        <c:axId val="502252272"/>
        <c:axId val="1"/>
      </c:barChart>
      <c:catAx>
        <c:axId val="502252272"/>
        <c:scaling>
          <c:orientation val="minMax"/>
        </c:scaling>
        <c:delete val="0"/>
        <c:axPos val="b"/>
        <c:numFmt formatCode="General" sourceLinked="1"/>
        <c:majorTickMark val="in"/>
        <c:minorTickMark val="none"/>
        <c:tickLblPos val="nextTo"/>
        <c:spPr>
          <a:ln w="3175">
            <a:solidFill>
              <a:srgbClr val="808080"/>
            </a:solidFill>
            <a:prstDash val="solid"/>
          </a:ln>
        </c:spPr>
        <c:txPr>
          <a:bodyPr rot="0" vert="horz"/>
          <a:lstStyle/>
          <a:p>
            <a:pPr rtl="0">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80"/>
          <c:min val="0"/>
        </c:scaling>
        <c:delete val="0"/>
        <c:axPos val="l"/>
        <c:majorGridlines>
          <c:spPr>
            <a:ln w="3175">
              <a:solidFill>
                <a:srgbClr val="808080"/>
              </a:solidFill>
              <a:prstDash val="solid"/>
            </a:ln>
          </c:spPr>
        </c:majorGridlines>
        <c:numFmt formatCode="#,##0&quot;千&quot;&quot;人&quot;" sourceLinked="0"/>
        <c:majorTickMark val="in"/>
        <c:minorTickMark val="none"/>
        <c:tickLblPos val="nextTo"/>
        <c:spPr>
          <a:ln w="3175">
            <a:solidFill>
              <a:srgbClr val="808080"/>
            </a:solidFill>
            <a:prstDash val="solid"/>
          </a:ln>
        </c:spPr>
        <c:txPr>
          <a:bodyPr rot="0" vert="horz"/>
          <a:lstStyle/>
          <a:p>
            <a:pPr rtl="0">
              <a:defRPr sz="1000" b="0" i="0" u="none" strike="noStrike" baseline="0">
                <a:solidFill>
                  <a:srgbClr val="000000"/>
                </a:solidFill>
                <a:latin typeface="ＭＳ Ｐゴシック"/>
                <a:ea typeface="ＭＳ Ｐゴシック"/>
                <a:cs typeface="ＭＳ Ｐゴシック"/>
              </a:defRPr>
            </a:pPr>
            <a:endParaRPr lang="ja-JP"/>
          </a:p>
        </c:txPr>
        <c:crossAx val="502252272"/>
        <c:crossesAt val="1"/>
        <c:crossBetween val="between"/>
      </c:valAx>
      <c:spPr>
        <a:solidFill>
          <a:srgbClr val="FFFFFF"/>
        </a:solidFill>
        <a:ln w="25400">
          <a:noFill/>
        </a:ln>
      </c:spPr>
    </c:plotArea>
    <c:legend>
      <c:legendPos val="r"/>
      <c:layout>
        <c:manualLayout>
          <c:xMode val="edge"/>
          <c:yMode val="edge"/>
          <c:x val="4.8076973237360231E-2"/>
          <c:y val="0.93509220403243454"/>
          <c:w val="0.54273560899064444"/>
          <c:h val="4.4624790647968676E-2"/>
        </c:manualLayout>
      </c:layout>
      <c:overlay val="0"/>
      <c:spPr>
        <a:noFill/>
        <a:ln w="25400">
          <a:noFill/>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c:pageMargins b="1" l="0.75" r="0.75" t="1" header="0.5" footer="0.5"/>
    <c:pageSetup/>
  </c:printSettings>
</c:chartSpace>
</file>

<file path=xl/drawings/_rels/drawing3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4"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4"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14"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15"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16"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2</xdr:col>
      <xdr:colOff>676275</xdr:colOff>
      <xdr:row>4</xdr:row>
      <xdr:rowOff>0</xdr:rowOff>
    </xdr:to>
    <xdr:sp macro="" textlink="">
      <xdr:nvSpPr>
        <xdr:cNvPr id="17" name="Line 71"/>
        <xdr:cNvSpPr>
          <a:spLocks noChangeShapeType="1"/>
        </xdr:cNvSpPr>
      </xdr:nvSpPr>
      <xdr:spPr bwMode="auto">
        <a:xfrm>
          <a:off x="0" y="552450"/>
          <a:ext cx="1362075" cy="819150"/>
        </a:xfrm>
        <a:prstGeom prst="line">
          <a:avLst/>
        </a:prstGeom>
        <a:no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5" name="Line 3"/>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4"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10"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11"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12"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2</xdr:col>
      <xdr:colOff>676275</xdr:colOff>
      <xdr:row>4</xdr:row>
      <xdr:rowOff>0</xdr:rowOff>
    </xdr:to>
    <xdr:sp macro="" textlink="">
      <xdr:nvSpPr>
        <xdr:cNvPr id="13" name="Line 71"/>
        <xdr:cNvSpPr>
          <a:spLocks noChangeShapeType="1"/>
        </xdr:cNvSpPr>
      </xdr:nvSpPr>
      <xdr:spPr bwMode="auto">
        <a:xfrm>
          <a:off x="0" y="552450"/>
          <a:ext cx="1362075" cy="819150"/>
        </a:xfrm>
        <a:prstGeom prst="line">
          <a:avLst/>
        </a:prstGeom>
        <a:noFill/>
        <a:ln w="9525">
          <a:solidFill>
            <a:srgbClr val="000000"/>
          </a:solidFill>
          <a:round/>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5" name="Line 3"/>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6" name="Line 6"/>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7" name="Line 9"/>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4"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10"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11" name="Line 3"/>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12" name="Line 6"/>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13" name="Line 9"/>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4"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11"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12"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13"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2</xdr:col>
      <xdr:colOff>676275</xdr:colOff>
      <xdr:row>4</xdr:row>
      <xdr:rowOff>0</xdr:rowOff>
    </xdr:to>
    <xdr:sp macro="" textlink="">
      <xdr:nvSpPr>
        <xdr:cNvPr id="14" name="Line 71"/>
        <xdr:cNvSpPr>
          <a:spLocks noChangeShapeType="1"/>
        </xdr:cNvSpPr>
      </xdr:nvSpPr>
      <xdr:spPr bwMode="auto">
        <a:xfrm>
          <a:off x="0" y="552450"/>
          <a:ext cx="1362075" cy="819150"/>
        </a:xfrm>
        <a:prstGeom prst="line">
          <a:avLst/>
        </a:prstGeom>
        <a:noFill/>
        <a:ln w="9525">
          <a:solidFill>
            <a:srgbClr val="000000"/>
          </a:solidFill>
          <a:round/>
          <a:headEn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10"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8" name="Line 3"/>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9" name="Line 6"/>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10" name="Line 9"/>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4"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13" name="Line 3"/>
        <xdr:cNvSpPr>
          <a:spLocks noChangeShapeType="1"/>
        </xdr:cNvSpPr>
      </xdr:nvSpPr>
      <xdr:spPr bwMode="auto">
        <a:xfrm>
          <a:off x="0" y="552450"/>
          <a:ext cx="1371600" cy="819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8" name="Line 3"/>
        <xdr:cNvSpPr>
          <a:spLocks noChangeShapeType="1"/>
        </xdr:cNvSpPr>
      </xdr:nvSpPr>
      <xdr:spPr bwMode="auto">
        <a:xfrm>
          <a:off x="0" y="552450"/>
          <a:ext cx="2095500" cy="819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3</xdr:col>
      <xdr:colOff>0</xdr:colOff>
      <xdr:row>4</xdr:row>
      <xdr:rowOff>0</xdr:rowOff>
    </xdr:to>
    <xdr:sp macro="" textlink="">
      <xdr:nvSpPr>
        <xdr:cNvPr id="9" name="Line 6"/>
        <xdr:cNvSpPr>
          <a:spLocks noChangeShapeType="1"/>
        </xdr:cNvSpPr>
      </xdr:nvSpPr>
      <xdr:spPr bwMode="auto">
        <a:xfrm>
          <a:off x="0" y="552450"/>
          <a:ext cx="2095500" cy="819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3</xdr:col>
      <xdr:colOff>0</xdr:colOff>
      <xdr:row>4</xdr:row>
      <xdr:rowOff>0</xdr:rowOff>
    </xdr:to>
    <xdr:sp macro="" textlink="">
      <xdr:nvSpPr>
        <xdr:cNvPr id="10" name="Line 9"/>
        <xdr:cNvSpPr>
          <a:spLocks noChangeShapeType="1"/>
        </xdr:cNvSpPr>
      </xdr:nvSpPr>
      <xdr:spPr bwMode="auto">
        <a:xfrm>
          <a:off x="0" y="447675"/>
          <a:ext cx="2057400"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4"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10" name="Line 3"/>
        <xdr:cNvSpPr>
          <a:spLocks noChangeShapeType="1"/>
        </xdr:cNvSpPr>
      </xdr:nvSpPr>
      <xdr:spPr bwMode="auto">
        <a:xfrm>
          <a:off x="0" y="552450"/>
          <a:ext cx="1371600" cy="819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8" name="Line 3"/>
        <xdr:cNvSpPr>
          <a:spLocks noChangeShapeType="1"/>
        </xdr:cNvSpPr>
      </xdr:nvSpPr>
      <xdr:spPr bwMode="auto">
        <a:xfrm>
          <a:off x="0" y="552450"/>
          <a:ext cx="2095500" cy="819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3</xdr:col>
      <xdr:colOff>0</xdr:colOff>
      <xdr:row>4</xdr:row>
      <xdr:rowOff>0</xdr:rowOff>
    </xdr:to>
    <xdr:sp macro="" textlink="">
      <xdr:nvSpPr>
        <xdr:cNvPr id="9" name="Line 6"/>
        <xdr:cNvSpPr>
          <a:spLocks noChangeShapeType="1"/>
        </xdr:cNvSpPr>
      </xdr:nvSpPr>
      <xdr:spPr bwMode="auto">
        <a:xfrm>
          <a:off x="0" y="552450"/>
          <a:ext cx="2095500" cy="819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3</xdr:col>
      <xdr:colOff>0</xdr:colOff>
      <xdr:row>4</xdr:row>
      <xdr:rowOff>0</xdr:rowOff>
    </xdr:to>
    <xdr:sp macro="" textlink="">
      <xdr:nvSpPr>
        <xdr:cNvPr id="10" name="Line 9"/>
        <xdr:cNvSpPr>
          <a:spLocks noChangeShapeType="1"/>
        </xdr:cNvSpPr>
      </xdr:nvSpPr>
      <xdr:spPr bwMode="auto">
        <a:xfrm>
          <a:off x="0" y="552450"/>
          <a:ext cx="2095500" cy="819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9525</xdr:colOff>
      <xdr:row>3</xdr:row>
      <xdr:rowOff>0</xdr:rowOff>
    </xdr:from>
    <xdr:to>
      <xdr:col>2</xdr:col>
      <xdr:colOff>0</xdr:colOff>
      <xdr:row>7</xdr:row>
      <xdr:rowOff>9525</xdr:rowOff>
    </xdr:to>
    <xdr:sp macro="" textlink="">
      <xdr:nvSpPr>
        <xdr:cNvPr id="4" name="Line 17"/>
        <xdr:cNvSpPr>
          <a:spLocks noChangeShapeType="1"/>
        </xdr:cNvSpPr>
      </xdr:nvSpPr>
      <xdr:spPr bwMode="auto">
        <a:xfrm>
          <a:off x="9525" y="1028700"/>
          <a:ext cx="203835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10" name="Line 3"/>
        <xdr:cNvSpPr>
          <a:spLocks noChangeShapeType="1"/>
        </xdr:cNvSpPr>
      </xdr:nvSpPr>
      <xdr:spPr bwMode="auto">
        <a:xfrm>
          <a:off x="0" y="885825"/>
          <a:ext cx="1466850" cy="819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5" name="Line 3"/>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6" name="Line 6"/>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7" name="Line 9"/>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8" name="Line 3"/>
        <xdr:cNvSpPr>
          <a:spLocks noChangeShapeType="1"/>
        </xdr:cNvSpPr>
      </xdr:nvSpPr>
      <xdr:spPr bwMode="auto">
        <a:xfrm>
          <a:off x="0" y="552450"/>
          <a:ext cx="1724025" cy="819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9525</xdr:colOff>
      <xdr:row>3</xdr:row>
      <xdr:rowOff>0</xdr:rowOff>
    </xdr:from>
    <xdr:to>
      <xdr:col>2</xdr:col>
      <xdr:colOff>0</xdr:colOff>
      <xdr:row>7</xdr:row>
      <xdr:rowOff>9525</xdr:rowOff>
    </xdr:to>
    <xdr:sp macro="" textlink="">
      <xdr:nvSpPr>
        <xdr:cNvPr id="4" name="Line 17"/>
        <xdr:cNvSpPr>
          <a:spLocks noChangeShapeType="1"/>
        </xdr:cNvSpPr>
      </xdr:nvSpPr>
      <xdr:spPr bwMode="auto">
        <a:xfrm>
          <a:off x="9525" y="990600"/>
          <a:ext cx="2038350" cy="1333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10" name="Line 3"/>
        <xdr:cNvSpPr>
          <a:spLocks noChangeShapeType="1"/>
        </xdr:cNvSpPr>
      </xdr:nvSpPr>
      <xdr:spPr bwMode="auto">
        <a:xfrm>
          <a:off x="0" y="457200"/>
          <a:ext cx="146685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8" name="Line 3"/>
        <xdr:cNvSpPr>
          <a:spLocks noChangeShapeType="1"/>
        </xdr:cNvSpPr>
      </xdr:nvSpPr>
      <xdr:spPr bwMode="auto">
        <a:xfrm>
          <a:off x="0" y="476250"/>
          <a:ext cx="1495425"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9525</xdr:colOff>
      <xdr:row>3</xdr:row>
      <xdr:rowOff>0</xdr:rowOff>
    </xdr:from>
    <xdr:to>
      <xdr:col>2</xdr:col>
      <xdr:colOff>0</xdr:colOff>
      <xdr:row>7</xdr:row>
      <xdr:rowOff>9525</xdr:rowOff>
    </xdr:to>
    <xdr:sp macro="" textlink="">
      <xdr:nvSpPr>
        <xdr:cNvPr id="4" name="Line 17"/>
        <xdr:cNvSpPr>
          <a:spLocks noChangeShapeType="1"/>
        </xdr:cNvSpPr>
      </xdr:nvSpPr>
      <xdr:spPr bwMode="auto">
        <a:xfrm>
          <a:off x="9525" y="990600"/>
          <a:ext cx="2038350" cy="1333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10" name="Line 3"/>
        <xdr:cNvSpPr>
          <a:spLocks noChangeShapeType="1"/>
        </xdr:cNvSpPr>
      </xdr:nvSpPr>
      <xdr:spPr bwMode="auto">
        <a:xfrm>
          <a:off x="0" y="790575"/>
          <a:ext cx="146685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8" name="Line 3"/>
        <xdr:cNvSpPr>
          <a:spLocks noChangeShapeType="1"/>
        </xdr:cNvSpPr>
      </xdr:nvSpPr>
      <xdr:spPr bwMode="auto">
        <a:xfrm>
          <a:off x="0" y="809625"/>
          <a:ext cx="1495425"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2" name="Line 1"/>
        <xdr:cNvSpPr>
          <a:spLocks noChangeShapeType="1"/>
        </xdr:cNvSpPr>
      </xdr:nvSpPr>
      <xdr:spPr bwMode="auto">
        <a:xfrm>
          <a:off x="9525" y="628650"/>
          <a:ext cx="352425" cy="533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28575</xdr:colOff>
      <xdr:row>1</xdr:row>
      <xdr:rowOff>171450</xdr:rowOff>
    </xdr:from>
    <xdr:to>
      <xdr:col>14</xdr:col>
      <xdr:colOff>0</xdr:colOff>
      <xdr:row>17</xdr:row>
      <xdr:rowOff>85725</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1</xdr:row>
      <xdr:rowOff>190500</xdr:rowOff>
    </xdr:from>
    <xdr:to>
      <xdr:col>14</xdr:col>
      <xdr:colOff>0</xdr:colOff>
      <xdr:row>16</xdr:row>
      <xdr:rowOff>171450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6"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18"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19"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20"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2</xdr:col>
      <xdr:colOff>676275</xdr:colOff>
      <xdr:row>4</xdr:row>
      <xdr:rowOff>0</xdr:rowOff>
    </xdr:to>
    <xdr:sp macro="" textlink="">
      <xdr:nvSpPr>
        <xdr:cNvPr id="21" name="Line 71"/>
        <xdr:cNvSpPr>
          <a:spLocks noChangeShapeType="1"/>
        </xdr:cNvSpPr>
      </xdr:nvSpPr>
      <xdr:spPr bwMode="auto">
        <a:xfrm>
          <a:off x="0" y="552450"/>
          <a:ext cx="1362075" cy="81915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5" name="Line 3"/>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6" name="Line 6"/>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7" name="Line 9"/>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0</xdr:colOff>
      <xdr:row>7</xdr:row>
      <xdr:rowOff>9525</xdr:rowOff>
    </xdr:to>
    <xdr:sp macro="" textlink="">
      <xdr:nvSpPr>
        <xdr:cNvPr id="4" name="Line 17"/>
        <xdr:cNvSpPr>
          <a:spLocks noChangeShapeType="1"/>
        </xdr:cNvSpPr>
      </xdr:nvSpPr>
      <xdr:spPr bwMode="auto">
        <a:xfrm>
          <a:off x="9525" y="1028700"/>
          <a:ext cx="1752600" cy="1504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10" name="Line 3"/>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11" name="Line 5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12" name="Line 61"/>
        <xdr:cNvSpPr>
          <a:spLocks noChangeShapeType="1"/>
        </xdr:cNvSpPr>
      </xdr:nvSpPr>
      <xdr:spPr bwMode="auto">
        <a:xfrm>
          <a:off x="0" y="552450"/>
          <a:ext cx="13716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2</xdr:col>
      <xdr:colOff>676275</xdr:colOff>
      <xdr:row>4</xdr:row>
      <xdr:rowOff>0</xdr:rowOff>
    </xdr:to>
    <xdr:sp macro="" textlink="">
      <xdr:nvSpPr>
        <xdr:cNvPr id="13" name="Line 71"/>
        <xdr:cNvSpPr>
          <a:spLocks noChangeShapeType="1"/>
        </xdr:cNvSpPr>
      </xdr:nvSpPr>
      <xdr:spPr bwMode="auto">
        <a:xfrm>
          <a:off x="0" y="552450"/>
          <a:ext cx="1362075" cy="81915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4</xdr:row>
      <xdr:rowOff>0</xdr:rowOff>
    </xdr:to>
    <xdr:sp macro="" textlink="">
      <xdr:nvSpPr>
        <xdr:cNvPr id="5" name="Line 3"/>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6" name="Line 6"/>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4</xdr:row>
      <xdr:rowOff>0</xdr:rowOff>
    </xdr:to>
    <xdr:sp macro="" textlink="">
      <xdr:nvSpPr>
        <xdr:cNvPr id="7" name="Line 9"/>
        <xdr:cNvSpPr>
          <a:spLocks noChangeShapeType="1"/>
        </xdr:cNvSpPr>
      </xdr:nvSpPr>
      <xdr:spPr bwMode="auto">
        <a:xfrm>
          <a:off x="0" y="552450"/>
          <a:ext cx="2095500" cy="81915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ader/AppData/Local/Temp/Temp1_&#36942;&#21435;HP.zip/&#36942;&#21435;HP/h24/h24-4geppo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ader/AppData/Local/Temp/Temp1_&#36942;&#21435;HP.zip/&#36942;&#21435;HP/h24/h24-9geppo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ader/AppData/Local/Temp/Temp1_&#36942;&#21435;HP.zip/&#36942;&#21435;HP/h24/h25-2geppou.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ader/AppData/Local/Temp/Temp1_&#36942;&#21435;HP.zip/&#36942;&#21435;HP/h24/h25-3gepp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計月報 （第１表） "/>
      <sheetName val="統計月報 （第２表）"/>
      <sheetName val="統計月報 （第３表）"/>
      <sheetName val="年度・暦年"/>
      <sheetName val="グラフ（年度・暦年）"/>
      <sheetName val="グラフ（外国客年度・暦年）"/>
    </sheetNames>
    <sheetDataSet>
      <sheetData sheetId="0">
        <row r="8">
          <cell r="C8" t="str">
            <v>24年4月</v>
          </cell>
        </row>
        <row r="9">
          <cell r="C9" t="str">
            <v>23年4月</v>
          </cell>
        </row>
        <row r="10">
          <cell r="C10" t="str">
            <v>増減数</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計月報 （第１表） "/>
      <sheetName val="統計月報 （第２表）"/>
      <sheetName val="統計月報 （第３表）"/>
      <sheetName val="年度・暦年"/>
      <sheetName val="グラフ（年度・暦年）"/>
      <sheetName val="グラフ（外国客年度・暦年）"/>
    </sheetNames>
    <sheetDataSet>
      <sheetData sheetId="0">
        <row r="8">
          <cell r="C8" t="str">
            <v>24年9月</v>
          </cell>
        </row>
        <row r="9">
          <cell r="C9" t="str">
            <v>23年9月</v>
          </cell>
        </row>
      </sheetData>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計月報 （第１表） "/>
      <sheetName val="統計月報 （第２表）"/>
      <sheetName val="統計月報 （第３表）"/>
      <sheetName val="年度・暦年"/>
      <sheetName val="グラフ（年度・暦年）"/>
      <sheetName val="グラフ（外国客年度・暦年）"/>
    </sheetNames>
    <sheetDataSet>
      <sheetData sheetId="0">
        <row r="8">
          <cell r="B8" t="str">
            <v>25年2月</v>
          </cell>
        </row>
        <row r="9">
          <cell r="B9" t="str">
            <v>24年2月</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計月報 （第１表） "/>
      <sheetName val="統計月報 （第２表）"/>
      <sheetName val="統計月報 （第３表）"/>
      <sheetName val="年度・暦年"/>
      <sheetName val="グラフ（年度・暦年）"/>
      <sheetName val="グラフ（外国客年度・暦年）"/>
    </sheetNames>
    <sheetDataSet>
      <sheetData sheetId="0">
        <row r="8">
          <cell r="B8" t="str">
            <v>25年3月</v>
          </cell>
          <cell r="G8">
            <v>541300</v>
          </cell>
        </row>
        <row r="9">
          <cell r="B9" t="str">
            <v>24年3月</v>
          </cell>
        </row>
      </sheetData>
      <sheetData sheetId="1" refreshError="1"/>
      <sheetData sheetId="2" refreshError="1"/>
      <sheetData sheetId="3" refreshError="1"/>
      <sheetData sheetId="4" refreshError="1"/>
      <sheetData sheetId="5">
        <row r="18">
          <cell r="B18" t="str">
            <v>４月</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workbookViewId="0">
      <selection activeCell="F8" sqref="F8"/>
    </sheetView>
  </sheetViews>
  <sheetFormatPr defaultRowHeight="12"/>
  <cols>
    <col min="1" max="2" width="10.25" style="3" bestFit="1" customWidth="1"/>
    <col min="3" max="3" width="10.375" style="3" bestFit="1" customWidth="1"/>
    <col min="4" max="4" width="11.25" style="3" bestFit="1" customWidth="1"/>
    <col min="5" max="5" width="21.75" style="4" customWidth="1"/>
    <col min="6" max="6" width="22.25" style="3" customWidth="1"/>
    <col min="7" max="7" width="21" style="3" customWidth="1"/>
    <col min="8" max="16384" width="9" style="3"/>
  </cols>
  <sheetData>
    <row r="1" spans="1:9" ht="21" customHeight="1">
      <c r="A1" s="1" t="s">
        <v>209</v>
      </c>
      <c r="B1" s="2" t="s">
        <v>10</v>
      </c>
      <c r="C1" s="1"/>
      <c r="D1" s="1"/>
      <c r="E1" s="1"/>
      <c r="F1" s="1"/>
      <c r="G1" s="1"/>
    </row>
    <row r="2" spans="1:9" ht="21" customHeight="1">
      <c r="A2" s="753" t="s">
        <v>0</v>
      </c>
      <c r="B2" s="752" t="s">
        <v>1</v>
      </c>
      <c r="C2" s="752"/>
      <c r="D2" s="752"/>
      <c r="E2" s="752" t="s">
        <v>17</v>
      </c>
      <c r="F2" s="752"/>
      <c r="G2" s="752"/>
    </row>
    <row r="3" spans="1:9" ht="21" customHeight="1">
      <c r="A3" s="754"/>
      <c r="B3" s="516" t="s">
        <v>11</v>
      </c>
      <c r="C3" s="512" t="s">
        <v>12</v>
      </c>
      <c r="D3" s="517" t="s">
        <v>13</v>
      </c>
      <c r="E3" s="755" t="s">
        <v>18</v>
      </c>
      <c r="F3" s="756"/>
      <c r="G3" s="757"/>
    </row>
    <row r="4" spans="1:9" ht="21" customHeight="1">
      <c r="A4" s="10" t="s">
        <v>22</v>
      </c>
      <c r="B4" s="35">
        <f>C4+D4</f>
        <v>471100</v>
      </c>
      <c r="C4" s="35">
        <v>436800</v>
      </c>
      <c r="D4" s="35">
        <v>34300</v>
      </c>
      <c r="E4" s="9" t="s">
        <v>44</v>
      </c>
      <c r="F4" s="9" t="s">
        <v>45</v>
      </c>
      <c r="G4" s="9" t="s">
        <v>87</v>
      </c>
      <c r="H4" s="827">
        <v>41044</v>
      </c>
      <c r="I4" s="3" t="s">
        <v>233</v>
      </c>
    </row>
    <row r="5" spans="1:9" ht="21" customHeight="1">
      <c r="A5" s="10" t="s">
        <v>23</v>
      </c>
      <c r="B5" s="35">
        <f t="shared" ref="B5:B15" si="0">C5+D5</f>
        <v>434300</v>
      </c>
      <c r="C5" s="35">
        <v>394000</v>
      </c>
      <c r="D5" s="35">
        <v>40300</v>
      </c>
      <c r="E5" s="9" t="s">
        <v>46</v>
      </c>
      <c r="F5" s="9" t="s">
        <v>47</v>
      </c>
      <c r="G5" s="9" t="s">
        <v>88</v>
      </c>
      <c r="H5" s="827">
        <v>41075</v>
      </c>
      <c r="I5" s="3" t="s">
        <v>233</v>
      </c>
    </row>
    <row r="6" spans="1:9" ht="21" customHeight="1">
      <c r="A6" s="10" t="s">
        <v>2</v>
      </c>
      <c r="B6" s="35">
        <f t="shared" si="0"/>
        <v>426400</v>
      </c>
      <c r="C6" s="35">
        <v>391600</v>
      </c>
      <c r="D6" s="35">
        <v>34800</v>
      </c>
      <c r="E6" s="9" t="s">
        <v>24</v>
      </c>
      <c r="F6" s="11" t="s">
        <v>34</v>
      </c>
      <c r="G6" s="11" t="s">
        <v>89</v>
      </c>
      <c r="H6" s="827">
        <v>41103</v>
      </c>
      <c r="I6" s="3" t="s">
        <v>233</v>
      </c>
    </row>
    <row r="7" spans="1:9" ht="21" customHeight="1">
      <c r="A7" s="10" t="s">
        <v>3</v>
      </c>
      <c r="B7" s="35">
        <f t="shared" si="0"/>
        <v>550400</v>
      </c>
      <c r="C7" s="35">
        <v>482500</v>
      </c>
      <c r="D7" s="35">
        <v>67900</v>
      </c>
      <c r="E7" s="9" t="s">
        <v>25</v>
      </c>
      <c r="F7" s="11" t="s">
        <v>35</v>
      </c>
      <c r="G7" s="11" t="s">
        <v>90</v>
      </c>
      <c r="H7" s="827">
        <v>41136</v>
      </c>
      <c r="I7" s="3" t="s">
        <v>233</v>
      </c>
    </row>
    <row r="8" spans="1:9" ht="21" customHeight="1">
      <c r="A8" s="10" t="s">
        <v>4</v>
      </c>
      <c r="B8" s="35">
        <f t="shared" si="0"/>
        <v>607200</v>
      </c>
      <c r="C8" s="35">
        <v>562100</v>
      </c>
      <c r="D8" s="35">
        <v>45100</v>
      </c>
      <c r="E8" s="9" t="s">
        <v>26</v>
      </c>
      <c r="F8" s="11" t="s">
        <v>36</v>
      </c>
      <c r="G8" s="11" t="s">
        <v>91</v>
      </c>
      <c r="H8" s="827">
        <v>41166</v>
      </c>
      <c r="I8" s="3" t="s">
        <v>233</v>
      </c>
    </row>
    <row r="9" spans="1:9" ht="21" customHeight="1">
      <c r="A9" s="10" t="s">
        <v>5</v>
      </c>
      <c r="B9" s="35">
        <f t="shared" si="0"/>
        <v>507300</v>
      </c>
      <c r="C9" s="35">
        <v>474800</v>
      </c>
      <c r="D9" s="35">
        <v>32500</v>
      </c>
      <c r="E9" s="9" t="s">
        <v>27</v>
      </c>
      <c r="F9" s="11" t="s">
        <v>37</v>
      </c>
      <c r="G9" s="11" t="s">
        <v>60</v>
      </c>
      <c r="H9" s="827">
        <v>41197</v>
      </c>
      <c r="I9" s="3" t="s">
        <v>233</v>
      </c>
    </row>
    <row r="10" spans="1:9" ht="21" customHeight="1">
      <c r="A10" s="10" t="s">
        <v>14</v>
      </c>
      <c r="B10" s="35">
        <f t="shared" si="0"/>
        <v>519700</v>
      </c>
      <c r="C10" s="35">
        <v>488200</v>
      </c>
      <c r="D10" s="35">
        <v>31500</v>
      </c>
      <c r="E10" s="9" t="s">
        <v>28</v>
      </c>
      <c r="F10" s="11" t="s">
        <v>38</v>
      </c>
      <c r="G10" s="11" t="s">
        <v>61</v>
      </c>
      <c r="H10" s="827">
        <v>41228</v>
      </c>
      <c r="I10" s="3" t="s">
        <v>233</v>
      </c>
    </row>
    <row r="11" spans="1:9" ht="21" customHeight="1">
      <c r="A11" s="10" t="s">
        <v>15</v>
      </c>
      <c r="B11" s="35">
        <f t="shared" si="0"/>
        <v>483100</v>
      </c>
      <c r="C11" s="35">
        <v>468800</v>
      </c>
      <c r="D11" s="35">
        <v>14300</v>
      </c>
      <c r="E11" s="9" t="s">
        <v>29</v>
      </c>
      <c r="F11" s="11" t="s">
        <v>39</v>
      </c>
      <c r="G11" s="11" t="s">
        <v>62</v>
      </c>
      <c r="H11" s="827">
        <v>41257</v>
      </c>
      <c r="I11" s="3" t="s">
        <v>233</v>
      </c>
    </row>
    <row r="12" spans="1:9" ht="21" customHeight="1">
      <c r="A12" s="10" t="s">
        <v>16</v>
      </c>
      <c r="B12" s="35">
        <f t="shared" si="0"/>
        <v>463400</v>
      </c>
      <c r="C12" s="35">
        <v>446300</v>
      </c>
      <c r="D12" s="35">
        <v>17100</v>
      </c>
      <c r="E12" s="9" t="s">
        <v>30</v>
      </c>
      <c r="F12" s="11" t="s">
        <v>40</v>
      </c>
      <c r="G12" s="11" t="s">
        <v>63</v>
      </c>
      <c r="H12" s="827">
        <v>41289</v>
      </c>
      <c r="I12" s="3" t="s">
        <v>233</v>
      </c>
    </row>
    <row r="13" spans="1:9" ht="21" customHeight="1">
      <c r="A13" s="10" t="s">
        <v>20</v>
      </c>
      <c r="B13" s="35">
        <f t="shared" si="0"/>
        <v>429700</v>
      </c>
      <c r="C13" s="35">
        <v>414100</v>
      </c>
      <c r="D13" s="35">
        <v>15600</v>
      </c>
      <c r="E13" s="9" t="s">
        <v>31</v>
      </c>
      <c r="F13" s="11" t="s">
        <v>41</v>
      </c>
      <c r="G13" s="11" t="s">
        <v>64</v>
      </c>
      <c r="H13" s="827">
        <v>41320</v>
      </c>
      <c r="I13" s="3" t="s">
        <v>233</v>
      </c>
    </row>
    <row r="14" spans="1:9" ht="21" customHeight="1">
      <c r="A14" s="10" t="s">
        <v>6</v>
      </c>
      <c r="B14" s="35">
        <f t="shared" si="0"/>
        <v>463200</v>
      </c>
      <c r="C14" s="35">
        <v>438700</v>
      </c>
      <c r="D14" s="35">
        <v>24500</v>
      </c>
      <c r="E14" s="9" t="s">
        <v>32</v>
      </c>
      <c r="F14" s="11" t="s">
        <v>42</v>
      </c>
      <c r="G14" s="11" t="s">
        <v>65</v>
      </c>
      <c r="H14" s="827">
        <v>41348</v>
      </c>
      <c r="I14" s="3" t="s">
        <v>233</v>
      </c>
    </row>
    <row r="15" spans="1:9" ht="21" customHeight="1">
      <c r="A15" s="10" t="s">
        <v>7</v>
      </c>
      <c r="B15" s="35">
        <f t="shared" si="0"/>
        <v>568900</v>
      </c>
      <c r="C15" s="35">
        <v>544300</v>
      </c>
      <c r="D15" s="35">
        <v>24600</v>
      </c>
      <c r="E15" s="9" t="s">
        <v>33</v>
      </c>
      <c r="F15" s="11" t="s">
        <v>43</v>
      </c>
      <c r="G15" s="11" t="s">
        <v>66</v>
      </c>
      <c r="H15" s="827">
        <v>41379</v>
      </c>
      <c r="I15" s="3" t="s">
        <v>233</v>
      </c>
    </row>
    <row r="16" spans="1:9" ht="23.25" customHeight="1">
      <c r="A16" s="6" t="s">
        <v>8</v>
      </c>
      <c r="B16" s="513">
        <f>SUM(B4:B15)</f>
        <v>5924700</v>
      </c>
      <c r="C16" s="513">
        <f>SUM(C4:C15)</f>
        <v>5542200</v>
      </c>
      <c r="D16" s="513">
        <f>SUM(D4:D15)</f>
        <v>382500</v>
      </c>
      <c r="E16" s="641" t="s">
        <v>21</v>
      </c>
      <c r="F16" s="11" t="s">
        <v>231</v>
      </c>
      <c r="G16" s="11" t="s">
        <v>210</v>
      </c>
    </row>
    <row r="17" spans="4:5" ht="17.25" customHeight="1">
      <c r="D17" s="7"/>
      <c r="E17" s="746" t="s">
        <v>232</v>
      </c>
    </row>
    <row r="18" spans="4:5">
      <c r="E18" s="5" t="s">
        <v>9</v>
      </c>
    </row>
  </sheetData>
  <mergeCells count="4">
    <mergeCell ref="E2:G2"/>
    <mergeCell ref="B2:D2"/>
    <mergeCell ref="A2:A3"/>
    <mergeCell ref="E3:G3"/>
  </mergeCells>
  <phoneticPr fontId="2"/>
  <hyperlinks>
    <hyperlink ref="E4" location="'４月（１表）'!A1" display="４月（１表）"/>
    <hyperlink ref="E5" location="'５月（１表）'!A1" display="５月（１表）"/>
    <hyperlink ref="E6" location="'６月（１表）'!A1" display="６月（１表）"/>
    <hyperlink ref="F6" location="'６月（２表）'!A1" display="６月（２表）"/>
    <hyperlink ref="E7" location="'７月（１表）'!A1" display="７月（１表）"/>
    <hyperlink ref="F7" location="'７月（２表）'!A1" display="７月（２表）"/>
    <hyperlink ref="E8" location="'８月（１表）'!A1" display="８月（１表）"/>
    <hyperlink ref="F8" location="'８月（２表）'!A1" display="８月（２表）"/>
    <hyperlink ref="E10" location="'10月（１表）'!A1" display="10月（１表）"/>
    <hyperlink ref="F10" location="'10月（２表）'!A1" display="10月（２表）"/>
    <hyperlink ref="E11" location="'11月（１表）'!A1" display="11月（１表）"/>
    <hyperlink ref="F11" location="'11月（２表）'!A1" display="11月（２表）"/>
    <hyperlink ref="E12" location="'12月（１表）'!A1" display="12月（１表）"/>
    <hyperlink ref="F12" location="'12月（２表）'!A1" display="12月（２表）"/>
    <hyperlink ref="E13" location="'１月（１表）'!A1" display="１月（１表）"/>
    <hyperlink ref="F13" location="'１月（２表）'!A1" display="１月（２表）"/>
    <hyperlink ref="E14" location="'２月（１表）'!A1" display="２月（１表）"/>
    <hyperlink ref="F14" location="'２月（２表）'!A1" display="２月（２表）"/>
    <hyperlink ref="E15" location="'３月（１表）'!A1" display="３月（１表）"/>
    <hyperlink ref="F15" location="'３月（２表）'!A1" display="３月（２表）"/>
    <hyperlink ref="F4" location="'４月（２表）'!A1" display="４月（２表）"/>
    <hyperlink ref="F5" location="'５月（２表）'!A1" display="５月（２表）"/>
    <hyperlink ref="G9" location="'９月（３表）'!A1" display="９月（３表）"/>
    <hyperlink ref="G10" location="'10月（３表）'!A1" display="10月（３表）"/>
    <hyperlink ref="G11" location="'11月（３表）'!A1" display="11月（３表）"/>
    <hyperlink ref="G12" location="'12月（３表）'!A1" display="12月（３表）"/>
    <hyperlink ref="G13" location="'１月（３表）'!A1" display="１月（３表）"/>
    <hyperlink ref="G14" location="'２月（３表）'!A1" display="２月（３表）"/>
    <hyperlink ref="G15" location="'３月（３表）'!A1" display="３月（３表）"/>
    <hyperlink ref="F9" location="'９月（２表）'!A1" display="９月（２表）"/>
    <hyperlink ref="E9" location="'９月（１表）'!A1" display="９月（１表）"/>
    <hyperlink ref="G4" location="'４月（３表）'!A1" display="４月（３表）"/>
    <hyperlink ref="G6" location="'６月（３表）'!A1" display="６月（３表）"/>
    <hyperlink ref="G7" location="'７月（３表）'!A1" display="７月（３表）"/>
    <hyperlink ref="G8" location="'８月（３表）'!A1" display="８月（３表）"/>
    <hyperlink ref="G5" location="'５月（３表）'!A1" display="５月（３表）"/>
    <hyperlink ref="E16" location="月別入域観光客数の推移!A1" display="月別入域観光客数の推移"/>
    <hyperlink ref="F16" location="グラフ!A1" display="（グラフ）"/>
    <hyperlink ref="G16" location="'グラフ（外国客）'!A1" display="（外国客グラフ）"/>
  </hyperlink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workbookViewId="0">
      <selection sqref="A1:B1"/>
    </sheetView>
  </sheetViews>
  <sheetFormatPr defaultRowHeight="13.5"/>
  <cols>
    <col min="1" max="1" width="12.125" style="8" customWidth="1"/>
    <col min="2" max="2" width="9" style="8"/>
    <col min="3" max="3" width="12.75" style="8" customWidth="1"/>
    <col min="4" max="4" width="15.375" style="8" bestFit="1" customWidth="1"/>
    <col min="5" max="12" width="12.75" style="8" customWidth="1"/>
    <col min="13" max="16384" width="9" style="8"/>
  </cols>
  <sheetData>
    <row r="1" spans="1:13" s="636" customFormat="1" ht="24" customHeight="1">
      <c r="A1" s="758" t="str">
        <f>平成24年度!A1</f>
        <v>平成2４年度</v>
      </c>
      <c r="B1" s="758"/>
      <c r="C1" s="637"/>
      <c r="D1" s="637"/>
      <c r="E1" s="638" t="str">
        <f ca="1">RIGHT(CELL("filename",$A$1),LEN(CELL("filename",$A$1))-FIND("]",CELL("filename",$A$1)))</f>
        <v>６月（３表）</v>
      </c>
      <c r="F1" s="639" t="s">
        <v>19</v>
      </c>
      <c r="G1" s="638"/>
      <c r="H1" s="639"/>
      <c r="I1" s="640"/>
      <c r="J1" s="638"/>
      <c r="K1" s="634"/>
      <c r="L1" s="635"/>
      <c r="M1" s="635"/>
    </row>
    <row r="2" spans="1:13" ht="21.75" thickBot="1">
      <c r="A2" s="46" t="s">
        <v>143</v>
      </c>
      <c r="B2" s="47"/>
      <c r="C2" s="47"/>
      <c r="D2" s="48"/>
      <c r="E2" s="47"/>
      <c r="F2" s="47"/>
      <c r="G2" s="47"/>
      <c r="H2" s="47"/>
      <c r="I2" s="47"/>
      <c r="J2" s="47"/>
      <c r="K2" s="47"/>
      <c r="L2" s="47"/>
      <c r="M2" s="47"/>
    </row>
    <row r="3" spans="1:13" ht="18.75">
      <c r="A3" s="49"/>
      <c r="B3" s="50"/>
      <c r="C3" s="112" t="s">
        <v>49</v>
      </c>
      <c r="D3" s="739"/>
      <c r="E3" s="729">
        <v>1</v>
      </c>
      <c r="F3" s="729">
        <v>2</v>
      </c>
      <c r="G3" s="729">
        <v>3</v>
      </c>
      <c r="H3" s="729">
        <v>4</v>
      </c>
      <c r="I3" s="729">
        <v>5</v>
      </c>
      <c r="J3" s="729">
        <v>6</v>
      </c>
      <c r="K3" s="729">
        <v>7</v>
      </c>
      <c r="L3" s="52">
        <v>8</v>
      </c>
      <c r="M3" s="515"/>
    </row>
    <row r="4" spans="1:13" ht="19.5" thickBot="1">
      <c r="A4" s="799" t="s">
        <v>95</v>
      </c>
      <c r="B4" s="800"/>
      <c r="C4" s="116"/>
      <c r="D4" s="740" t="s">
        <v>144</v>
      </c>
      <c r="E4" s="750" t="s">
        <v>145</v>
      </c>
      <c r="F4" s="751" t="s">
        <v>146</v>
      </c>
      <c r="G4" s="751" t="s">
        <v>147</v>
      </c>
      <c r="H4" s="751" t="s">
        <v>148</v>
      </c>
      <c r="I4" s="751" t="s">
        <v>57</v>
      </c>
      <c r="J4" s="751" t="s">
        <v>149</v>
      </c>
      <c r="K4" s="751" t="s">
        <v>58</v>
      </c>
      <c r="L4" s="54" t="s">
        <v>150</v>
      </c>
      <c r="M4" s="55"/>
    </row>
    <row r="5" spans="1:13" ht="30" customHeight="1">
      <c r="A5" s="792" t="s">
        <v>100</v>
      </c>
      <c r="B5" s="793"/>
      <c r="C5" s="736" t="s">
        <v>156</v>
      </c>
      <c r="D5" s="737">
        <f>SUM(E5:L5)</f>
        <v>34800</v>
      </c>
      <c r="E5" s="738">
        <v>14500</v>
      </c>
      <c r="F5" s="738">
        <v>2200</v>
      </c>
      <c r="G5" s="738">
        <v>5800</v>
      </c>
      <c r="H5" s="738">
        <v>6700</v>
      </c>
      <c r="I5" s="738">
        <v>600</v>
      </c>
      <c r="J5" s="738">
        <v>200</v>
      </c>
      <c r="K5" s="738">
        <v>0</v>
      </c>
      <c r="L5" s="59">
        <v>4800</v>
      </c>
      <c r="M5" s="60"/>
    </row>
    <row r="6" spans="1:13" ht="30" customHeight="1">
      <c r="A6" s="792"/>
      <c r="B6" s="794"/>
      <c r="C6" s="62" t="s">
        <v>69</v>
      </c>
      <c r="D6" s="57">
        <f>SUM(E6:L6)</f>
        <v>31300</v>
      </c>
      <c r="E6" s="63">
        <v>16200</v>
      </c>
      <c r="F6" s="63">
        <v>1500</v>
      </c>
      <c r="G6" s="63">
        <v>2700</v>
      </c>
      <c r="H6" s="63">
        <v>4300</v>
      </c>
      <c r="I6" s="63">
        <v>300</v>
      </c>
      <c r="J6" s="63">
        <v>100</v>
      </c>
      <c r="K6" s="63">
        <v>0</v>
      </c>
      <c r="L6" s="63">
        <v>6200</v>
      </c>
      <c r="M6" s="64"/>
    </row>
    <row r="7" spans="1:13" ht="30" customHeight="1">
      <c r="A7" s="792"/>
      <c r="B7" s="794"/>
      <c r="C7" s="62" t="s">
        <v>51</v>
      </c>
      <c r="D7" s="65">
        <f t="shared" ref="D7:L7" si="0">D5-D6</f>
        <v>3500</v>
      </c>
      <c r="E7" s="66">
        <f t="shared" si="0"/>
        <v>-1700</v>
      </c>
      <c r="F7" s="67">
        <f t="shared" si="0"/>
        <v>700</v>
      </c>
      <c r="G7" s="67">
        <f t="shared" si="0"/>
        <v>3100</v>
      </c>
      <c r="H7" s="67">
        <f t="shared" si="0"/>
        <v>2400</v>
      </c>
      <c r="I7" s="67">
        <f t="shared" si="0"/>
        <v>300</v>
      </c>
      <c r="J7" s="67">
        <f t="shared" si="0"/>
        <v>100</v>
      </c>
      <c r="K7" s="67">
        <f t="shared" si="0"/>
        <v>0</v>
      </c>
      <c r="L7" s="67">
        <f t="shared" si="0"/>
        <v>-1400</v>
      </c>
      <c r="M7" s="68"/>
    </row>
    <row r="8" spans="1:13" ht="30" customHeight="1">
      <c r="A8" s="792"/>
      <c r="B8" s="794"/>
      <c r="C8" s="70" t="s">
        <v>138</v>
      </c>
      <c r="D8" s="71">
        <f t="shared" ref="D8:J8" si="1">IF(D5&gt;0,IF(D6&gt;0,D5/D6*100,0),0)</f>
        <v>111.18210862619809</v>
      </c>
      <c r="E8" s="72">
        <f t="shared" si="1"/>
        <v>89.506172839506178</v>
      </c>
      <c r="F8" s="73">
        <f t="shared" si="1"/>
        <v>146.66666666666666</v>
      </c>
      <c r="G8" s="73">
        <f t="shared" si="1"/>
        <v>214.81481481481484</v>
      </c>
      <c r="H8" s="73">
        <f t="shared" si="1"/>
        <v>155.81395348837211</v>
      </c>
      <c r="I8" s="73">
        <f t="shared" si="1"/>
        <v>200</v>
      </c>
      <c r="J8" s="73">
        <f t="shared" si="1"/>
        <v>200</v>
      </c>
      <c r="K8" s="73" t="s">
        <v>52</v>
      </c>
      <c r="L8" s="73">
        <f>IF(L5&gt;0,IF(L6&gt;0,L5/L6*100,0),0)</f>
        <v>77.41935483870968</v>
      </c>
      <c r="M8" s="74"/>
    </row>
    <row r="9" spans="1:13" ht="30" customHeight="1" thickBot="1">
      <c r="A9" s="795"/>
      <c r="B9" s="796"/>
      <c r="C9" s="77" t="s">
        <v>157</v>
      </c>
      <c r="D9" s="78">
        <v>100</v>
      </c>
      <c r="E9" s="79">
        <f t="shared" ref="E9:L9" si="2">E5/$D$5*100</f>
        <v>41.666666666666671</v>
      </c>
      <c r="F9" s="79">
        <f t="shared" si="2"/>
        <v>6.3218390804597711</v>
      </c>
      <c r="G9" s="79">
        <f t="shared" si="2"/>
        <v>16.666666666666664</v>
      </c>
      <c r="H9" s="79">
        <f t="shared" si="2"/>
        <v>19.25287356321839</v>
      </c>
      <c r="I9" s="79">
        <f t="shared" si="2"/>
        <v>1.7241379310344827</v>
      </c>
      <c r="J9" s="79">
        <f t="shared" si="2"/>
        <v>0.57471264367816088</v>
      </c>
      <c r="K9" s="79">
        <f t="shared" si="2"/>
        <v>0</v>
      </c>
      <c r="L9" s="80">
        <f t="shared" si="2"/>
        <v>13.793103448275861</v>
      </c>
      <c r="M9" s="81"/>
    </row>
    <row r="10" spans="1:13" ht="30" customHeight="1">
      <c r="A10" s="797" t="s">
        <v>103</v>
      </c>
      <c r="B10" s="798" t="s">
        <v>104</v>
      </c>
      <c r="C10" s="741" t="s">
        <v>105</v>
      </c>
      <c r="D10" s="737">
        <f>SUM(E10:M10)</f>
        <v>109400</v>
      </c>
      <c r="E10" s="742">
        <v>46500</v>
      </c>
      <c r="F10" s="742">
        <v>5900</v>
      </c>
      <c r="G10" s="742">
        <v>17900</v>
      </c>
      <c r="H10" s="742">
        <v>15800</v>
      </c>
      <c r="I10" s="742">
        <v>1700</v>
      </c>
      <c r="J10" s="742">
        <v>600</v>
      </c>
      <c r="K10" s="742">
        <v>100</v>
      </c>
      <c r="L10" s="82">
        <v>20900</v>
      </c>
      <c r="M10" s="83"/>
    </row>
    <row r="11" spans="1:13" ht="30" customHeight="1">
      <c r="A11" s="792"/>
      <c r="B11" s="794"/>
      <c r="C11" s="85" t="s">
        <v>106</v>
      </c>
      <c r="D11" s="86">
        <f>SUM(E11:M11)</f>
        <v>71600</v>
      </c>
      <c r="E11" s="87">
        <v>35300</v>
      </c>
      <c r="F11" s="87">
        <v>3500</v>
      </c>
      <c r="G11" s="87">
        <v>7100</v>
      </c>
      <c r="H11" s="87">
        <v>6900</v>
      </c>
      <c r="I11" s="87">
        <v>1200</v>
      </c>
      <c r="J11" s="87">
        <v>400</v>
      </c>
      <c r="K11" s="87">
        <v>0</v>
      </c>
      <c r="L11" s="87">
        <v>17200</v>
      </c>
      <c r="M11" s="88"/>
    </row>
    <row r="12" spans="1:13" ht="30" customHeight="1">
      <c r="A12" s="792"/>
      <c r="B12" s="794"/>
      <c r="C12" s="85" t="s">
        <v>51</v>
      </c>
      <c r="D12" s="65">
        <f>IF(D11=0,0,D10-D11)</f>
        <v>37800</v>
      </c>
      <c r="E12" s="67">
        <f t="shared" ref="E12:L12" si="3">E10-E11</f>
        <v>11200</v>
      </c>
      <c r="F12" s="67">
        <f t="shared" si="3"/>
        <v>2400</v>
      </c>
      <c r="G12" s="67">
        <f t="shared" si="3"/>
        <v>10800</v>
      </c>
      <c r="H12" s="67">
        <f t="shared" si="3"/>
        <v>8900</v>
      </c>
      <c r="I12" s="67">
        <f t="shared" si="3"/>
        <v>500</v>
      </c>
      <c r="J12" s="67">
        <f t="shared" si="3"/>
        <v>200</v>
      </c>
      <c r="K12" s="67">
        <f t="shared" si="3"/>
        <v>100</v>
      </c>
      <c r="L12" s="67">
        <f t="shared" si="3"/>
        <v>3700</v>
      </c>
      <c r="M12" s="68"/>
    </row>
    <row r="13" spans="1:13" ht="30" customHeight="1">
      <c r="A13" s="792"/>
      <c r="B13" s="794"/>
      <c r="C13" s="90" t="s">
        <v>107</v>
      </c>
      <c r="D13" s="91">
        <f t="shared" ref="D13:J13" si="4">IF(D10&gt;0,IF(D11&gt;0,D10/D11*100,0),0)</f>
        <v>152.79329608938548</v>
      </c>
      <c r="E13" s="92">
        <f t="shared" si="4"/>
        <v>131.72804532577905</v>
      </c>
      <c r="F13" s="93">
        <f t="shared" si="4"/>
        <v>168.57142857142858</v>
      </c>
      <c r="G13" s="94">
        <f t="shared" si="4"/>
        <v>252.11267605633805</v>
      </c>
      <c r="H13" s="94">
        <f t="shared" si="4"/>
        <v>228.98550724637681</v>
      </c>
      <c r="I13" s="94">
        <f t="shared" si="4"/>
        <v>141.66666666666669</v>
      </c>
      <c r="J13" s="94">
        <f t="shared" si="4"/>
        <v>150</v>
      </c>
      <c r="K13" s="94" t="s">
        <v>139</v>
      </c>
      <c r="L13" s="94">
        <f>IF(L10&gt;0,IF(L11&gt;0,L10/L11*100,0),0)</f>
        <v>121.51162790697674</v>
      </c>
      <c r="M13" s="81"/>
    </row>
    <row r="14" spans="1:13" ht="30" customHeight="1" thickBot="1">
      <c r="A14" s="795"/>
      <c r="B14" s="796"/>
      <c r="C14" s="95" t="s">
        <v>102</v>
      </c>
      <c r="D14" s="96">
        <v>100</v>
      </c>
      <c r="E14" s="97">
        <f t="shared" ref="E14:L14" si="5">E10/$D$10*100</f>
        <v>42.504570383912252</v>
      </c>
      <c r="F14" s="97">
        <f t="shared" si="5"/>
        <v>5.3930530164533819</v>
      </c>
      <c r="G14" s="97">
        <f t="shared" si="5"/>
        <v>16.361974405850091</v>
      </c>
      <c r="H14" s="97">
        <f t="shared" si="5"/>
        <v>14.442413162705666</v>
      </c>
      <c r="I14" s="97">
        <f t="shared" si="5"/>
        <v>1.5539305301645339</v>
      </c>
      <c r="J14" s="97">
        <f t="shared" si="5"/>
        <v>0.54844606946983543</v>
      </c>
      <c r="K14" s="97">
        <f t="shared" si="5"/>
        <v>9.1407678244972576E-2</v>
      </c>
      <c r="L14" s="98">
        <f t="shared" si="5"/>
        <v>19.104204753199269</v>
      </c>
      <c r="M14" s="81"/>
    </row>
    <row r="15" spans="1:13" ht="30" customHeight="1">
      <c r="A15" s="797" t="s">
        <v>108</v>
      </c>
      <c r="B15" s="798" t="s">
        <v>109</v>
      </c>
      <c r="C15" s="743" t="s">
        <v>110</v>
      </c>
      <c r="D15" s="744">
        <f>SUM(E15:M15)</f>
        <v>168300</v>
      </c>
      <c r="E15" s="745">
        <v>58600</v>
      </c>
      <c r="F15" s="745">
        <v>17000</v>
      </c>
      <c r="G15" s="745">
        <v>31200</v>
      </c>
      <c r="H15" s="745">
        <v>28700</v>
      </c>
      <c r="I15" s="745">
        <v>3200</v>
      </c>
      <c r="J15" s="745">
        <v>1600</v>
      </c>
      <c r="K15" s="745">
        <v>100</v>
      </c>
      <c r="L15" s="99">
        <v>27900</v>
      </c>
      <c r="M15" s="83"/>
    </row>
    <row r="16" spans="1:13" ht="30" customHeight="1">
      <c r="A16" s="792"/>
      <c r="B16" s="794"/>
      <c r="C16" s="85" t="s">
        <v>111</v>
      </c>
      <c r="D16" s="86">
        <f>SUM(E16:M16)</f>
        <v>109100</v>
      </c>
      <c r="E16" s="87">
        <v>44800</v>
      </c>
      <c r="F16" s="87">
        <v>11300</v>
      </c>
      <c r="G16" s="87">
        <v>8900</v>
      </c>
      <c r="H16" s="87">
        <v>16300</v>
      </c>
      <c r="I16" s="87">
        <v>3200</v>
      </c>
      <c r="J16" s="87">
        <v>1300</v>
      </c>
      <c r="K16" s="87">
        <v>0</v>
      </c>
      <c r="L16" s="87">
        <v>23300</v>
      </c>
      <c r="M16" s="88"/>
    </row>
    <row r="17" spans="1:13" ht="30" customHeight="1">
      <c r="A17" s="792"/>
      <c r="B17" s="794"/>
      <c r="C17" s="85" t="s">
        <v>51</v>
      </c>
      <c r="D17" s="100">
        <f>IF(D16=0,0,D15-D16)</f>
        <v>59200</v>
      </c>
      <c r="E17" s="101">
        <f t="shared" ref="E17:L17" si="6">E15-E16</f>
        <v>13800</v>
      </c>
      <c r="F17" s="101">
        <f t="shared" si="6"/>
        <v>5700</v>
      </c>
      <c r="G17" s="101">
        <f t="shared" si="6"/>
        <v>22300</v>
      </c>
      <c r="H17" s="101">
        <f t="shared" si="6"/>
        <v>12400</v>
      </c>
      <c r="I17" s="101">
        <f t="shared" si="6"/>
        <v>0</v>
      </c>
      <c r="J17" s="101">
        <f t="shared" si="6"/>
        <v>300</v>
      </c>
      <c r="K17" s="101">
        <f t="shared" si="6"/>
        <v>100</v>
      </c>
      <c r="L17" s="101">
        <f t="shared" si="6"/>
        <v>4600</v>
      </c>
      <c r="M17" s="102"/>
    </row>
    <row r="18" spans="1:13" ht="30" customHeight="1">
      <c r="A18" s="792"/>
      <c r="B18" s="794"/>
      <c r="C18" s="90" t="s">
        <v>112</v>
      </c>
      <c r="D18" s="91">
        <f t="shared" ref="D18:J18" si="7">IF(D15&gt;0,IF(D16&gt;0,D15/D16*100,0),0)</f>
        <v>154.26214482126491</v>
      </c>
      <c r="E18" s="92">
        <f t="shared" si="7"/>
        <v>130.80357142857142</v>
      </c>
      <c r="F18" s="93">
        <f t="shared" si="7"/>
        <v>150.44247787610618</v>
      </c>
      <c r="G18" s="94">
        <f t="shared" si="7"/>
        <v>350.56179775280901</v>
      </c>
      <c r="H18" s="94">
        <f t="shared" si="7"/>
        <v>176.07361963190183</v>
      </c>
      <c r="I18" s="94">
        <f t="shared" si="7"/>
        <v>100</v>
      </c>
      <c r="J18" s="94">
        <f t="shared" si="7"/>
        <v>123.07692307692308</v>
      </c>
      <c r="K18" s="94" t="s">
        <v>139</v>
      </c>
      <c r="L18" s="94">
        <f>IF(L15&gt;0,IF(L16&gt;0,L15/L16*100,0),0)</f>
        <v>119.74248927038627</v>
      </c>
      <c r="M18" s="81"/>
    </row>
    <row r="19" spans="1:13" ht="30" customHeight="1" thickBot="1">
      <c r="A19" s="795"/>
      <c r="B19" s="796"/>
      <c r="C19" s="95" t="s">
        <v>140</v>
      </c>
      <c r="D19" s="96">
        <v>100</v>
      </c>
      <c r="E19" s="97">
        <f t="shared" ref="E19:L19" si="8">E15/$D$15*100</f>
        <v>34.818775995246583</v>
      </c>
      <c r="F19" s="97">
        <f t="shared" si="8"/>
        <v>10.1010101010101</v>
      </c>
      <c r="G19" s="97">
        <f t="shared" si="8"/>
        <v>18.538324420677363</v>
      </c>
      <c r="H19" s="97">
        <f t="shared" si="8"/>
        <v>17.052881758764112</v>
      </c>
      <c r="I19" s="97">
        <f t="shared" si="8"/>
        <v>1.9013666072489603</v>
      </c>
      <c r="J19" s="97">
        <f t="shared" si="8"/>
        <v>0.95068330362448017</v>
      </c>
      <c r="K19" s="97">
        <f t="shared" si="8"/>
        <v>5.9417706476530011E-2</v>
      </c>
      <c r="L19" s="98">
        <f t="shared" si="8"/>
        <v>16.577540106951872</v>
      </c>
      <c r="M19" s="81"/>
    </row>
    <row r="20" spans="1:13" ht="17.25">
      <c r="A20" s="104" t="s">
        <v>55</v>
      </c>
      <c r="B20" s="48" t="s">
        <v>59</v>
      </c>
      <c r="C20" s="105"/>
      <c r="D20" s="47"/>
      <c r="E20" s="47"/>
      <c r="F20" s="47"/>
      <c r="G20" s="47"/>
      <c r="H20" s="106"/>
      <c r="I20" s="106"/>
      <c r="J20" s="106"/>
      <c r="K20" s="106"/>
      <c r="L20" s="106"/>
      <c r="M20" s="106"/>
    </row>
    <row r="21" spans="1:13" ht="17.25">
      <c r="A21" s="106"/>
      <c r="B21" s="107" t="s">
        <v>151</v>
      </c>
      <c r="C21" s="105"/>
      <c r="D21" s="47"/>
      <c r="E21" s="47"/>
      <c r="F21" s="47"/>
      <c r="G21" s="47"/>
      <c r="H21" s="47"/>
      <c r="I21" s="47"/>
      <c r="J21" s="47"/>
      <c r="K21" s="47"/>
      <c r="L21" s="47"/>
      <c r="M21" s="106"/>
    </row>
  </sheetData>
  <mergeCells count="7">
    <mergeCell ref="A5:B9"/>
    <mergeCell ref="A1:B1"/>
    <mergeCell ref="A10:A14"/>
    <mergeCell ref="B10:B14"/>
    <mergeCell ref="A15:A19"/>
    <mergeCell ref="B15:B19"/>
    <mergeCell ref="A4:B4"/>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workbookViewId="0">
      <selection sqref="A1:B1"/>
    </sheetView>
  </sheetViews>
  <sheetFormatPr defaultRowHeight="13.5"/>
  <cols>
    <col min="1" max="12" width="10.625" style="8" customWidth="1"/>
    <col min="13" max="16384" width="9" style="8"/>
  </cols>
  <sheetData>
    <row r="1" spans="1:12" s="636" customFormat="1" ht="24" customHeight="1">
      <c r="A1" s="758" t="str">
        <f>平成24年度!A1</f>
        <v>平成2４年度</v>
      </c>
      <c r="B1" s="758"/>
      <c r="C1" s="637"/>
      <c r="D1" s="637"/>
      <c r="E1" s="638" t="str">
        <f ca="1">RIGHT(CELL("filename",$A$1),LEN(CELL("filename",$A$1))-FIND("]",CELL("filename",$A$1)))</f>
        <v>７月（１表）</v>
      </c>
      <c r="F1" s="639" t="s">
        <v>19</v>
      </c>
      <c r="G1" s="638"/>
      <c r="H1" s="639"/>
      <c r="I1" s="640"/>
      <c r="J1" s="638"/>
      <c r="K1" s="634"/>
      <c r="L1" s="635"/>
    </row>
    <row r="2" spans="1:12" ht="14.25">
      <c r="A2" s="159"/>
      <c r="B2" s="43"/>
      <c r="C2" s="43"/>
      <c r="D2" s="43"/>
      <c r="E2" s="43"/>
      <c r="F2" s="43"/>
      <c r="G2" s="43"/>
      <c r="H2" s="43"/>
      <c r="I2" s="43"/>
      <c r="J2" s="43"/>
      <c r="K2" s="43"/>
      <c r="L2" s="43"/>
    </row>
    <row r="3" spans="1:12" ht="18" thickBot="1">
      <c r="A3" s="48" t="s">
        <v>92</v>
      </c>
      <c r="B3" s="108"/>
      <c r="C3" s="108"/>
      <c r="D3" s="109"/>
      <c r="E3" s="108"/>
      <c r="F3" s="108"/>
      <c r="G3" s="108"/>
      <c r="H3" s="108"/>
      <c r="I3" s="108"/>
      <c r="J3" s="108"/>
      <c r="K3" s="109"/>
      <c r="L3" s="160" t="s">
        <v>48</v>
      </c>
    </row>
    <row r="4" spans="1:12" ht="18" thickBot="1">
      <c r="A4" s="161"/>
      <c r="B4" s="162"/>
      <c r="C4" s="163" t="s">
        <v>49</v>
      </c>
      <c r="D4" s="767" t="s">
        <v>93</v>
      </c>
      <c r="E4" s="768"/>
      <c r="F4" s="768"/>
      <c r="G4" s="12"/>
      <c r="H4" s="12"/>
      <c r="I4" s="12"/>
      <c r="J4" s="12"/>
      <c r="K4" s="12"/>
      <c r="L4" s="13"/>
    </row>
    <row r="5" spans="1:12" ht="17.25">
      <c r="A5" s="165"/>
      <c r="B5" s="166"/>
      <c r="C5" s="167"/>
      <c r="D5" s="769"/>
      <c r="E5" s="770"/>
      <c r="F5" s="770"/>
      <c r="G5" s="767" t="s">
        <v>94</v>
      </c>
      <c r="H5" s="768"/>
      <c r="I5" s="768"/>
      <c r="J5" s="768"/>
      <c r="K5" s="768"/>
      <c r="L5" s="771"/>
    </row>
    <row r="6" spans="1:12" ht="17.25">
      <c r="A6" s="772" t="s">
        <v>95</v>
      </c>
      <c r="B6" s="773"/>
      <c r="C6" s="168"/>
      <c r="D6" s="218"/>
      <c r="E6" s="774" t="s">
        <v>96</v>
      </c>
      <c r="F6" s="776" t="s">
        <v>97</v>
      </c>
      <c r="G6" s="778" t="s">
        <v>98</v>
      </c>
      <c r="H6" s="169"/>
      <c r="I6" s="170"/>
      <c r="J6" s="780" t="s">
        <v>99</v>
      </c>
      <c r="K6" s="169"/>
      <c r="L6" s="171"/>
    </row>
    <row r="7" spans="1:12" ht="17.25">
      <c r="A7" s="172"/>
      <c r="B7" s="173"/>
      <c r="C7" s="174"/>
      <c r="D7" s="175"/>
      <c r="E7" s="775"/>
      <c r="F7" s="777"/>
      <c r="G7" s="779"/>
      <c r="H7" s="176" t="s">
        <v>96</v>
      </c>
      <c r="I7" s="177" t="s">
        <v>50</v>
      </c>
      <c r="J7" s="781"/>
      <c r="K7" s="176" t="s">
        <v>96</v>
      </c>
      <c r="L7" s="178" t="s">
        <v>50</v>
      </c>
    </row>
    <row r="8" spans="1:12" ht="31.5" customHeight="1">
      <c r="A8" s="759" t="s">
        <v>100</v>
      </c>
      <c r="B8" s="760"/>
      <c r="C8" s="642" t="s">
        <v>158</v>
      </c>
      <c r="D8" s="643">
        <f>E8+F8</f>
        <v>550400</v>
      </c>
      <c r="E8" s="644">
        <f>H8+K8</f>
        <v>482500</v>
      </c>
      <c r="F8" s="645">
        <f>I8+L8</f>
        <v>67900</v>
      </c>
      <c r="G8" s="14">
        <f>H8+I8</f>
        <v>508500</v>
      </c>
      <c r="H8" s="179">
        <v>480000</v>
      </c>
      <c r="I8" s="180">
        <v>28500</v>
      </c>
      <c r="J8" s="15">
        <f>K8+L8</f>
        <v>41900</v>
      </c>
      <c r="K8" s="179">
        <v>2500</v>
      </c>
      <c r="L8" s="180">
        <v>39400</v>
      </c>
    </row>
    <row r="9" spans="1:12" ht="31.5" customHeight="1">
      <c r="A9" s="761"/>
      <c r="B9" s="762"/>
      <c r="C9" s="183" t="s">
        <v>70</v>
      </c>
      <c r="D9" s="16">
        <f>E9+F9</f>
        <v>500200</v>
      </c>
      <c r="E9" s="184">
        <f>H9+K9</f>
        <v>463900</v>
      </c>
      <c r="F9" s="185">
        <f>I9+L9</f>
        <v>36300</v>
      </c>
      <c r="G9" s="17">
        <f>H9+I9</f>
        <v>481800</v>
      </c>
      <c r="H9" s="186">
        <v>461700</v>
      </c>
      <c r="I9" s="187">
        <v>20100</v>
      </c>
      <c r="J9" s="18">
        <f>K9+L9</f>
        <v>18400</v>
      </c>
      <c r="K9" s="186">
        <v>2200</v>
      </c>
      <c r="L9" s="188">
        <v>16200</v>
      </c>
    </row>
    <row r="10" spans="1:12" ht="31.5" customHeight="1">
      <c r="A10" s="761"/>
      <c r="B10" s="762"/>
      <c r="C10" s="189" t="s">
        <v>51</v>
      </c>
      <c r="D10" s="19">
        <f>D8-D9</f>
        <v>50200</v>
      </c>
      <c r="E10" s="190">
        <f t="shared" ref="E10:L10" si="0">E8-E9</f>
        <v>18600</v>
      </c>
      <c r="F10" s="156">
        <f t="shared" si="0"/>
        <v>31600</v>
      </c>
      <c r="G10" s="20">
        <f t="shared" si="0"/>
        <v>26700</v>
      </c>
      <c r="H10" s="191">
        <f t="shared" si="0"/>
        <v>18300</v>
      </c>
      <c r="I10" s="192">
        <f t="shared" si="0"/>
        <v>8400</v>
      </c>
      <c r="J10" s="21">
        <f t="shared" si="0"/>
        <v>23500</v>
      </c>
      <c r="K10" s="191">
        <f t="shared" si="0"/>
        <v>300</v>
      </c>
      <c r="L10" s="156">
        <f t="shared" si="0"/>
        <v>23200</v>
      </c>
    </row>
    <row r="11" spans="1:12" ht="31.5" customHeight="1">
      <c r="A11" s="761"/>
      <c r="B11" s="762"/>
      <c r="C11" s="193" t="s">
        <v>138</v>
      </c>
      <c r="D11" s="22">
        <f t="shared" ref="D11:L11" si="1">IF(D8&gt;0,IF(D9&gt;0,D8/D9*100,0),0)</f>
        <v>110.03598560575769</v>
      </c>
      <c r="E11" s="194">
        <f t="shared" si="1"/>
        <v>104.00948480275922</v>
      </c>
      <c r="F11" s="195">
        <f t="shared" si="1"/>
        <v>187.05234159779613</v>
      </c>
      <c r="G11" s="23">
        <f t="shared" si="1"/>
        <v>105.54171855541719</v>
      </c>
      <c r="H11" s="196">
        <f t="shared" si="1"/>
        <v>103.96361273554255</v>
      </c>
      <c r="I11" s="197">
        <f t="shared" si="1"/>
        <v>141.79104477611941</v>
      </c>
      <c r="J11" s="24">
        <f t="shared" si="1"/>
        <v>227.71739130434781</v>
      </c>
      <c r="K11" s="196">
        <f t="shared" si="1"/>
        <v>113.63636363636364</v>
      </c>
      <c r="L11" s="198">
        <f t="shared" si="1"/>
        <v>243.2098765432099</v>
      </c>
    </row>
    <row r="12" spans="1:12" ht="31.5" customHeight="1">
      <c r="A12" s="763" t="s">
        <v>103</v>
      </c>
      <c r="B12" s="764" t="s">
        <v>104</v>
      </c>
      <c r="C12" s="646" t="s">
        <v>105</v>
      </c>
      <c r="D12" s="647">
        <f>SUM(E12:F12)</f>
        <v>1882200</v>
      </c>
      <c r="E12" s="648">
        <f>H12+K12</f>
        <v>1704900</v>
      </c>
      <c r="F12" s="649">
        <f>I12+L12</f>
        <v>177300</v>
      </c>
      <c r="G12" s="25">
        <f>SUM(H12:I12)</f>
        <v>1778100</v>
      </c>
      <c r="H12" s="199">
        <v>1690300</v>
      </c>
      <c r="I12" s="200">
        <v>87800</v>
      </c>
      <c r="J12" s="26">
        <f>SUM(K12:L12)</f>
        <v>104100</v>
      </c>
      <c r="K12" s="199">
        <v>14600</v>
      </c>
      <c r="L12" s="181">
        <v>89500</v>
      </c>
    </row>
    <row r="13" spans="1:12" ht="31.5" customHeight="1">
      <c r="A13" s="763"/>
      <c r="B13" s="764"/>
      <c r="C13" s="189" t="s">
        <v>106</v>
      </c>
      <c r="D13" s="16">
        <f>SUM(E13:F13)</f>
        <v>1640400</v>
      </c>
      <c r="E13" s="184">
        <f>H13+K13</f>
        <v>1532500</v>
      </c>
      <c r="F13" s="201">
        <f>I13+L13</f>
        <v>107900</v>
      </c>
      <c r="G13" s="17">
        <f>SUM(H13:I13)</f>
        <v>1567900</v>
      </c>
      <c r="H13" s="202">
        <v>1522300</v>
      </c>
      <c r="I13" s="203">
        <v>45600</v>
      </c>
      <c r="J13" s="18">
        <f>SUM(K13:L13)</f>
        <v>72500</v>
      </c>
      <c r="K13" s="202">
        <v>10200</v>
      </c>
      <c r="L13" s="185">
        <v>62300</v>
      </c>
    </row>
    <row r="14" spans="1:12" ht="31.5" customHeight="1">
      <c r="A14" s="763"/>
      <c r="B14" s="764"/>
      <c r="C14" s="189" t="s">
        <v>51</v>
      </c>
      <c r="D14" s="19">
        <f t="shared" ref="D14:L14" si="2">D12-D13</f>
        <v>241800</v>
      </c>
      <c r="E14" s="190">
        <f t="shared" si="2"/>
        <v>172400</v>
      </c>
      <c r="F14" s="204">
        <f t="shared" si="2"/>
        <v>69400</v>
      </c>
      <c r="G14" s="20">
        <f t="shared" si="2"/>
        <v>210200</v>
      </c>
      <c r="H14" s="191">
        <f t="shared" si="2"/>
        <v>168000</v>
      </c>
      <c r="I14" s="192">
        <f t="shared" si="2"/>
        <v>42200</v>
      </c>
      <c r="J14" s="21">
        <f t="shared" si="2"/>
        <v>31600</v>
      </c>
      <c r="K14" s="191">
        <f t="shared" si="2"/>
        <v>4400</v>
      </c>
      <c r="L14" s="156">
        <f t="shared" si="2"/>
        <v>27200</v>
      </c>
    </row>
    <row r="15" spans="1:12" ht="31.5" customHeight="1">
      <c r="A15" s="763"/>
      <c r="B15" s="764"/>
      <c r="C15" s="193" t="s">
        <v>107</v>
      </c>
      <c r="D15" s="27">
        <f t="shared" ref="D15:L15" si="3">IF(D12&gt;0,IF(D13&gt;0,D12/D13*100,0),0)</f>
        <v>114.74030724213607</v>
      </c>
      <c r="E15" s="205">
        <f t="shared" si="3"/>
        <v>111.24959216965742</v>
      </c>
      <c r="F15" s="206">
        <f t="shared" si="3"/>
        <v>164.31881371640409</v>
      </c>
      <c r="G15" s="28">
        <f t="shared" si="3"/>
        <v>113.40646724918682</v>
      </c>
      <c r="H15" s="207">
        <f t="shared" si="3"/>
        <v>111.03593247060368</v>
      </c>
      <c r="I15" s="208">
        <f t="shared" si="3"/>
        <v>192.54385964912282</v>
      </c>
      <c r="J15" s="29">
        <f t="shared" si="3"/>
        <v>143.58620689655172</v>
      </c>
      <c r="K15" s="207">
        <f t="shared" si="3"/>
        <v>143.13725490196077</v>
      </c>
      <c r="L15" s="209">
        <f t="shared" si="3"/>
        <v>143.65971107544141</v>
      </c>
    </row>
    <row r="16" spans="1:12" ht="31.5" customHeight="1">
      <c r="A16" s="763" t="s">
        <v>108</v>
      </c>
      <c r="B16" s="764" t="s">
        <v>109</v>
      </c>
      <c r="C16" s="646" t="s">
        <v>110</v>
      </c>
      <c r="D16" s="647">
        <f>SUM(E16:F16)</f>
        <v>3255100</v>
      </c>
      <c r="E16" s="648">
        <f>K16+H16</f>
        <v>3018900</v>
      </c>
      <c r="F16" s="649">
        <f>L16+I16</f>
        <v>236200</v>
      </c>
      <c r="G16" s="25">
        <f>SUM(H16:I16)</f>
        <v>3135000</v>
      </c>
      <c r="H16" s="199">
        <v>2996200</v>
      </c>
      <c r="I16" s="200">
        <v>138800</v>
      </c>
      <c r="J16" s="26">
        <f>SUM(K16:L16)</f>
        <v>120100</v>
      </c>
      <c r="K16" s="199">
        <v>22700</v>
      </c>
      <c r="L16" s="181">
        <v>97400</v>
      </c>
    </row>
    <row r="17" spans="1:12" ht="31.5" customHeight="1">
      <c r="A17" s="763"/>
      <c r="B17" s="764"/>
      <c r="C17" s="189" t="s">
        <v>111</v>
      </c>
      <c r="D17" s="16">
        <f>SUM(E17:F17)</f>
        <v>2900800</v>
      </c>
      <c r="E17" s="184">
        <f>K17+H17</f>
        <v>2755400</v>
      </c>
      <c r="F17" s="201">
        <f>L17+I17</f>
        <v>145400</v>
      </c>
      <c r="G17" s="17">
        <f>SUM(H17:I17)</f>
        <v>2814600</v>
      </c>
      <c r="H17" s="202">
        <v>2736900</v>
      </c>
      <c r="I17" s="203">
        <v>77700</v>
      </c>
      <c r="J17" s="18">
        <f>SUM(K17:L17)</f>
        <v>86200</v>
      </c>
      <c r="K17" s="202">
        <v>18500</v>
      </c>
      <c r="L17" s="185">
        <v>67700</v>
      </c>
    </row>
    <row r="18" spans="1:12" ht="31.5" customHeight="1">
      <c r="A18" s="763"/>
      <c r="B18" s="764"/>
      <c r="C18" s="189" t="s">
        <v>51</v>
      </c>
      <c r="D18" s="19">
        <f t="shared" ref="D18:L18" si="4">D16-D17</f>
        <v>354300</v>
      </c>
      <c r="E18" s="190">
        <f t="shared" si="4"/>
        <v>263500</v>
      </c>
      <c r="F18" s="204">
        <f t="shared" si="4"/>
        <v>90800</v>
      </c>
      <c r="G18" s="20">
        <f t="shared" si="4"/>
        <v>320400</v>
      </c>
      <c r="H18" s="191">
        <f t="shared" si="4"/>
        <v>259300</v>
      </c>
      <c r="I18" s="192">
        <f t="shared" si="4"/>
        <v>61100</v>
      </c>
      <c r="J18" s="21">
        <f t="shared" si="4"/>
        <v>33900</v>
      </c>
      <c r="K18" s="191">
        <f t="shared" si="4"/>
        <v>4200</v>
      </c>
      <c r="L18" s="156">
        <f t="shared" si="4"/>
        <v>29700</v>
      </c>
    </row>
    <row r="19" spans="1:12" ht="31.5" customHeight="1" thickBot="1">
      <c r="A19" s="765"/>
      <c r="B19" s="766"/>
      <c r="C19" s="210" t="s">
        <v>112</v>
      </c>
      <c r="D19" s="30">
        <f t="shared" ref="D19:L19" si="5">IF(D16&gt;0,IF(D17&gt;0,D16/D17*100,0),0)</f>
        <v>112.2138720353006</v>
      </c>
      <c r="E19" s="211">
        <f t="shared" si="5"/>
        <v>109.56303984902374</v>
      </c>
      <c r="F19" s="212">
        <f t="shared" si="5"/>
        <v>162.4484181568088</v>
      </c>
      <c r="G19" s="31">
        <f t="shared" si="5"/>
        <v>111.38350031976125</v>
      </c>
      <c r="H19" s="213">
        <f t="shared" si="5"/>
        <v>109.47422266067449</v>
      </c>
      <c r="I19" s="214">
        <f t="shared" si="5"/>
        <v>178.63577863577865</v>
      </c>
      <c r="J19" s="32">
        <f t="shared" si="5"/>
        <v>139.32714617169373</v>
      </c>
      <c r="K19" s="213">
        <f t="shared" si="5"/>
        <v>122.70270270270269</v>
      </c>
      <c r="L19" s="215">
        <f t="shared" si="5"/>
        <v>143.87001477104874</v>
      </c>
    </row>
  </sheetData>
  <mergeCells count="13">
    <mergeCell ref="D4:F5"/>
    <mergeCell ref="G5:L5"/>
    <mergeCell ref="A6:B6"/>
    <mergeCell ref="E6:E7"/>
    <mergeCell ref="F6:F7"/>
    <mergeCell ref="G6:G7"/>
    <mergeCell ref="J6:J7"/>
    <mergeCell ref="A1:B1"/>
    <mergeCell ref="A8:B11"/>
    <mergeCell ref="A12:A15"/>
    <mergeCell ref="B12:B15"/>
    <mergeCell ref="A16:A19"/>
    <mergeCell ref="B16:B19"/>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2"/>
  <sheetViews>
    <sheetView workbookViewId="0">
      <selection sqref="A1:B1"/>
    </sheetView>
  </sheetViews>
  <sheetFormatPr defaultRowHeight="13.5"/>
  <cols>
    <col min="1" max="16384" width="9" style="8"/>
  </cols>
  <sheetData>
    <row r="1" spans="1:31" s="636" customFormat="1" ht="24" customHeight="1">
      <c r="A1" s="758" t="str">
        <f>平成24年度!A1</f>
        <v>平成2４年度</v>
      </c>
      <c r="B1" s="758"/>
      <c r="C1" s="637"/>
      <c r="D1" s="637"/>
      <c r="E1" s="638" t="str">
        <f ca="1">RIGHT(CELL("filename",$A$1),LEN(CELL("filename",$A$1))-FIND("]",CELL("filename",$A$1)))</f>
        <v>７月（２表）</v>
      </c>
      <c r="F1" s="639" t="s">
        <v>19</v>
      </c>
      <c r="G1" s="638"/>
      <c r="H1" s="639"/>
      <c r="I1" s="640"/>
      <c r="J1" s="638"/>
      <c r="K1" s="634"/>
      <c r="L1" s="635"/>
      <c r="M1" s="635"/>
      <c r="N1" s="635"/>
      <c r="O1" s="635"/>
      <c r="P1" s="635"/>
      <c r="Q1" s="635"/>
    </row>
    <row r="2" spans="1:31" ht="21.75" thickBot="1">
      <c r="A2" s="46" t="s">
        <v>53</v>
      </c>
      <c r="B2" s="108"/>
      <c r="C2" s="108"/>
      <c r="D2" s="109"/>
      <c r="E2" s="108"/>
      <c r="F2" s="108"/>
      <c r="G2" s="108"/>
      <c r="H2" s="108"/>
      <c r="I2" s="108"/>
      <c r="J2" s="108"/>
      <c r="K2" s="108"/>
      <c r="L2" s="108"/>
      <c r="M2" s="108"/>
      <c r="N2" s="108"/>
      <c r="O2" s="108"/>
      <c r="P2" s="108"/>
      <c r="Q2" s="108"/>
      <c r="R2" s="108"/>
      <c r="S2" s="108"/>
      <c r="T2" s="108"/>
      <c r="U2" s="109"/>
      <c r="V2" s="108"/>
      <c r="W2" s="108"/>
      <c r="X2" s="108"/>
      <c r="Y2" s="108"/>
      <c r="Z2" s="108"/>
      <c r="AA2" s="108"/>
      <c r="AB2" s="108"/>
      <c r="AC2" s="108"/>
      <c r="AD2" s="108"/>
      <c r="AE2" s="43"/>
    </row>
    <row r="3" spans="1:31" ht="17.25">
      <c r="A3" s="110"/>
      <c r="B3" s="111"/>
      <c r="C3" s="112" t="s">
        <v>49</v>
      </c>
      <c r="D3" s="113"/>
      <c r="E3" s="674">
        <v>1</v>
      </c>
      <c r="F3" s="675">
        <v>2</v>
      </c>
      <c r="G3" s="674">
        <v>3</v>
      </c>
      <c r="H3" s="676">
        <v>4</v>
      </c>
      <c r="I3" s="675">
        <v>5</v>
      </c>
      <c r="J3" s="677">
        <v>6</v>
      </c>
      <c r="K3" s="675">
        <v>7</v>
      </c>
      <c r="L3" s="675">
        <v>8</v>
      </c>
      <c r="M3" s="675">
        <v>9</v>
      </c>
      <c r="N3" s="675">
        <v>10</v>
      </c>
      <c r="O3" s="675">
        <v>11</v>
      </c>
      <c r="P3" s="675">
        <v>12</v>
      </c>
      <c r="Q3" s="675">
        <v>13</v>
      </c>
      <c r="R3" s="675">
        <v>14</v>
      </c>
      <c r="S3" s="675">
        <v>15</v>
      </c>
      <c r="T3" s="675">
        <v>16</v>
      </c>
      <c r="U3" s="675">
        <v>17</v>
      </c>
      <c r="V3" s="675">
        <v>18</v>
      </c>
      <c r="W3" s="675">
        <v>19</v>
      </c>
      <c r="X3" s="675">
        <v>20</v>
      </c>
      <c r="Y3" s="675">
        <v>21</v>
      </c>
      <c r="Z3" s="675">
        <v>22</v>
      </c>
      <c r="AA3" s="676">
        <v>23</v>
      </c>
      <c r="AB3" s="675">
        <v>24</v>
      </c>
      <c r="AC3" s="675">
        <v>25</v>
      </c>
      <c r="AD3" s="678">
        <v>26</v>
      </c>
      <c r="AE3" s="115">
        <v>27</v>
      </c>
    </row>
    <row r="4" spans="1:31" ht="18" thickBot="1">
      <c r="A4" s="788" t="s">
        <v>95</v>
      </c>
      <c r="B4" s="789"/>
      <c r="C4" s="116"/>
      <c r="D4" s="117" t="s">
        <v>54</v>
      </c>
      <c r="E4" s="680" t="s">
        <v>113</v>
      </c>
      <c r="F4" s="681" t="s">
        <v>114</v>
      </c>
      <c r="G4" s="682" t="s">
        <v>115</v>
      </c>
      <c r="H4" s="680" t="s">
        <v>116</v>
      </c>
      <c r="I4" s="681" t="s">
        <v>117</v>
      </c>
      <c r="J4" s="683" t="s">
        <v>118</v>
      </c>
      <c r="K4" s="681" t="s">
        <v>119</v>
      </c>
      <c r="L4" s="681" t="s">
        <v>120</v>
      </c>
      <c r="M4" s="684" t="s">
        <v>121</v>
      </c>
      <c r="N4" s="681" t="s">
        <v>122</v>
      </c>
      <c r="O4" s="681" t="s">
        <v>123</v>
      </c>
      <c r="P4" s="681" t="s">
        <v>124</v>
      </c>
      <c r="Q4" s="681" t="s">
        <v>125</v>
      </c>
      <c r="R4" s="681" t="s">
        <v>126</v>
      </c>
      <c r="S4" s="681" t="s">
        <v>127</v>
      </c>
      <c r="T4" s="681" t="s">
        <v>128</v>
      </c>
      <c r="U4" s="681" t="s">
        <v>129</v>
      </c>
      <c r="V4" s="681" t="s">
        <v>130</v>
      </c>
      <c r="W4" s="681" t="s">
        <v>131</v>
      </c>
      <c r="X4" s="681" t="s">
        <v>132</v>
      </c>
      <c r="Y4" s="681" t="s">
        <v>133</v>
      </c>
      <c r="Z4" s="681" t="s">
        <v>134</v>
      </c>
      <c r="AA4" s="680" t="s">
        <v>135</v>
      </c>
      <c r="AB4" s="681" t="s">
        <v>136</v>
      </c>
      <c r="AC4" s="681" t="s">
        <v>159</v>
      </c>
      <c r="AD4" s="680" t="s">
        <v>137</v>
      </c>
      <c r="AE4" s="118" t="s">
        <v>97</v>
      </c>
    </row>
    <row r="5" spans="1:31" ht="30" customHeight="1">
      <c r="A5" s="783" t="s">
        <v>100</v>
      </c>
      <c r="B5" s="790"/>
      <c r="C5" s="673" t="s">
        <v>160</v>
      </c>
      <c r="D5" s="671">
        <f>SUM(E5:AE5)</f>
        <v>550400</v>
      </c>
      <c r="E5" s="686">
        <v>251400</v>
      </c>
      <c r="F5" s="686">
        <v>24600</v>
      </c>
      <c r="G5" s="686">
        <v>46500</v>
      </c>
      <c r="H5" s="686">
        <v>17200</v>
      </c>
      <c r="I5" s="686">
        <v>57000</v>
      </c>
      <c r="J5" s="686">
        <v>38200</v>
      </c>
      <c r="K5" s="686">
        <v>0</v>
      </c>
      <c r="L5" s="686">
        <v>10900</v>
      </c>
      <c r="M5" s="686">
        <v>300</v>
      </c>
      <c r="N5" s="686">
        <v>5400</v>
      </c>
      <c r="O5" s="686">
        <v>0</v>
      </c>
      <c r="P5" s="686">
        <v>0</v>
      </c>
      <c r="Q5" s="686">
        <v>2400</v>
      </c>
      <c r="R5" s="686">
        <v>0</v>
      </c>
      <c r="S5" s="686">
        <v>2700</v>
      </c>
      <c r="T5" s="686">
        <v>3300</v>
      </c>
      <c r="U5" s="686">
        <v>7400</v>
      </c>
      <c r="V5" s="686">
        <v>3700</v>
      </c>
      <c r="W5" s="686">
        <v>2200</v>
      </c>
      <c r="X5" s="687">
        <v>0</v>
      </c>
      <c r="Y5" s="687">
        <v>2400</v>
      </c>
      <c r="Z5" s="687">
        <v>2600</v>
      </c>
      <c r="AA5" s="687">
        <v>0</v>
      </c>
      <c r="AB5" s="687">
        <v>2700</v>
      </c>
      <c r="AC5" s="687">
        <v>1600</v>
      </c>
      <c r="AD5" s="688">
        <v>0</v>
      </c>
      <c r="AE5" s="34">
        <v>67900</v>
      </c>
    </row>
    <row r="6" spans="1:31" ht="30" customHeight="1">
      <c r="A6" s="783"/>
      <c r="B6" s="790"/>
      <c r="C6" s="121" t="s">
        <v>70</v>
      </c>
      <c r="D6" s="120">
        <f>SUM(E6:AE6)</f>
        <v>500200</v>
      </c>
      <c r="E6" s="33">
        <v>243100</v>
      </c>
      <c r="F6" s="33">
        <v>26600</v>
      </c>
      <c r="G6" s="33">
        <v>41800</v>
      </c>
      <c r="H6" s="33">
        <v>19600</v>
      </c>
      <c r="I6" s="33">
        <v>56800</v>
      </c>
      <c r="J6" s="33">
        <v>38800</v>
      </c>
      <c r="K6" s="33">
        <v>0</v>
      </c>
      <c r="L6" s="33">
        <v>10700</v>
      </c>
      <c r="M6" s="33">
        <v>0</v>
      </c>
      <c r="N6" s="33">
        <v>700</v>
      </c>
      <c r="O6" s="33">
        <v>0</v>
      </c>
      <c r="P6" s="33">
        <v>0</v>
      </c>
      <c r="Q6" s="33">
        <v>2200</v>
      </c>
      <c r="R6" s="33">
        <v>0</v>
      </c>
      <c r="S6" s="33">
        <v>3200</v>
      </c>
      <c r="T6" s="33">
        <v>3500</v>
      </c>
      <c r="U6" s="33">
        <v>5600</v>
      </c>
      <c r="V6" s="33">
        <v>4400</v>
      </c>
      <c r="W6" s="33">
        <v>0</v>
      </c>
      <c r="X6" s="33">
        <v>0</v>
      </c>
      <c r="Y6" s="33">
        <v>2100</v>
      </c>
      <c r="Z6" s="33">
        <v>2200</v>
      </c>
      <c r="AA6" s="33">
        <v>0</v>
      </c>
      <c r="AB6" s="33">
        <v>2600</v>
      </c>
      <c r="AC6" s="33">
        <v>0</v>
      </c>
      <c r="AD6" s="36">
        <v>0</v>
      </c>
      <c r="AE6" s="37">
        <v>36300</v>
      </c>
    </row>
    <row r="7" spans="1:31" ht="30" customHeight="1">
      <c r="A7" s="783"/>
      <c r="B7" s="790"/>
      <c r="C7" s="121" t="s">
        <v>51</v>
      </c>
      <c r="D7" s="122">
        <f>D5-D6</f>
        <v>50200</v>
      </c>
      <c r="E7" s="123">
        <f>E5-E6</f>
        <v>8300</v>
      </c>
      <c r="F7" s="124">
        <f>F5-F6</f>
        <v>-2000</v>
      </c>
      <c r="G7" s="124">
        <f t="shared" ref="G7:AE7" si="0">G5-G6</f>
        <v>4700</v>
      </c>
      <c r="H7" s="124">
        <f t="shared" si="0"/>
        <v>-2400</v>
      </c>
      <c r="I7" s="124">
        <f t="shared" si="0"/>
        <v>200</v>
      </c>
      <c r="J7" s="124">
        <f t="shared" si="0"/>
        <v>-600</v>
      </c>
      <c r="K7" s="124">
        <f t="shared" si="0"/>
        <v>0</v>
      </c>
      <c r="L7" s="124">
        <f t="shared" si="0"/>
        <v>200</v>
      </c>
      <c r="M7" s="124">
        <f t="shared" si="0"/>
        <v>300</v>
      </c>
      <c r="N7" s="124">
        <f t="shared" si="0"/>
        <v>4700</v>
      </c>
      <c r="O7" s="124">
        <f t="shared" si="0"/>
        <v>0</v>
      </c>
      <c r="P7" s="124">
        <f t="shared" si="0"/>
        <v>0</v>
      </c>
      <c r="Q7" s="124">
        <f t="shared" si="0"/>
        <v>200</v>
      </c>
      <c r="R7" s="124">
        <f t="shared" si="0"/>
        <v>0</v>
      </c>
      <c r="S7" s="124">
        <f t="shared" si="0"/>
        <v>-500</v>
      </c>
      <c r="T7" s="124">
        <f t="shared" si="0"/>
        <v>-200</v>
      </c>
      <c r="U7" s="124">
        <f t="shared" si="0"/>
        <v>1800</v>
      </c>
      <c r="V7" s="124">
        <f t="shared" si="0"/>
        <v>-700</v>
      </c>
      <c r="W7" s="124">
        <f t="shared" si="0"/>
        <v>2200</v>
      </c>
      <c r="X7" s="124">
        <f t="shared" si="0"/>
        <v>0</v>
      </c>
      <c r="Y7" s="124">
        <f t="shared" si="0"/>
        <v>300</v>
      </c>
      <c r="Z7" s="124">
        <f t="shared" si="0"/>
        <v>400</v>
      </c>
      <c r="AA7" s="124">
        <f t="shared" si="0"/>
        <v>0</v>
      </c>
      <c r="AB7" s="124">
        <f t="shared" si="0"/>
        <v>100</v>
      </c>
      <c r="AC7" s="124">
        <f t="shared" si="0"/>
        <v>1600</v>
      </c>
      <c r="AD7" s="124">
        <f t="shared" si="0"/>
        <v>0</v>
      </c>
      <c r="AE7" s="125">
        <f t="shared" si="0"/>
        <v>31600</v>
      </c>
    </row>
    <row r="8" spans="1:31" ht="30" customHeight="1">
      <c r="A8" s="783"/>
      <c r="B8" s="790"/>
      <c r="C8" s="126" t="s">
        <v>138</v>
      </c>
      <c r="D8" s="127">
        <f t="shared" ref="D8:AE8" si="1">IF(D5&gt;0,IF(D6&gt;0,D5/D6*100,0),0)</f>
        <v>110.03598560575769</v>
      </c>
      <c r="E8" s="128">
        <f t="shared" si="1"/>
        <v>103.41423282599753</v>
      </c>
      <c r="F8" s="129">
        <f t="shared" si="1"/>
        <v>92.481203007518801</v>
      </c>
      <c r="G8" s="129">
        <f t="shared" si="1"/>
        <v>111.24401913875599</v>
      </c>
      <c r="H8" s="129">
        <f t="shared" si="1"/>
        <v>87.755102040816325</v>
      </c>
      <c r="I8" s="129">
        <f t="shared" si="1"/>
        <v>100.35211267605635</v>
      </c>
      <c r="J8" s="130">
        <f t="shared" si="1"/>
        <v>98.453608247422693</v>
      </c>
      <c r="K8" s="130" t="s">
        <v>52</v>
      </c>
      <c r="L8" s="129">
        <f t="shared" si="1"/>
        <v>101.86915887850468</v>
      </c>
      <c r="M8" s="129" t="s">
        <v>139</v>
      </c>
      <c r="N8" s="129">
        <f t="shared" si="1"/>
        <v>771.42857142857144</v>
      </c>
      <c r="O8" s="129" t="s">
        <v>52</v>
      </c>
      <c r="P8" s="129" t="s">
        <v>52</v>
      </c>
      <c r="Q8" s="129">
        <f t="shared" si="1"/>
        <v>109.09090909090908</v>
      </c>
      <c r="R8" s="130" t="s">
        <v>52</v>
      </c>
      <c r="S8" s="130">
        <f t="shared" si="1"/>
        <v>84.375</v>
      </c>
      <c r="T8" s="129">
        <f t="shared" si="1"/>
        <v>94.285714285714278</v>
      </c>
      <c r="U8" s="129">
        <f t="shared" si="1"/>
        <v>132.14285714285714</v>
      </c>
      <c r="V8" s="130">
        <f t="shared" si="1"/>
        <v>84.090909090909093</v>
      </c>
      <c r="W8" s="129" t="s">
        <v>139</v>
      </c>
      <c r="X8" s="129" t="s">
        <v>52</v>
      </c>
      <c r="Y8" s="130">
        <f t="shared" si="1"/>
        <v>114.28571428571428</v>
      </c>
      <c r="Z8" s="129">
        <f t="shared" si="1"/>
        <v>118.18181818181819</v>
      </c>
      <c r="AA8" s="129" t="s">
        <v>52</v>
      </c>
      <c r="AB8" s="130">
        <f t="shared" si="1"/>
        <v>103.84615384615385</v>
      </c>
      <c r="AC8" s="129" t="s">
        <v>139</v>
      </c>
      <c r="AD8" s="129" t="s">
        <v>52</v>
      </c>
      <c r="AE8" s="131">
        <f t="shared" si="1"/>
        <v>187.05234159779613</v>
      </c>
    </row>
    <row r="9" spans="1:31" ht="30" customHeight="1" thickBot="1">
      <c r="A9" s="784"/>
      <c r="B9" s="791"/>
      <c r="C9" s="132" t="s">
        <v>161</v>
      </c>
      <c r="D9" s="133">
        <v>100</v>
      </c>
      <c r="E9" s="134">
        <f>E5/$D$5*100</f>
        <v>45.675872093023258</v>
      </c>
      <c r="F9" s="134">
        <f t="shared" ref="F9:AE9" si="2">F5/$D$5*100</f>
        <v>4.4694767441860472</v>
      </c>
      <c r="G9" s="134">
        <f t="shared" si="2"/>
        <v>8.448401162790697</v>
      </c>
      <c r="H9" s="134">
        <f t="shared" si="2"/>
        <v>3.125</v>
      </c>
      <c r="I9" s="134">
        <f t="shared" si="2"/>
        <v>10.356104651162791</v>
      </c>
      <c r="J9" s="134">
        <f t="shared" si="2"/>
        <v>6.9404069767441863</v>
      </c>
      <c r="K9" s="134">
        <f t="shared" si="2"/>
        <v>0</v>
      </c>
      <c r="L9" s="134">
        <f t="shared" si="2"/>
        <v>1.9803779069767442</v>
      </c>
      <c r="M9" s="134">
        <f>M5/$D$5*100</f>
        <v>5.4505813953488372E-2</v>
      </c>
      <c r="N9" s="134">
        <f t="shared" si="2"/>
        <v>0.98110465116279066</v>
      </c>
      <c r="O9" s="134">
        <f t="shared" si="2"/>
        <v>0</v>
      </c>
      <c r="P9" s="134">
        <f t="shared" si="2"/>
        <v>0</v>
      </c>
      <c r="Q9" s="134">
        <f t="shared" si="2"/>
        <v>0.43604651162790697</v>
      </c>
      <c r="R9" s="134">
        <f t="shared" si="2"/>
        <v>0</v>
      </c>
      <c r="S9" s="134">
        <f t="shared" si="2"/>
        <v>0.49055232558139533</v>
      </c>
      <c r="T9" s="134">
        <f t="shared" si="2"/>
        <v>0.5995639534883721</v>
      </c>
      <c r="U9" s="134">
        <f t="shared" si="2"/>
        <v>1.3444767441860466</v>
      </c>
      <c r="V9" s="134">
        <f t="shared" si="2"/>
        <v>0.67223837209302328</v>
      </c>
      <c r="W9" s="134">
        <f t="shared" si="2"/>
        <v>0.39970930232558144</v>
      </c>
      <c r="X9" s="134">
        <f t="shared" si="2"/>
        <v>0</v>
      </c>
      <c r="Y9" s="134">
        <f t="shared" si="2"/>
        <v>0.43604651162790697</v>
      </c>
      <c r="Z9" s="134">
        <f t="shared" si="2"/>
        <v>0.47238372093023251</v>
      </c>
      <c r="AA9" s="134">
        <f t="shared" si="2"/>
        <v>0</v>
      </c>
      <c r="AB9" s="134">
        <f>AB5/$D$5*100</f>
        <v>0.49055232558139533</v>
      </c>
      <c r="AC9" s="134">
        <f>AC5/$D$5*100</f>
        <v>0.29069767441860467</v>
      </c>
      <c r="AD9" s="134">
        <f t="shared" si="2"/>
        <v>0</v>
      </c>
      <c r="AE9" s="135">
        <f t="shared" si="2"/>
        <v>12.336482558139535</v>
      </c>
    </row>
    <row r="10" spans="1:31" ht="30" customHeight="1">
      <c r="A10" s="782" t="s">
        <v>103</v>
      </c>
      <c r="B10" s="785" t="s">
        <v>104</v>
      </c>
      <c r="C10" s="670" t="s">
        <v>105</v>
      </c>
      <c r="D10" s="671">
        <f>SUM(E10:AE10)</f>
        <v>1882200</v>
      </c>
      <c r="E10" s="672">
        <v>819900</v>
      </c>
      <c r="F10" s="668">
        <v>96100</v>
      </c>
      <c r="G10" s="668">
        <v>182400</v>
      </c>
      <c r="H10" s="668">
        <v>66700</v>
      </c>
      <c r="I10" s="668">
        <v>210000</v>
      </c>
      <c r="J10" s="668">
        <v>141400</v>
      </c>
      <c r="K10" s="668">
        <v>0</v>
      </c>
      <c r="L10" s="668">
        <v>40500</v>
      </c>
      <c r="M10" s="668">
        <v>300</v>
      </c>
      <c r="N10" s="668">
        <v>19700</v>
      </c>
      <c r="O10" s="668">
        <v>0</v>
      </c>
      <c r="P10" s="668">
        <v>4300</v>
      </c>
      <c r="Q10" s="668">
        <v>8900</v>
      </c>
      <c r="R10" s="668">
        <v>0</v>
      </c>
      <c r="S10" s="668">
        <v>12200</v>
      </c>
      <c r="T10" s="668">
        <v>17400</v>
      </c>
      <c r="U10" s="668">
        <v>23300</v>
      </c>
      <c r="V10" s="668">
        <v>19900</v>
      </c>
      <c r="W10" s="668">
        <v>8900</v>
      </c>
      <c r="X10" s="668">
        <v>0</v>
      </c>
      <c r="Y10" s="668">
        <v>8200</v>
      </c>
      <c r="Z10" s="668">
        <v>9700</v>
      </c>
      <c r="AA10" s="668">
        <v>0</v>
      </c>
      <c r="AB10" s="668">
        <v>10500</v>
      </c>
      <c r="AC10" s="668">
        <v>1600</v>
      </c>
      <c r="AD10" s="668">
        <v>3000</v>
      </c>
      <c r="AE10" s="138">
        <v>177300</v>
      </c>
    </row>
    <row r="11" spans="1:31" ht="30" customHeight="1">
      <c r="A11" s="783"/>
      <c r="B11" s="786"/>
      <c r="C11" s="139" t="s">
        <v>106</v>
      </c>
      <c r="D11" s="140">
        <f>SUM(E11:AE11)</f>
        <v>1640400</v>
      </c>
      <c r="E11" s="141">
        <v>717300</v>
      </c>
      <c r="F11" s="141">
        <v>95800</v>
      </c>
      <c r="G11" s="141">
        <v>162600</v>
      </c>
      <c r="H11" s="141">
        <v>76700</v>
      </c>
      <c r="I11" s="141">
        <v>204000</v>
      </c>
      <c r="J11" s="141">
        <v>130300</v>
      </c>
      <c r="K11" s="141">
        <v>0</v>
      </c>
      <c r="L11" s="141">
        <v>37400</v>
      </c>
      <c r="M11" s="141">
        <v>0</v>
      </c>
      <c r="N11" s="141">
        <v>700</v>
      </c>
      <c r="O11" s="141">
        <v>0</v>
      </c>
      <c r="P11" s="141">
        <v>3500</v>
      </c>
      <c r="Q11" s="141">
        <v>8400</v>
      </c>
      <c r="R11" s="141">
        <v>0</v>
      </c>
      <c r="S11" s="141">
        <v>11200</v>
      </c>
      <c r="T11" s="141">
        <v>17900</v>
      </c>
      <c r="U11" s="141">
        <v>18000</v>
      </c>
      <c r="V11" s="141">
        <v>21900</v>
      </c>
      <c r="W11" s="141">
        <v>300</v>
      </c>
      <c r="X11" s="141">
        <v>0</v>
      </c>
      <c r="Y11" s="141">
        <v>6900</v>
      </c>
      <c r="Z11" s="141">
        <v>8400</v>
      </c>
      <c r="AA11" s="141">
        <v>0</v>
      </c>
      <c r="AB11" s="141">
        <v>9600</v>
      </c>
      <c r="AC11" s="141">
        <v>0</v>
      </c>
      <c r="AD11" s="141">
        <v>1600</v>
      </c>
      <c r="AE11" s="142">
        <v>107900</v>
      </c>
    </row>
    <row r="12" spans="1:31" ht="30" customHeight="1">
      <c r="A12" s="783"/>
      <c r="B12" s="786"/>
      <c r="C12" s="139" t="s">
        <v>51</v>
      </c>
      <c r="D12" s="122">
        <f>IF(D11=0,0,D10-D11)</f>
        <v>241800</v>
      </c>
      <c r="E12" s="124">
        <f t="shared" ref="E12:P12" si="3">E10-E11</f>
        <v>102600</v>
      </c>
      <c r="F12" s="124">
        <f t="shared" si="3"/>
        <v>300</v>
      </c>
      <c r="G12" s="124">
        <f t="shared" si="3"/>
        <v>19800</v>
      </c>
      <c r="H12" s="124">
        <f t="shared" si="3"/>
        <v>-10000</v>
      </c>
      <c r="I12" s="124">
        <f t="shared" si="3"/>
        <v>6000</v>
      </c>
      <c r="J12" s="124">
        <f t="shared" si="3"/>
        <v>11100</v>
      </c>
      <c r="K12" s="124">
        <f t="shared" si="3"/>
        <v>0</v>
      </c>
      <c r="L12" s="124">
        <f t="shared" si="3"/>
        <v>3100</v>
      </c>
      <c r="M12" s="124">
        <f t="shared" si="3"/>
        <v>300</v>
      </c>
      <c r="N12" s="124">
        <f t="shared" si="3"/>
        <v>19000</v>
      </c>
      <c r="O12" s="124">
        <f t="shared" si="3"/>
        <v>0</v>
      </c>
      <c r="P12" s="124">
        <f t="shared" si="3"/>
        <v>800</v>
      </c>
      <c r="Q12" s="124">
        <f>Q10-Q11</f>
        <v>500</v>
      </c>
      <c r="R12" s="124">
        <f t="shared" ref="R12:AE12" si="4">R10-R11</f>
        <v>0</v>
      </c>
      <c r="S12" s="124">
        <f t="shared" si="4"/>
        <v>1000</v>
      </c>
      <c r="T12" s="124">
        <f t="shared" si="4"/>
        <v>-500</v>
      </c>
      <c r="U12" s="124">
        <f t="shared" si="4"/>
        <v>5300</v>
      </c>
      <c r="V12" s="124">
        <f t="shared" si="4"/>
        <v>-2000</v>
      </c>
      <c r="W12" s="124">
        <f t="shared" si="4"/>
        <v>8600</v>
      </c>
      <c r="X12" s="124">
        <f t="shared" si="4"/>
        <v>0</v>
      </c>
      <c r="Y12" s="124">
        <f t="shared" si="4"/>
        <v>1300</v>
      </c>
      <c r="Z12" s="124">
        <f t="shared" si="4"/>
        <v>1300</v>
      </c>
      <c r="AA12" s="124">
        <f t="shared" si="4"/>
        <v>0</v>
      </c>
      <c r="AB12" s="124">
        <f t="shared" si="4"/>
        <v>900</v>
      </c>
      <c r="AC12" s="124">
        <f t="shared" si="4"/>
        <v>1600</v>
      </c>
      <c r="AD12" s="124">
        <f t="shared" si="4"/>
        <v>1400</v>
      </c>
      <c r="AE12" s="125">
        <f t="shared" si="4"/>
        <v>69400</v>
      </c>
    </row>
    <row r="13" spans="1:31" ht="30" customHeight="1">
      <c r="A13" s="783"/>
      <c r="B13" s="786"/>
      <c r="C13" s="143" t="s">
        <v>107</v>
      </c>
      <c r="D13" s="144">
        <f t="shared" ref="D13:AE13" si="5">IF(D10&gt;0,IF(D11&gt;0,D10/D11*100,0),0)</f>
        <v>114.74030724213607</v>
      </c>
      <c r="E13" s="145">
        <f t="shared" si="5"/>
        <v>114.30363864491844</v>
      </c>
      <c r="F13" s="146">
        <f t="shared" si="5"/>
        <v>100.31315240083507</v>
      </c>
      <c r="G13" s="147">
        <f t="shared" si="5"/>
        <v>112.1771217712177</v>
      </c>
      <c r="H13" s="147">
        <f t="shared" si="5"/>
        <v>86.962190352020869</v>
      </c>
      <c r="I13" s="146">
        <f t="shared" si="5"/>
        <v>102.94117647058823</v>
      </c>
      <c r="J13" s="147">
        <f t="shared" si="5"/>
        <v>108.51880276285495</v>
      </c>
      <c r="K13" s="147" t="s">
        <v>52</v>
      </c>
      <c r="L13" s="146">
        <f t="shared" si="5"/>
        <v>108.28877005347594</v>
      </c>
      <c r="M13" s="146" t="s">
        <v>139</v>
      </c>
      <c r="N13" s="146">
        <f t="shared" si="5"/>
        <v>2814.2857142857142</v>
      </c>
      <c r="O13" s="147" t="s">
        <v>52</v>
      </c>
      <c r="P13" s="147">
        <f t="shared" si="5"/>
        <v>122.85714285714286</v>
      </c>
      <c r="Q13" s="147">
        <f t="shared" si="5"/>
        <v>105.95238095238095</v>
      </c>
      <c r="R13" s="147" t="s">
        <v>52</v>
      </c>
      <c r="S13" s="147">
        <f t="shared" si="5"/>
        <v>108.92857142857142</v>
      </c>
      <c r="T13" s="147">
        <f t="shared" si="5"/>
        <v>97.206703910614522</v>
      </c>
      <c r="U13" s="146">
        <f t="shared" si="5"/>
        <v>129.44444444444446</v>
      </c>
      <c r="V13" s="147">
        <f t="shared" si="5"/>
        <v>90.867579908675793</v>
      </c>
      <c r="W13" s="147">
        <f t="shared" si="5"/>
        <v>2966.666666666667</v>
      </c>
      <c r="X13" s="147" t="s">
        <v>52</v>
      </c>
      <c r="Y13" s="147">
        <f t="shared" si="5"/>
        <v>118.84057971014492</v>
      </c>
      <c r="Z13" s="147">
        <f t="shared" si="5"/>
        <v>115.47619047619047</v>
      </c>
      <c r="AA13" s="147" t="s">
        <v>52</v>
      </c>
      <c r="AB13" s="147">
        <f t="shared" si="5"/>
        <v>109.375</v>
      </c>
      <c r="AC13" s="130" t="s">
        <v>139</v>
      </c>
      <c r="AD13" s="147">
        <f t="shared" si="5"/>
        <v>187.5</v>
      </c>
      <c r="AE13" s="148">
        <f t="shared" si="5"/>
        <v>164.31881371640409</v>
      </c>
    </row>
    <row r="14" spans="1:31" ht="30" customHeight="1" thickBot="1">
      <c r="A14" s="784"/>
      <c r="B14" s="787"/>
      <c r="C14" s="149" t="s">
        <v>102</v>
      </c>
      <c r="D14" s="150">
        <v>100</v>
      </c>
      <c r="E14" s="151">
        <f>E10/$D$10*100</f>
        <v>43.560726809053236</v>
      </c>
      <c r="F14" s="151">
        <f t="shared" ref="F14:AE14" si="6">F10/$D$10*100</f>
        <v>5.1057273403464034</v>
      </c>
      <c r="G14" s="151">
        <f t="shared" si="6"/>
        <v>9.6907873764743382</v>
      </c>
      <c r="H14" s="151">
        <f t="shared" si="6"/>
        <v>3.5437254276909997</v>
      </c>
      <c r="I14" s="151">
        <f t="shared" si="6"/>
        <v>11.157156518967167</v>
      </c>
      <c r="J14" s="151">
        <f t="shared" si="6"/>
        <v>7.5124853894378925</v>
      </c>
      <c r="K14" s="151">
        <f t="shared" si="6"/>
        <v>0</v>
      </c>
      <c r="L14" s="151">
        <f t="shared" si="6"/>
        <v>2.1517373286579535</v>
      </c>
      <c r="M14" s="151">
        <f t="shared" si="6"/>
        <v>1.5938795027095949E-2</v>
      </c>
      <c r="N14" s="151">
        <f t="shared" si="6"/>
        <v>1.0466475401126341</v>
      </c>
      <c r="O14" s="151">
        <f t="shared" si="6"/>
        <v>0</v>
      </c>
      <c r="P14" s="151">
        <f t="shared" si="6"/>
        <v>0.22845606205504199</v>
      </c>
      <c r="Q14" s="151">
        <f>Q10/$D$10*100</f>
        <v>0.47285091913717991</v>
      </c>
      <c r="R14" s="151">
        <f t="shared" si="6"/>
        <v>0</v>
      </c>
      <c r="S14" s="151">
        <f t="shared" si="6"/>
        <v>0.64817766443523539</v>
      </c>
      <c r="T14" s="151">
        <f t="shared" si="6"/>
        <v>0.92445011157156509</v>
      </c>
      <c r="U14" s="151">
        <f t="shared" si="6"/>
        <v>1.2379130804377856</v>
      </c>
      <c r="V14" s="151">
        <f t="shared" si="6"/>
        <v>1.0572734034640314</v>
      </c>
      <c r="W14" s="151">
        <f t="shared" si="6"/>
        <v>0.47285091913717991</v>
      </c>
      <c r="X14" s="151">
        <f t="shared" si="6"/>
        <v>0</v>
      </c>
      <c r="Y14" s="151">
        <f t="shared" si="6"/>
        <v>0.43566039740728935</v>
      </c>
      <c r="Z14" s="151">
        <f t="shared" si="6"/>
        <v>0.51535437254276906</v>
      </c>
      <c r="AA14" s="151">
        <f t="shared" si="6"/>
        <v>0</v>
      </c>
      <c r="AB14" s="151">
        <f t="shared" si="6"/>
        <v>0.55785782594835831</v>
      </c>
      <c r="AC14" s="151">
        <f>AC10/$D$10*100</f>
        <v>8.5006906811178409E-2</v>
      </c>
      <c r="AD14" s="151">
        <f t="shared" si="6"/>
        <v>0.15938795027095951</v>
      </c>
      <c r="AE14" s="152">
        <f t="shared" si="6"/>
        <v>9.4198278610137081</v>
      </c>
    </row>
    <row r="15" spans="1:31" ht="30" customHeight="1">
      <c r="A15" s="782" t="s">
        <v>108</v>
      </c>
      <c r="B15" s="785" t="s">
        <v>109</v>
      </c>
      <c r="C15" s="666" t="s">
        <v>110</v>
      </c>
      <c r="D15" s="667">
        <f>SUM(E15:AE15)</f>
        <v>3255100</v>
      </c>
      <c r="E15" s="668">
        <v>1472800</v>
      </c>
      <c r="F15" s="668">
        <v>164400</v>
      </c>
      <c r="G15" s="668">
        <v>287700</v>
      </c>
      <c r="H15" s="668">
        <v>123600</v>
      </c>
      <c r="I15" s="668">
        <v>382800</v>
      </c>
      <c r="J15" s="668">
        <v>258800</v>
      </c>
      <c r="K15" s="668">
        <v>100</v>
      </c>
      <c r="L15" s="668">
        <v>71100</v>
      </c>
      <c r="M15" s="668">
        <v>500</v>
      </c>
      <c r="N15" s="668">
        <v>35000</v>
      </c>
      <c r="O15" s="668">
        <v>600</v>
      </c>
      <c r="P15" s="668">
        <v>9700</v>
      </c>
      <c r="Q15" s="668">
        <v>16400</v>
      </c>
      <c r="R15" s="668">
        <v>100</v>
      </c>
      <c r="S15" s="668">
        <v>20500</v>
      </c>
      <c r="T15" s="668">
        <v>26400</v>
      </c>
      <c r="U15" s="668">
        <v>42000</v>
      </c>
      <c r="V15" s="668">
        <v>31300</v>
      </c>
      <c r="W15" s="668">
        <v>17300</v>
      </c>
      <c r="X15" s="668">
        <v>0</v>
      </c>
      <c r="Y15" s="668">
        <v>14800</v>
      </c>
      <c r="Z15" s="668">
        <v>17700</v>
      </c>
      <c r="AA15" s="668">
        <v>100</v>
      </c>
      <c r="AB15" s="668">
        <v>18500</v>
      </c>
      <c r="AC15" s="668">
        <v>1600</v>
      </c>
      <c r="AD15" s="668">
        <v>5100</v>
      </c>
      <c r="AE15" s="138">
        <v>236200</v>
      </c>
    </row>
    <row r="16" spans="1:31" ht="30" customHeight="1">
      <c r="A16" s="783"/>
      <c r="B16" s="786"/>
      <c r="C16" s="139" t="s">
        <v>111</v>
      </c>
      <c r="D16" s="140">
        <f>SUM(E16:AE16)</f>
        <v>2900800</v>
      </c>
      <c r="E16" s="141">
        <v>1316200</v>
      </c>
      <c r="F16" s="141">
        <v>166300</v>
      </c>
      <c r="G16" s="141">
        <v>262600</v>
      </c>
      <c r="H16" s="141">
        <v>129900</v>
      </c>
      <c r="I16" s="141">
        <v>369000</v>
      </c>
      <c r="J16" s="141">
        <v>241900</v>
      </c>
      <c r="K16" s="141">
        <v>0</v>
      </c>
      <c r="L16" s="141">
        <v>66700</v>
      </c>
      <c r="M16" s="141">
        <v>0</v>
      </c>
      <c r="N16" s="141">
        <v>12500</v>
      </c>
      <c r="O16" s="141">
        <v>400</v>
      </c>
      <c r="P16" s="141">
        <v>8900</v>
      </c>
      <c r="Q16" s="141">
        <v>16300</v>
      </c>
      <c r="R16" s="141">
        <v>0</v>
      </c>
      <c r="S16" s="141">
        <v>19100</v>
      </c>
      <c r="T16" s="141">
        <v>26300</v>
      </c>
      <c r="U16" s="141">
        <v>34200</v>
      </c>
      <c r="V16" s="141">
        <v>35900</v>
      </c>
      <c r="W16" s="141">
        <v>500</v>
      </c>
      <c r="X16" s="141">
        <v>0</v>
      </c>
      <c r="Y16" s="141">
        <v>12700</v>
      </c>
      <c r="Z16" s="141">
        <v>16400</v>
      </c>
      <c r="AA16" s="141">
        <v>0</v>
      </c>
      <c r="AB16" s="141">
        <v>16200</v>
      </c>
      <c r="AC16" s="141">
        <v>0</v>
      </c>
      <c r="AD16" s="141">
        <v>3400</v>
      </c>
      <c r="AE16" s="142">
        <v>145400</v>
      </c>
    </row>
    <row r="17" spans="1:31" ht="30" customHeight="1">
      <c r="A17" s="783"/>
      <c r="B17" s="786"/>
      <c r="C17" s="139" t="s">
        <v>51</v>
      </c>
      <c r="D17" s="154">
        <f>IF(D16=0,0,D15-D16)</f>
        <v>354300</v>
      </c>
      <c r="E17" s="155">
        <f t="shared" ref="E17:AE17" si="7">E15-E16</f>
        <v>156600</v>
      </c>
      <c r="F17" s="155">
        <f t="shared" si="7"/>
        <v>-1900</v>
      </c>
      <c r="G17" s="155">
        <f t="shared" si="7"/>
        <v>25100</v>
      </c>
      <c r="H17" s="155">
        <f t="shared" si="7"/>
        <v>-6300</v>
      </c>
      <c r="I17" s="155">
        <f t="shared" si="7"/>
        <v>13800</v>
      </c>
      <c r="J17" s="155">
        <f t="shared" si="7"/>
        <v>16900</v>
      </c>
      <c r="K17" s="155">
        <f t="shared" si="7"/>
        <v>100</v>
      </c>
      <c r="L17" s="155">
        <f t="shared" si="7"/>
        <v>4400</v>
      </c>
      <c r="M17" s="155">
        <f t="shared" si="7"/>
        <v>500</v>
      </c>
      <c r="N17" s="155">
        <f t="shared" si="7"/>
        <v>22500</v>
      </c>
      <c r="O17" s="155">
        <f t="shared" si="7"/>
        <v>200</v>
      </c>
      <c r="P17" s="155">
        <f t="shared" si="7"/>
        <v>800</v>
      </c>
      <c r="Q17" s="155">
        <f t="shared" si="7"/>
        <v>100</v>
      </c>
      <c r="R17" s="155">
        <f t="shared" si="7"/>
        <v>100</v>
      </c>
      <c r="S17" s="155">
        <f t="shared" si="7"/>
        <v>1400</v>
      </c>
      <c r="T17" s="155">
        <f t="shared" si="7"/>
        <v>100</v>
      </c>
      <c r="U17" s="155">
        <f t="shared" si="7"/>
        <v>7800</v>
      </c>
      <c r="V17" s="155">
        <f t="shared" si="7"/>
        <v>-4600</v>
      </c>
      <c r="W17" s="155">
        <f t="shared" si="7"/>
        <v>16800</v>
      </c>
      <c r="X17" s="155">
        <f t="shared" si="7"/>
        <v>0</v>
      </c>
      <c r="Y17" s="155">
        <f t="shared" si="7"/>
        <v>2100</v>
      </c>
      <c r="Z17" s="155">
        <f t="shared" si="7"/>
        <v>1300</v>
      </c>
      <c r="AA17" s="155">
        <f t="shared" si="7"/>
        <v>100</v>
      </c>
      <c r="AB17" s="155">
        <f t="shared" si="7"/>
        <v>2300</v>
      </c>
      <c r="AC17" s="155">
        <f t="shared" si="7"/>
        <v>1600</v>
      </c>
      <c r="AD17" s="155">
        <f t="shared" si="7"/>
        <v>1700</v>
      </c>
      <c r="AE17" s="156">
        <f t="shared" si="7"/>
        <v>90800</v>
      </c>
    </row>
    <row r="18" spans="1:31" ht="30" customHeight="1">
      <c r="A18" s="783"/>
      <c r="B18" s="786"/>
      <c r="C18" s="143" t="s">
        <v>112</v>
      </c>
      <c r="D18" s="144">
        <f t="shared" ref="D18:AE18" si="8">IF(D15&gt;0,IF(D16&gt;0,D15/D16*100,0),0)</f>
        <v>112.2138720353006</v>
      </c>
      <c r="E18" s="145">
        <f t="shared" si="8"/>
        <v>111.897887858988</v>
      </c>
      <c r="F18" s="146">
        <f t="shared" si="8"/>
        <v>98.857486470234505</v>
      </c>
      <c r="G18" s="147">
        <f t="shared" si="8"/>
        <v>109.55826351865956</v>
      </c>
      <c r="H18" s="147">
        <f t="shared" si="8"/>
        <v>95.150115473441105</v>
      </c>
      <c r="I18" s="146">
        <f t="shared" si="8"/>
        <v>103.73983739837398</v>
      </c>
      <c r="J18" s="147">
        <f t="shared" si="8"/>
        <v>106.98635799917322</v>
      </c>
      <c r="K18" s="130" t="s">
        <v>139</v>
      </c>
      <c r="L18" s="146">
        <f t="shared" si="8"/>
        <v>106.5967016491754</v>
      </c>
      <c r="M18" s="130" t="s">
        <v>139</v>
      </c>
      <c r="N18" s="147">
        <f t="shared" si="8"/>
        <v>280</v>
      </c>
      <c r="O18" s="147">
        <f t="shared" si="8"/>
        <v>150</v>
      </c>
      <c r="P18" s="147">
        <f t="shared" si="8"/>
        <v>108.98876404494382</v>
      </c>
      <c r="Q18" s="147">
        <f t="shared" si="8"/>
        <v>100.61349693251533</v>
      </c>
      <c r="R18" s="130" t="s">
        <v>139</v>
      </c>
      <c r="S18" s="147">
        <f t="shared" si="8"/>
        <v>107.32984293193716</v>
      </c>
      <c r="T18" s="147">
        <f t="shared" si="8"/>
        <v>100.38022813688212</v>
      </c>
      <c r="U18" s="146">
        <f t="shared" si="8"/>
        <v>122.80701754385966</v>
      </c>
      <c r="V18" s="147">
        <f t="shared" si="8"/>
        <v>87.186629526462397</v>
      </c>
      <c r="W18" s="147">
        <f t="shared" si="8"/>
        <v>3460</v>
      </c>
      <c r="X18" s="146" t="s">
        <v>52</v>
      </c>
      <c r="Y18" s="147">
        <f t="shared" si="8"/>
        <v>116.53543307086613</v>
      </c>
      <c r="Z18" s="147">
        <f t="shared" si="8"/>
        <v>107.92682926829269</v>
      </c>
      <c r="AA18" s="130" t="s">
        <v>139</v>
      </c>
      <c r="AB18" s="147">
        <f t="shared" si="8"/>
        <v>114.19753086419753</v>
      </c>
      <c r="AC18" s="130" t="s">
        <v>139</v>
      </c>
      <c r="AD18" s="147">
        <f t="shared" si="8"/>
        <v>150</v>
      </c>
      <c r="AE18" s="148">
        <f t="shared" si="8"/>
        <v>162.4484181568088</v>
      </c>
    </row>
    <row r="19" spans="1:31" ht="30" customHeight="1" thickBot="1">
      <c r="A19" s="784"/>
      <c r="B19" s="787"/>
      <c r="C19" s="149" t="s">
        <v>140</v>
      </c>
      <c r="D19" s="150">
        <v>100</v>
      </c>
      <c r="E19" s="151">
        <f>E15/$D$15*100</f>
        <v>45.24592178427698</v>
      </c>
      <c r="F19" s="151">
        <f t="shared" ref="F19:AE19" si="9">F15/$D$15*100</f>
        <v>5.0505360818408036</v>
      </c>
      <c r="G19" s="151">
        <f t="shared" si="9"/>
        <v>8.8384381432214063</v>
      </c>
      <c r="H19" s="151">
        <f t="shared" si="9"/>
        <v>3.7971183680992908</v>
      </c>
      <c r="I19" s="151">
        <f t="shared" si="9"/>
        <v>11.760007373045376</v>
      </c>
      <c r="J19" s="151">
        <f t="shared" si="9"/>
        <v>7.9506005959878348</v>
      </c>
      <c r="K19" s="151">
        <f t="shared" si="9"/>
        <v>3.0721022395625323E-3</v>
      </c>
      <c r="L19" s="151">
        <f t="shared" si="9"/>
        <v>2.184264692328961</v>
      </c>
      <c r="M19" s="151">
        <f t="shared" si="9"/>
        <v>1.5360511197812662E-2</v>
      </c>
      <c r="N19" s="151">
        <f t="shared" si="9"/>
        <v>1.0752357838468865</v>
      </c>
      <c r="O19" s="151">
        <f t="shared" si="9"/>
        <v>1.8432613437375196E-2</v>
      </c>
      <c r="P19" s="151">
        <f t="shared" si="9"/>
        <v>0.29799391723756569</v>
      </c>
      <c r="Q19" s="151">
        <f>Q15/$D$15*100</f>
        <v>0.50382476728825532</v>
      </c>
      <c r="R19" s="151">
        <f t="shared" si="9"/>
        <v>3.0721022395625323E-3</v>
      </c>
      <c r="S19" s="151">
        <f t="shared" si="9"/>
        <v>0.62978095911031917</v>
      </c>
      <c r="T19" s="151">
        <f t="shared" si="9"/>
        <v>0.81103499124450862</v>
      </c>
      <c r="U19" s="151">
        <f t="shared" si="9"/>
        <v>1.2902829406162637</v>
      </c>
      <c r="V19" s="151">
        <f t="shared" si="9"/>
        <v>0.96156800098307282</v>
      </c>
      <c r="W19" s="151">
        <f t="shared" si="9"/>
        <v>0.53147368744431811</v>
      </c>
      <c r="X19" s="151">
        <f t="shared" si="9"/>
        <v>0</v>
      </c>
      <c r="Y19" s="151">
        <f t="shared" si="9"/>
        <v>0.45467113145525484</v>
      </c>
      <c r="Z19" s="151">
        <f t="shared" si="9"/>
        <v>0.54376209640256823</v>
      </c>
      <c r="AA19" s="151">
        <f t="shared" si="9"/>
        <v>3.0721022395625323E-3</v>
      </c>
      <c r="AB19" s="151">
        <f t="shared" si="9"/>
        <v>0.56833891431906858</v>
      </c>
      <c r="AC19" s="151">
        <f>AC15/$D$15*100</f>
        <v>4.9153635833000517E-2</v>
      </c>
      <c r="AD19" s="151">
        <f t="shared" si="9"/>
        <v>0.15667721421768918</v>
      </c>
      <c r="AE19" s="152">
        <f t="shared" si="9"/>
        <v>7.2563054898467021</v>
      </c>
    </row>
    <row r="20" spans="1:31" ht="14.25">
      <c r="A20" s="157" t="s">
        <v>55</v>
      </c>
      <c r="B20" s="109" t="s">
        <v>56</v>
      </c>
      <c r="C20" s="370"/>
      <c r="D20" s="108"/>
      <c r="E20" s="108"/>
      <c r="F20" s="108"/>
      <c r="G20" s="108"/>
      <c r="H20" s="108"/>
      <c r="I20" s="108"/>
      <c r="J20" s="43"/>
      <c r="K20" s="43"/>
      <c r="L20" s="43"/>
      <c r="M20" s="43"/>
      <c r="N20" s="43"/>
      <c r="O20" s="43"/>
      <c r="P20" s="43"/>
      <c r="Q20" s="43"/>
      <c r="R20" s="43"/>
      <c r="S20" s="43"/>
      <c r="T20" s="43"/>
      <c r="U20" s="43"/>
      <c r="V20" s="43"/>
      <c r="W20" s="43"/>
      <c r="X20" s="43"/>
      <c r="Y20" s="43"/>
      <c r="Z20" s="43"/>
      <c r="AA20" s="43"/>
      <c r="AB20" s="43"/>
      <c r="AC20" s="43"/>
      <c r="AD20" s="43"/>
      <c r="AE20" s="43"/>
    </row>
    <row r="21" spans="1:31" ht="14.25">
      <c r="A21" s="43"/>
      <c r="B21" s="109" t="s">
        <v>141</v>
      </c>
      <c r="C21" s="370"/>
      <c r="D21" s="108"/>
      <c r="E21" s="108"/>
      <c r="F21" s="108"/>
      <c r="G21" s="108"/>
      <c r="H21" s="108"/>
      <c r="I21" s="108"/>
      <c r="J21" s="108"/>
      <c r="K21" s="108"/>
      <c r="L21" s="108"/>
      <c r="M21" s="108"/>
      <c r="N21" s="108"/>
      <c r="O21" s="108"/>
      <c r="P21" s="108"/>
      <c r="Q21" s="108"/>
      <c r="R21" s="108"/>
      <c r="S21" s="108"/>
      <c r="T21" s="108"/>
      <c r="U21" s="108"/>
      <c r="V21" s="43"/>
      <c r="W21" s="43"/>
      <c r="X21" s="43"/>
      <c r="Y21" s="43"/>
      <c r="Z21" s="43"/>
      <c r="AA21" s="43"/>
      <c r="AB21" s="43"/>
      <c r="AC21" s="43"/>
      <c r="AD21" s="43"/>
      <c r="AE21" s="43"/>
    </row>
    <row r="22" spans="1:31" ht="14.25">
      <c r="A22" s="43"/>
      <c r="B22" s="109" t="s">
        <v>142</v>
      </c>
      <c r="C22" s="370"/>
      <c r="D22" s="108"/>
      <c r="E22" s="108"/>
      <c r="F22" s="108"/>
      <c r="G22" s="108"/>
      <c r="H22" s="108"/>
      <c r="I22" s="108"/>
      <c r="J22" s="108"/>
      <c r="K22" s="108"/>
      <c r="L22" s="108"/>
      <c r="M22" s="108"/>
      <c r="N22" s="108"/>
      <c r="O22" s="108"/>
      <c r="P22" s="108"/>
      <c r="Q22" s="108"/>
      <c r="R22" s="108"/>
      <c r="S22" s="108"/>
      <c r="T22" s="108"/>
      <c r="U22" s="108"/>
      <c r="V22" s="43"/>
      <c r="W22" s="43"/>
      <c r="X22" s="43"/>
      <c r="Y22" s="43"/>
      <c r="Z22" s="43"/>
      <c r="AA22" s="43"/>
      <c r="AB22" s="43"/>
      <c r="AC22" s="43"/>
      <c r="AD22" s="43"/>
      <c r="AE22" s="43"/>
    </row>
  </sheetData>
  <mergeCells count="7">
    <mergeCell ref="A15:A19"/>
    <mergeCell ref="B15:B19"/>
    <mergeCell ref="A1:B1"/>
    <mergeCell ref="A4:B4"/>
    <mergeCell ref="A5:B9"/>
    <mergeCell ref="A10:A14"/>
    <mergeCell ref="B10:B14"/>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4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workbookViewId="0">
      <selection sqref="A1:B1"/>
    </sheetView>
  </sheetViews>
  <sheetFormatPr defaultRowHeight="13.5"/>
  <cols>
    <col min="1" max="1" width="12.125" style="8" customWidth="1"/>
    <col min="2" max="2" width="9" style="8"/>
    <col min="3" max="3" width="12.75" style="8" customWidth="1"/>
    <col min="4" max="4" width="15.375" style="8" bestFit="1" customWidth="1"/>
    <col min="5" max="12" width="12.75" style="8" customWidth="1"/>
    <col min="13" max="16384" width="9" style="8"/>
  </cols>
  <sheetData>
    <row r="1" spans="1:13" s="636" customFormat="1" ht="24" customHeight="1">
      <c r="A1" s="758" t="str">
        <f>平成24年度!A1</f>
        <v>平成2４年度</v>
      </c>
      <c r="B1" s="758"/>
      <c r="C1" s="637"/>
      <c r="D1" s="637"/>
      <c r="E1" s="638" t="str">
        <f ca="1">RIGHT(CELL("filename",$A$1),LEN(CELL("filename",$A$1))-FIND("]",CELL("filename",$A$1)))</f>
        <v>７月（３表）</v>
      </c>
      <c r="F1" s="639" t="s">
        <v>19</v>
      </c>
      <c r="G1" s="638"/>
      <c r="H1" s="639"/>
      <c r="I1" s="640"/>
      <c r="J1" s="638"/>
      <c r="K1" s="634"/>
      <c r="L1" s="635"/>
      <c r="M1" s="635"/>
    </row>
    <row r="2" spans="1:13" ht="21.75" thickBot="1">
      <c r="A2" s="46" t="s">
        <v>143</v>
      </c>
      <c r="B2" s="47"/>
      <c r="C2" s="47"/>
      <c r="D2" s="48"/>
      <c r="E2" s="47"/>
      <c r="F2" s="47"/>
      <c r="G2" s="47"/>
      <c r="H2" s="47"/>
      <c r="I2" s="47"/>
      <c r="J2" s="47"/>
      <c r="K2" s="47"/>
      <c r="L2" s="47"/>
      <c r="M2" s="47"/>
    </row>
    <row r="3" spans="1:13" ht="18.75">
      <c r="A3" s="49"/>
      <c r="B3" s="50"/>
      <c r="C3" s="112" t="s">
        <v>49</v>
      </c>
      <c r="D3" s="739"/>
      <c r="E3" s="729">
        <v>1</v>
      </c>
      <c r="F3" s="729">
        <v>2</v>
      </c>
      <c r="G3" s="729">
        <v>3</v>
      </c>
      <c r="H3" s="729">
        <v>4</v>
      </c>
      <c r="I3" s="729">
        <v>5</v>
      </c>
      <c r="J3" s="729">
        <v>6</v>
      </c>
      <c r="K3" s="729">
        <v>7</v>
      </c>
      <c r="L3" s="52">
        <v>8</v>
      </c>
      <c r="M3" s="515"/>
    </row>
    <row r="4" spans="1:13" ht="19.5" thickBot="1">
      <c r="A4" s="799" t="s">
        <v>95</v>
      </c>
      <c r="B4" s="800"/>
      <c r="C4" s="116"/>
      <c r="D4" s="740" t="s">
        <v>144</v>
      </c>
      <c r="E4" s="750" t="s">
        <v>145</v>
      </c>
      <c r="F4" s="751" t="s">
        <v>146</v>
      </c>
      <c r="G4" s="751" t="s">
        <v>147</v>
      </c>
      <c r="H4" s="751" t="s">
        <v>148</v>
      </c>
      <c r="I4" s="751" t="s">
        <v>57</v>
      </c>
      <c r="J4" s="751" t="s">
        <v>149</v>
      </c>
      <c r="K4" s="751" t="s">
        <v>58</v>
      </c>
      <c r="L4" s="54" t="s">
        <v>150</v>
      </c>
      <c r="M4" s="55"/>
    </row>
    <row r="5" spans="1:13" ht="30" customHeight="1">
      <c r="A5" s="792" t="s">
        <v>100</v>
      </c>
      <c r="B5" s="793"/>
      <c r="C5" s="736" t="s">
        <v>160</v>
      </c>
      <c r="D5" s="737">
        <f>SUM(E5:L5)</f>
        <v>67900</v>
      </c>
      <c r="E5" s="738">
        <v>23200</v>
      </c>
      <c r="F5" s="738">
        <v>2500</v>
      </c>
      <c r="G5" s="738">
        <v>18700</v>
      </c>
      <c r="H5" s="738">
        <v>8200</v>
      </c>
      <c r="I5" s="738">
        <v>600</v>
      </c>
      <c r="J5" s="738">
        <v>600</v>
      </c>
      <c r="K5" s="738">
        <v>100</v>
      </c>
      <c r="L5" s="58">
        <v>14000</v>
      </c>
      <c r="M5" s="60"/>
    </row>
    <row r="6" spans="1:13" ht="30" customHeight="1">
      <c r="A6" s="792"/>
      <c r="B6" s="794"/>
      <c r="C6" s="62" t="s">
        <v>70</v>
      </c>
      <c r="D6" s="57">
        <f>SUM(E6:L6)</f>
        <v>36300</v>
      </c>
      <c r="E6" s="63">
        <v>16700</v>
      </c>
      <c r="F6" s="63">
        <v>2300</v>
      </c>
      <c r="G6" s="63">
        <v>2800</v>
      </c>
      <c r="H6" s="63">
        <v>8500</v>
      </c>
      <c r="I6" s="63">
        <v>300</v>
      </c>
      <c r="J6" s="63">
        <v>300</v>
      </c>
      <c r="K6" s="63">
        <v>0</v>
      </c>
      <c r="L6" s="63">
        <v>5400</v>
      </c>
      <c r="M6" s="64"/>
    </row>
    <row r="7" spans="1:13" ht="30" customHeight="1">
      <c r="A7" s="792"/>
      <c r="B7" s="794"/>
      <c r="C7" s="62" t="s">
        <v>51</v>
      </c>
      <c r="D7" s="65">
        <f t="shared" ref="D7:L7" si="0">D5-D6</f>
        <v>31600</v>
      </c>
      <c r="E7" s="66">
        <f t="shared" si="0"/>
        <v>6500</v>
      </c>
      <c r="F7" s="67">
        <f t="shared" si="0"/>
        <v>200</v>
      </c>
      <c r="G7" s="67">
        <f t="shared" si="0"/>
        <v>15900</v>
      </c>
      <c r="H7" s="67">
        <f t="shared" si="0"/>
        <v>-300</v>
      </c>
      <c r="I7" s="67">
        <f t="shared" si="0"/>
        <v>300</v>
      </c>
      <c r="J7" s="67">
        <f t="shared" si="0"/>
        <v>300</v>
      </c>
      <c r="K7" s="67">
        <f t="shared" si="0"/>
        <v>100</v>
      </c>
      <c r="L7" s="67">
        <f t="shared" si="0"/>
        <v>8600</v>
      </c>
      <c r="M7" s="68"/>
    </row>
    <row r="8" spans="1:13" ht="30" customHeight="1">
      <c r="A8" s="792"/>
      <c r="B8" s="794"/>
      <c r="C8" s="70" t="s">
        <v>138</v>
      </c>
      <c r="D8" s="71">
        <f t="shared" ref="D8:J8" si="1">IF(D5&gt;0,IF(D6&gt;0,D5/D6*100,0),0)</f>
        <v>187.05234159779613</v>
      </c>
      <c r="E8" s="72">
        <f t="shared" si="1"/>
        <v>138.92215568862275</v>
      </c>
      <c r="F8" s="73">
        <f t="shared" si="1"/>
        <v>108.69565217391303</v>
      </c>
      <c r="G8" s="73">
        <f t="shared" si="1"/>
        <v>667.85714285714289</v>
      </c>
      <c r="H8" s="73">
        <f t="shared" si="1"/>
        <v>96.470588235294116</v>
      </c>
      <c r="I8" s="73">
        <f t="shared" si="1"/>
        <v>200</v>
      </c>
      <c r="J8" s="73">
        <f t="shared" si="1"/>
        <v>200</v>
      </c>
      <c r="K8" s="94" t="s">
        <v>139</v>
      </c>
      <c r="L8" s="73">
        <f>IF(L5&gt;0,IF(L6&gt;0,L5/L6*100,0),0)</f>
        <v>259.25925925925924</v>
      </c>
      <c r="M8" s="74"/>
    </row>
    <row r="9" spans="1:13" ht="30" customHeight="1" thickBot="1">
      <c r="A9" s="795"/>
      <c r="B9" s="796"/>
      <c r="C9" s="77" t="s">
        <v>161</v>
      </c>
      <c r="D9" s="78">
        <v>100</v>
      </c>
      <c r="E9" s="79">
        <f t="shared" ref="E9:L9" si="2">E5/$D$5*100</f>
        <v>34.167893961708394</v>
      </c>
      <c r="F9" s="79">
        <f t="shared" si="2"/>
        <v>3.6818851251840945</v>
      </c>
      <c r="G9" s="79">
        <f t="shared" si="2"/>
        <v>27.540500736377027</v>
      </c>
      <c r="H9" s="79">
        <f t="shared" si="2"/>
        <v>12.076583210603829</v>
      </c>
      <c r="I9" s="79">
        <f t="shared" si="2"/>
        <v>0.88365243004418259</v>
      </c>
      <c r="J9" s="79">
        <f t="shared" si="2"/>
        <v>0.88365243004418259</v>
      </c>
      <c r="K9" s="98">
        <f t="shared" si="2"/>
        <v>0.14727540500736377</v>
      </c>
      <c r="L9" s="80">
        <f t="shared" si="2"/>
        <v>20.618556701030926</v>
      </c>
      <c r="M9" s="81"/>
    </row>
    <row r="10" spans="1:13" ht="30" customHeight="1">
      <c r="A10" s="797" t="s">
        <v>103</v>
      </c>
      <c r="B10" s="798" t="s">
        <v>104</v>
      </c>
      <c r="C10" s="741" t="s">
        <v>105</v>
      </c>
      <c r="D10" s="737">
        <f>SUM(E10:M10)</f>
        <v>177300</v>
      </c>
      <c r="E10" s="742">
        <v>69700</v>
      </c>
      <c r="F10" s="742">
        <v>8400</v>
      </c>
      <c r="G10" s="742">
        <v>36600</v>
      </c>
      <c r="H10" s="742">
        <v>24000</v>
      </c>
      <c r="I10" s="742">
        <v>2300</v>
      </c>
      <c r="J10" s="742">
        <v>1200</v>
      </c>
      <c r="K10" s="742">
        <v>200</v>
      </c>
      <c r="L10" s="82">
        <v>34900</v>
      </c>
      <c r="M10" s="83"/>
    </row>
    <row r="11" spans="1:13" ht="30" customHeight="1">
      <c r="A11" s="792"/>
      <c r="B11" s="794"/>
      <c r="C11" s="85" t="s">
        <v>106</v>
      </c>
      <c r="D11" s="86">
        <f>SUM(E11:M11)</f>
        <v>107900</v>
      </c>
      <c r="E11" s="87">
        <v>52000</v>
      </c>
      <c r="F11" s="87">
        <v>5800</v>
      </c>
      <c r="G11" s="87">
        <v>9900</v>
      </c>
      <c r="H11" s="87">
        <v>15400</v>
      </c>
      <c r="I11" s="87">
        <v>1500</v>
      </c>
      <c r="J11" s="87">
        <v>700</v>
      </c>
      <c r="K11" s="87">
        <v>0</v>
      </c>
      <c r="L11" s="87">
        <v>22600</v>
      </c>
      <c r="M11" s="88"/>
    </row>
    <row r="12" spans="1:13" ht="30" customHeight="1">
      <c r="A12" s="792"/>
      <c r="B12" s="794"/>
      <c r="C12" s="85" t="s">
        <v>51</v>
      </c>
      <c r="D12" s="65">
        <f>IF(D11=0,0,D10-D11)</f>
        <v>69400</v>
      </c>
      <c r="E12" s="67">
        <f t="shared" ref="E12:L12" si="3">E10-E11</f>
        <v>17700</v>
      </c>
      <c r="F12" s="67">
        <f t="shared" si="3"/>
        <v>2600</v>
      </c>
      <c r="G12" s="67">
        <f t="shared" si="3"/>
        <v>26700</v>
      </c>
      <c r="H12" s="67">
        <f t="shared" si="3"/>
        <v>8600</v>
      </c>
      <c r="I12" s="67">
        <f t="shared" si="3"/>
        <v>800</v>
      </c>
      <c r="J12" s="67">
        <f t="shared" si="3"/>
        <v>500</v>
      </c>
      <c r="K12" s="67">
        <f t="shared" si="3"/>
        <v>200</v>
      </c>
      <c r="L12" s="67">
        <f t="shared" si="3"/>
        <v>12300</v>
      </c>
      <c r="M12" s="68"/>
    </row>
    <row r="13" spans="1:13" ht="30" customHeight="1">
      <c r="A13" s="792"/>
      <c r="B13" s="794"/>
      <c r="C13" s="90" t="s">
        <v>107</v>
      </c>
      <c r="D13" s="91">
        <f t="shared" ref="D13:J13" si="4">IF(D10&gt;0,IF(D11&gt;0,D10/D11*100,0),0)</f>
        <v>164.31881371640409</v>
      </c>
      <c r="E13" s="92">
        <f t="shared" si="4"/>
        <v>134.03846153846152</v>
      </c>
      <c r="F13" s="93">
        <f t="shared" si="4"/>
        <v>144.82758620689654</v>
      </c>
      <c r="G13" s="94">
        <f t="shared" si="4"/>
        <v>369.69696969696969</v>
      </c>
      <c r="H13" s="94">
        <f t="shared" si="4"/>
        <v>155.84415584415586</v>
      </c>
      <c r="I13" s="94">
        <f t="shared" si="4"/>
        <v>153.33333333333334</v>
      </c>
      <c r="J13" s="94">
        <f t="shared" si="4"/>
        <v>171.42857142857142</v>
      </c>
      <c r="K13" s="94" t="s">
        <v>139</v>
      </c>
      <c r="L13" s="94">
        <f>IF(L10&gt;0,IF(L11&gt;0,L10/L11*100,0),0)</f>
        <v>154.42477876106196</v>
      </c>
      <c r="M13" s="81"/>
    </row>
    <row r="14" spans="1:13" ht="30" customHeight="1" thickBot="1">
      <c r="A14" s="795"/>
      <c r="B14" s="796"/>
      <c r="C14" s="95" t="s">
        <v>102</v>
      </c>
      <c r="D14" s="96">
        <v>100</v>
      </c>
      <c r="E14" s="97">
        <f t="shared" ref="E14:L14" si="5">E10/$D$10*100</f>
        <v>39.311900733220526</v>
      </c>
      <c r="F14" s="97">
        <f t="shared" si="5"/>
        <v>4.7377326565143827</v>
      </c>
      <c r="G14" s="97">
        <f t="shared" si="5"/>
        <v>20.642978003384094</v>
      </c>
      <c r="H14" s="97">
        <f t="shared" si="5"/>
        <v>13.536379018612521</v>
      </c>
      <c r="I14" s="97">
        <f t="shared" si="5"/>
        <v>1.2972363226170334</v>
      </c>
      <c r="J14" s="97">
        <f t="shared" si="5"/>
        <v>0.67681895093062605</v>
      </c>
      <c r="K14" s="97">
        <f t="shared" si="5"/>
        <v>0.11280315848843769</v>
      </c>
      <c r="L14" s="98">
        <f t="shared" si="5"/>
        <v>19.684151156232375</v>
      </c>
      <c r="M14" s="81"/>
    </row>
    <row r="15" spans="1:13" ht="30" customHeight="1">
      <c r="A15" s="797" t="s">
        <v>108</v>
      </c>
      <c r="B15" s="798" t="s">
        <v>109</v>
      </c>
      <c r="C15" s="743" t="s">
        <v>110</v>
      </c>
      <c r="D15" s="744">
        <f>SUM(E15:M15)</f>
        <v>236200</v>
      </c>
      <c r="E15" s="745">
        <v>81800</v>
      </c>
      <c r="F15" s="745">
        <v>19500</v>
      </c>
      <c r="G15" s="745">
        <v>49900</v>
      </c>
      <c r="H15" s="745">
        <v>36900</v>
      </c>
      <c r="I15" s="745">
        <v>3800</v>
      </c>
      <c r="J15" s="745">
        <v>2200</v>
      </c>
      <c r="K15" s="745">
        <v>200</v>
      </c>
      <c r="L15" s="99">
        <v>41900</v>
      </c>
      <c r="M15" s="83"/>
    </row>
    <row r="16" spans="1:13" ht="30" customHeight="1">
      <c r="A16" s="792"/>
      <c r="B16" s="794"/>
      <c r="C16" s="85" t="s">
        <v>111</v>
      </c>
      <c r="D16" s="86">
        <f>SUM(E16:M16)</f>
        <v>145400</v>
      </c>
      <c r="E16" s="87">
        <v>61500</v>
      </c>
      <c r="F16" s="87">
        <v>13600</v>
      </c>
      <c r="G16" s="87">
        <v>11700</v>
      </c>
      <c r="H16" s="87">
        <v>24800</v>
      </c>
      <c r="I16" s="87">
        <v>3500</v>
      </c>
      <c r="J16" s="87">
        <v>1600</v>
      </c>
      <c r="K16" s="87">
        <v>0</v>
      </c>
      <c r="L16" s="87">
        <v>28700</v>
      </c>
      <c r="M16" s="88"/>
    </row>
    <row r="17" spans="1:13" ht="30" customHeight="1">
      <c r="A17" s="792"/>
      <c r="B17" s="794"/>
      <c r="C17" s="85" t="s">
        <v>51</v>
      </c>
      <c r="D17" s="100">
        <f>IF(D16=0,0,D15-D16)</f>
        <v>90800</v>
      </c>
      <c r="E17" s="101">
        <f t="shared" ref="E17:L17" si="6">E15-E16</f>
        <v>20300</v>
      </c>
      <c r="F17" s="101">
        <f t="shared" si="6"/>
        <v>5900</v>
      </c>
      <c r="G17" s="101">
        <f t="shared" si="6"/>
        <v>38200</v>
      </c>
      <c r="H17" s="101">
        <f t="shared" si="6"/>
        <v>12100</v>
      </c>
      <c r="I17" s="101">
        <f t="shared" si="6"/>
        <v>300</v>
      </c>
      <c r="J17" s="101">
        <f t="shared" si="6"/>
        <v>600</v>
      </c>
      <c r="K17" s="101">
        <f t="shared" si="6"/>
        <v>200</v>
      </c>
      <c r="L17" s="101">
        <f t="shared" si="6"/>
        <v>13200</v>
      </c>
      <c r="M17" s="102"/>
    </row>
    <row r="18" spans="1:13" ht="30" customHeight="1">
      <c r="A18" s="792"/>
      <c r="B18" s="794"/>
      <c r="C18" s="90" t="s">
        <v>112</v>
      </c>
      <c r="D18" s="91">
        <f t="shared" ref="D18:J18" si="7">IF(D15&gt;0,IF(D16&gt;0,D15/D16*100,0),0)</f>
        <v>162.4484181568088</v>
      </c>
      <c r="E18" s="92">
        <f t="shared" si="7"/>
        <v>133.00813008130081</v>
      </c>
      <c r="F18" s="93">
        <f t="shared" si="7"/>
        <v>143.38235294117646</v>
      </c>
      <c r="G18" s="94">
        <f t="shared" si="7"/>
        <v>426.4957264957265</v>
      </c>
      <c r="H18" s="94">
        <f t="shared" si="7"/>
        <v>148.79032258064515</v>
      </c>
      <c r="I18" s="94">
        <f t="shared" si="7"/>
        <v>108.57142857142857</v>
      </c>
      <c r="J18" s="94">
        <f t="shared" si="7"/>
        <v>137.5</v>
      </c>
      <c r="K18" s="94" t="s">
        <v>139</v>
      </c>
      <c r="L18" s="94">
        <f>IF(L15&gt;0,IF(L16&gt;0,L15/L16*100,0),0)</f>
        <v>145.99303135888502</v>
      </c>
      <c r="M18" s="81"/>
    </row>
    <row r="19" spans="1:13" ht="30" customHeight="1" thickBot="1">
      <c r="A19" s="795"/>
      <c r="B19" s="796"/>
      <c r="C19" s="95" t="s">
        <v>140</v>
      </c>
      <c r="D19" s="96">
        <v>100</v>
      </c>
      <c r="E19" s="97">
        <f t="shared" ref="E19:L19" si="8">E15/$D$15*100</f>
        <v>34.631668077900088</v>
      </c>
      <c r="F19" s="97">
        <f t="shared" si="8"/>
        <v>8.2557154953429297</v>
      </c>
      <c r="G19" s="97">
        <f t="shared" si="8"/>
        <v>21.126164267569855</v>
      </c>
      <c r="H19" s="97">
        <f t="shared" si="8"/>
        <v>15.622353937341234</v>
      </c>
      <c r="I19" s="97">
        <f t="shared" si="8"/>
        <v>1.6088060965283657</v>
      </c>
      <c r="J19" s="97">
        <f t="shared" si="8"/>
        <v>0.93141405588484327</v>
      </c>
      <c r="K19" s="97">
        <f t="shared" si="8"/>
        <v>8.4674005080440304E-2</v>
      </c>
      <c r="L19" s="98">
        <f t="shared" si="8"/>
        <v>17.739204064352244</v>
      </c>
      <c r="M19" s="81"/>
    </row>
    <row r="20" spans="1:13" ht="17.25">
      <c r="A20" s="104" t="s">
        <v>55</v>
      </c>
      <c r="B20" s="48" t="s">
        <v>59</v>
      </c>
      <c r="C20" s="105"/>
      <c r="D20" s="47"/>
      <c r="E20" s="47"/>
      <c r="F20" s="47"/>
      <c r="G20" s="47"/>
      <c r="H20" s="106"/>
      <c r="I20" s="106"/>
      <c r="J20" s="106"/>
      <c r="K20" s="106"/>
      <c r="L20" s="106"/>
      <c r="M20" s="106"/>
    </row>
    <row r="21" spans="1:13" ht="17.25">
      <c r="A21" s="106"/>
      <c r="B21" s="107" t="s">
        <v>151</v>
      </c>
      <c r="C21" s="105"/>
      <c r="D21" s="47"/>
      <c r="E21" s="47"/>
      <c r="F21" s="47"/>
      <c r="G21" s="47"/>
      <c r="H21" s="47"/>
      <c r="I21" s="47"/>
      <c r="J21" s="47"/>
      <c r="K21" s="47"/>
      <c r="L21" s="47"/>
      <c r="M21" s="106"/>
    </row>
  </sheetData>
  <mergeCells count="7">
    <mergeCell ref="A5:B9"/>
    <mergeCell ref="A1:B1"/>
    <mergeCell ref="A10:A14"/>
    <mergeCell ref="B10:B14"/>
    <mergeCell ref="A15:A19"/>
    <mergeCell ref="B15:B19"/>
    <mergeCell ref="A4:B4"/>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workbookViewId="0">
      <selection sqref="A1:B1"/>
    </sheetView>
  </sheetViews>
  <sheetFormatPr defaultRowHeight="13.5"/>
  <cols>
    <col min="1" max="12" width="10.625" style="8" customWidth="1"/>
    <col min="13" max="16384" width="9" style="8"/>
  </cols>
  <sheetData>
    <row r="1" spans="1:12" s="636" customFormat="1" ht="24" customHeight="1">
      <c r="A1" s="758" t="str">
        <f>平成24年度!A1</f>
        <v>平成2４年度</v>
      </c>
      <c r="B1" s="758"/>
      <c r="C1" s="637"/>
      <c r="D1" s="637"/>
      <c r="E1" s="638" t="str">
        <f ca="1">RIGHT(CELL("filename",$A$1),LEN(CELL("filename",$A$1))-FIND("]",CELL("filename",$A$1)))</f>
        <v>８月（１表）</v>
      </c>
      <c r="F1" s="639" t="s">
        <v>19</v>
      </c>
      <c r="G1" s="638"/>
      <c r="H1" s="639"/>
      <c r="I1" s="640"/>
      <c r="J1" s="638"/>
      <c r="K1" s="634"/>
      <c r="L1" s="635"/>
    </row>
    <row r="2" spans="1:12" ht="14.25">
      <c r="A2" s="159"/>
      <c r="B2" s="43"/>
      <c r="C2" s="43"/>
      <c r="D2" s="43"/>
      <c r="E2" s="43"/>
      <c r="F2" s="43"/>
      <c r="G2" s="43"/>
      <c r="H2" s="43"/>
      <c r="I2" s="43"/>
      <c r="J2" s="43"/>
      <c r="K2" s="43"/>
      <c r="L2" s="43"/>
    </row>
    <row r="3" spans="1:12" ht="18" thickBot="1">
      <c r="A3" s="48" t="s">
        <v>92</v>
      </c>
      <c r="B3" s="108"/>
      <c r="C3" s="108"/>
      <c r="D3" s="109"/>
      <c r="E3" s="108"/>
      <c r="F3" s="108"/>
      <c r="G3" s="108"/>
      <c r="H3" s="108"/>
      <c r="I3" s="108"/>
      <c r="J3" s="108"/>
      <c r="K3" s="109"/>
      <c r="L3" s="160" t="s">
        <v>48</v>
      </c>
    </row>
    <row r="4" spans="1:12" ht="18" thickBot="1">
      <c r="A4" s="161"/>
      <c r="B4" s="162"/>
      <c r="C4" s="163" t="s">
        <v>49</v>
      </c>
      <c r="D4" s="767" t="s">
        <v>93</v>
      </c>
      <c r="E4" s="768"/>
      <c r="F4" s="768"/>
      <c r="G4" s="12"/>
      <c r="H4" s="12"/>
      <c r="I4" s="12"/>
      <c r="J4" s="12"/>
      <c r="K4" s="12"/>
      <c r="L4" s="13"/>
    </row>
    <row r="5" spans="1:12" ht="17.25">
      <c r="A5" s="165"/>
      <c r="B5" s="166"/>
      <c r="C5" s="167"/>
      <c r="D5" s="769"/>
      <c r="E5" s="770"/>
      <c r="F5" s="770"/>
      <c r="G5" s="767" t="s">
        <v>94</v>
      </c>
      <c r="H5" s="768"/>
      <c r="I5" s="768"/>
      <c r="J5" s="768"/>
      <c r="K5" s="768"/>
      <c r="L5" s="771"/>
    </row>
    <row r="6" spans="1:12" ht="17.25">
      <c r="A6" s="772" t="s">
        <v>95</v>
      </c>
      <c r="B6" s="773"/>
      <c r="C6" s="168"/>
      <c r="D6" s="218"/>
      <c r="E6" s="774" t="s">
        <v>96</v>
      </c>
      <c r="F6" s="776" t="s">
        <v>97</v>
      </c>
      <c r="G6" s="778" t="s">
        <v>98</v>
      </c>
      <c r="H6" s="169"/>
      <c r="I6" s="170"/>
      <c r="J6" s="780" t="s">
        <v>99</v>
      </c>
      <c r="K6" s="169"/>
      <c r="L6" s="171"/>
    </row>
    <row r="7" spans="1:12" ht="17.25">
      <c r="A7" s="172"/>
      <c r="B7" s="173"/>
      <c r="C7" s="174"/>
      <c r="D7" s="175"/>
      <c r="E7" s="775"/>
      <c r="F7" s="777"/>
      <c r="G7" s="779"/>
      <c r="H7" s="176" t="s">
        <v>96</v>
      </c>
      <c r="I7" s="177" t="s">
        <v>50</v>
      </c>
      <c r="J7" s="781"/>
      <c r="K7" s="176" t="s">
        <v>96</v>
      </c>
      <c r="L7" s="178" t="s">
        <v>50</v>
      </c>
    </row>
    <row r="8" spans="1:12" ht="31.5" customHeight="1">
      <c r="A8" s="759" t="s">
        <v>100</v>
      </c>
      <c r="B8" s="760"/>
      <c r="C8" s="642" t="s">
        <v>162</v>
      </c>
      <c r="D8" s="643">
        <f>E8+F8</f>
        <v>607200</v>
      </c>
      <c r="E8" s="644">
        <f>H8+K8</f>
        <v>562100</v>
      </c>
      <c r="F8" s="645">
        <f>I8+L8</f>
        <v>45100</v>
      </c>
      <c r="G8" s="14">
        <f>H8+I8</f>
        <v>585400</v>
      </c>
      <c r="H8" s="179">
        <v>559000</v>
      </c>
      <c r="I8" s="180">
        <v>26400</v>
      </c>
      <c r="J8" s="15">
        <f>K8+L8</f>
        <v>21800</v>
      </c>
      <c r="K8" s="179">
        <v>3100</v>
      </c>
      <c r="L8" s="180">
        <v>18700</v>
      </c>
    </row>
    <row r="9" spans="1:12" ht="31.5" customHeight="1">
      <c r="A9" s="761"/>
      <c r="B9" s="762"/>
      <c r="C9" s="183" t="s">
        <v>71</v>
      </c>
      <c r="D9" s="16">
        <f>E9+F9</f>
        <v>593200</v>
      </c>
      <c r="E9" s="184">
        <f>H9+K9</f>
        <v>559600</v>
      </c>
      <c r="F9" s="185">
        <f>I9+L9</f>
        <v>33600</v>
      </c>
      <c r="G9" s="17">
        <f>H9+I9</f>
        <v>575400</v>
      </c>
      <c r="H9" s="186">
        <v>555700</v>
      </c>
      <c r="I9" s="187">
        <v>19700</v>
      </c>
      <c r="J9" s="18">
        <f>K9+L9</f>
        <v>17800</v>
      </c>
      <c r="K9" s="186">
        <v>3900</v>
      </c>
      <c r="L9" s="188">
        <v>13900</v>
      </c>
    </row>
    <row r="10" spans="1:12" ht="31.5" customHeight="1">
      <c r="A10" s="761"/>
      <c r="B10" s="762"/>
      <c r="C10" s="189" t="s">
        <v>51</v>
      </c>
      <c r="D10" s="19">
        <f>D8-D9</f>
        <v>14000</v>
      </c>
      <c r="E10" s="190">
        <f t="shared" ref="E10:L10" si="0">E8-E9</f>
        <v>2500</v>
      </c>
      <c r="F10" s="156">
        <f t="shared" si="0"/>
        <v>11500</v>
      </c>
      <c r="G10" s="20">
        <f t="shared" si="0"/>
        <v>10000</v>
      </c>
      <c r="H10" s="191">
        <f t="shared" si="0"/>
        <v>3300</v>
      </c>
      <c r="I10" s="192">
        <f t="shared" si="0"/>
        <v>6700</v>
      </c>
      <c r="J10" s="21">
        <f t="shared" si="0"/>
        <v>4000</v>
      </c>
      <c r="K10" s="191">
        <f t="shared" si="0"/>
        <v>-800</v>
      </c>
      <c r="L10" s="156">
        <f t="shared" si="0"/>
        <v>4800</v>
      </c>
    </row>
    <row r="11" spans="1:12" ht="31.5" customHeight="1">
      <c r="A11" s="761"/>
      <c r="B11" s="762"/>
      <c r="C11" s="193" t="s">
        <v>138</v>
      </c>
      <c r="D11" s="22">
        <f t="shared" ref="D11:L11" si="1">IF(D8&gt;0,IF(D9&gt;0,D8/D9*100,0),0)</f>
        <v>102.36008091706002</v>
      </c>
      <c r="E11" s="194">
        <f t="shared" si="1"/>
        <v>100.44674767691208</v>
      </c>
      <c r="F11" s="195">
        <f t="shared" si="1"/>
        <v>134.22619047619045</v>
      </c>
      <c r="G11" s="23">
        <f t="shared" si="1"/>
        <v>101.73792144595065</v>
      </c>
      <c r="H11" s="196">
        <f t="shared" si="1"/>
        <v>100.59384560014396</v>
      </c>
      <c r="I11" s="197">
        <f t="shared" si="1"/>
        <v>134.01015228426397</v>
      </c>
      <c r="J11" s="24">
        <f t="shared" si="1"/>
        <v>122.47191011235957</v>
      </c>
      <c r="K11" s="196">
        <f t="shared" si="1"/>
        <v>79.487179487179489</v>
      </c>
      <c r="L11" s="198">
        <f t="shared" si="1"/>
        <v>134.53237410071944</v>
      </c>
    </row>
    <row r="12" spans="1:12" ht="31.5" customHeight="1">
      <c r="A12" s="763" t="s">
        <v>103</v>
      </c>
      <c r="B12" s="764" t="s">
        <v>104</v>
      </c>
      <c r="C12" s="646" t="s">
        <v>105</v>
      </c>
      <c r="D12" s="647">
        <f>SUM(E12:F12)</f>
        <v>2489400</v>
      </c>
      <c r="E12" s="648">
        <f>H12+K12</f>
        <v>2267000</v>
      </c>
      <c r="F12" s="649">
        <f>I12+L12</f>
        <v>222400</v>
      </c>
      <c r="G12" s="25">
        <f>SUM(H12:I12)</f>
        <v>2363500</v>
      </c>
      <c r="H12" s="199">
        <v>2249300</v>
      </c>
      <c r="I12" s="200">
        <v>114200</v>
      </c>
      <c r="J12" s="26">
        <f>SUM(K12:L12)</f>
        <v>125900</v>
      </c>
      <c r="K12" s="199">
        <v>17700</v>
      </c>
      <c r="L12" s="181">
        <v>108200</v>
      </c>
    </row>
    <row r="13" spans="1:12" ht="31.5" customHeight="1">
      <c r="A13" s="763"/>
      <c r="B13" s="764"/>
      <c r="C13" s="189" t="s">
        <v>106</v>
      </c>
      <c r="D13" s="16">
        <f>SUM(E13:F13)</f>
        <v>2233600</v>
      </c>
      <c r="E13" s="184">
        <f>H13+K13</f>
        <v>2092100</v>
      </c>
      <c r="F13" s="201">
        <f>I13+L13</f>
        <v>141500</v>
      </c>
      <c r="G13" s="17">
        <f>SUM(H13:I13)</f>
        <v>2143300</v>
      </c>
      <c r="H13" s="202">
        <v>2078000</v>
      </c>
      <c r="I13" s="203">
        <v>65300</v>
      </c>
      <c r="J13" s="18">
        <f>SUM(K13:L13)</f>
        <v>90300</v>
      </c>
      <c r="K13" s="202">
        <v>14100</v>
      </c>
      <c r="L13" s="185">
        <v>76200</v>
      </c>
    </row>
    <row r="14" spans="1:12" ht="31.5" customHeight="1">
      <c r="A14" s="763"/>
      <c r="B14" s="764"/>
      <c r="C14" s="189" t="s">
        <v>51</v>
      </c>
      <c r="D14" s="19">
        <f t="shared" ref="D14:L14" si="2">D12-D13</f>
        <v>255800</v>
      </c>
      <c r="E14" s="190">
        <f t="shared" si="2"/>
        <v>174900</v>
      </c>
      <c r="F14" s="204">
        <f t="shared" si="2"/>
        <v>80900</v>
      </c>
      <c r="G14" s="20">
        <f t="shared" si="2"/>
        <v>220200</v>
      </c>
      <c r="H14" s="191">
        <f t="shared" si="2"/>
        <v>171300</v>
      </c>
      <c r="I14" s="192">
        <f t="shared" si="2"/>
        <v>48900</v>
      </c>
      <c r="J14" s="21">
        <f t="shared" si="2"/>
        <v>35600</v>
      </c>
      <c r="K14" s="191">
        <f t="shared" si="2"/>
        <v>3600</v>
      </c>
      <c r="L14" s="156">
        <f t="shared" si="2"/>
        <v>32000</v>
      </c>
    </row>
    <row r="15" spans="1:12" ht="31.5" customHeight="1">
      <c r="A15" s="763"/>
      <c r="B15" s="764"/>
      <c r="C15" s="193" t="s">
        <v>107</v>
      </c>
      <c r="D15" s="27">
        <f t="shared" ref="D15:L15" si="3">IF(D12&gt;0,IF(D13&gt;0,D12/D13*100,0),0)</f>
        <v>111.45236389684814</v>
      </c>
      <c r="E15" s="205">
        <f t="shared" si="3"/>
        <v>108.36002103149944</v>
      </c>
      <c r="F15" s="206">
        <f t="shared" si="3"/>
        <v>157.1731448763251</v>
      </c>
      <c r="G15" s="28">
        <f t="shared" si="3"/>
        <v>110.27387673214201</v>
      </c>
      <c r="H15" s="207">
        <f t="shared" si="3"/>
        <v>108.24350336862368</v>
      </c>
      <c r="I15" s="208">
        <f t="shared" si="3"/>
        <v>174.88514548238899</v>
      </c>
      <c r="J15" s="29">
        <f t="shared" si="3"/>
        <v>139.42414174972316</v>
      </c>
      <c r="K15" s="207">
        <f t="shared" si="3"/>
        <v>125.53191489361701</v>
      </c>
      <c r="L15" s="209">
        <f t="shared" si="3"/>
        <v>141.99475065616798</v>
      </c>
    </row>
    <row r="16" spans="1:12" ht="31.5" customHeight="1">
      <c r="A16" s="763" t="s">
        <v>108</v>
      </c>
      <c r="B16" s="764" t="s">
        <v>109</v>
      </c>
      <c r="C16" s="646" t="s">
        <v>110</v>
      </c>
      <c r="D16" s="647">
        <f>SUM(E16:F16)</f>
        <v>3862300</v>
      </c>
      <c r="E16" s="648">
        <f>K16+H16</f>
        <v>3581000</v>
      </c>
      <c r="F16" s="649">
        <f>L16+I16</f>
        <v>281300</v>
      </c>
      <c r="G16" s="25">
        <f>SUM(H16:I16)</f>
        <v>3720400</v>
      </c>
      <c r="H16" s="199">
        <v>3555200</v>
      </c>
      <c r="I16" s="200">
        <v>165200</v>
      </c>
      <c r="J16" s="26">
        <f>SUM(K16:L16)</f>
        <v>141900</v>
      </c>
      <c r="K16" s="199">
        <v>25800</v>
      </c>
      <c r="L16" s="181">
        <v>116100</v>
      </c>
    </row>
    <row r="17" spans="1:12" ht="31.5" customHeight="1">
      <c r="A17" s="763"/>
      <c r="B17" s="764"/>
      <c r="C17" s="189" t="s">
        <v>111</v>
      </c>
      <c r="D17" s="16">
        <f>SUM(E17:F17)</f>
        <v>3494000</v>
      </c>
      <c r="E17" s="184">
        <f>K17+H17</f>
        <v>3315000</v>
      </c>
      <c r="F17" s="201">
        <f>L17+I17</f>
        <v>179000</v>
      </c>
      <c r="G17" s="17">
        <f>SUM(H17:I17)</f>
        <v>3390000</v>
      </c>
      <c r="H17" s="202">
        <v>3292600</v>
      </c>
      <c r="I17" s="203">
        <v>97400</v>
      </c>
      <c r="J17" s="18">
        <f>SUM(K17:L17)</f>
        <v>104000</v>
      </c>
      <c r="K17" s="202">
        <v>22400</v>
      </c>
      <c r="L17" s="185">
        <v>81600</v>
      </c>
    </row>
    <row r="18" spans="1:12" ht="31.5" customHeight="1">
      <c r="A18" s="763"/>
      <c r="B18" s="764"/>
      <c r="C18" s="189" t="s">
        <v>51</v>
      </c>
      <c r="D18" s="19">
        <f t="shared" ref="D18:L18" si="4">D16-D17</f>
        <v>368300</v>
      </c>
      <c r="E18" s="190">
        <f t="shared" si="4"/>
        <v>266000</v>
      </c>
      <c r="F18" s="204">
        <f t="shared" si="4"/>
        <v>102300</v>
      </c>
      <c r="G18" s="20">
        <f t="shared" si="4"/>
        <v>330400</v>
      </c>
      <c r="H18" s="191">
        <f t="shared" si="4"/>
        <v>262600</v>
      </c>
      <c r="I18" s="192">
        <f t="shared" si="4"/>
        <v>67800</v>
      </c>
      <c r="J18" s="21">
        <f t="shared" si="4"/>
        <v>37900</v>
      </c>
      <c r="K18" s="191">
        <f t="shared" si="4"/>
        <v>3400</v>
      </c>
      <c r="L18" s="156">
        <f t="shared" si="4"/>
        <v>34500</v>
      </c>
    </row>
    <row r="19" spans="1:12" ht="31.5" customHeight="1" thickBot="1">
      <c r="A19" s="765"/>
      <c r="B19" s="766"/>
      <c r="C19" s="210" t="s">
        <v>112</v>
      </c>
      <c r="D19" s="30">
        <f t="shared" ref="D19:L19" si="5">IF(D16&gt;0,IF(D17&gt;0,D16/D17*100,0),0)</f>
        <v>110.54092730394962</v>
      </c>
      <c r="E19" s="211">
        <f t="shared" si="5"/>
        <v>108.02413273001508</v>
      </c>
      <c r="F19" s="212">
        <f t="shared" si="5"/>
        <v>157.15083798882682</v>
      </c>
      <c r="G19" s="31">
        <f t="shared" si="5"/>
        <v>109.74631268436579</v>
      </c>
      <c r="H19" s="213">
        <f t="shared" si="5"/>
        <v>107.97546012269939</v>
      </c>
      <c r="I19" s="214">
        <f t="shared" si="5"/>
        <v>169.60985626283366</v>
      </c>
      <c r="J19" s="32">
        <f t="shared" si="5"/>
        <v>136.44230769230771</v>
      </c>
      <c r="K19" s="213">
        <f t="shared" si="5"/>
        <v>115.17857142857142</v>
      </c>
      <c r="L19" s="215">
        <f t="shared" si="5"/>
        <v>142.27941176470588</v>
      </c>
    </row>
  </sheetData>
  <mergeCells count="13">
    <mergeCell ref="D4:F5"/>
    <mergeCell ref="G5:L5"/>
    <mergeCell ref="A6:B6"/>
    <mergeCell ref="E6:E7"/>
    <mergeCell ref="F6:F7"/>
    <mergeCell ref="G6:G7"/>
    <mergeCell ref="J6:J7"/>
    <mergeCell ref="A1:B1"/>
    <mergeCell ref="A8:B11"/>
    <mergeCell ref="A12:A15"/>
    <mergeCell ref="B12:B15"/>
    <mergeCell ref="A16:A19"/>
    <mergeCell ref="B16:B19"/>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2"/>
  <sheetViews>
    <sheetView workbookViewId="0">
      <selection sqref="A1:B1"/>
    </sheetView>
  </sheetViews>
  <sheetFormatPr defaultRowHeight="13.5"/>
  <cols>
    <col min="1" max="16384" width="9" style="8"/>
  </cols>
  <sheetData>
    <row r="1" spans="1:31" s="636" customFormat="1" ht="24" customHeight="1">
      <c r="A1" s="758" t="str">
        <f>平成24年度!A1</f>
        <v>平成2４年度</v>
      </c>
      <c r="B1" s="758"/>
      <c r="C1" s="637"/>
      <c r="D1" s="637"/>
      <c r="E1" s="638" t="str">
        <f ca="1">RIGHT(CELL("filename",$A$1),LEN(CELL("filename",$A$1))-FIND("]",CELL("filename",$A$1)))</f>
        <v>８月（２表）</v>
      </c>
      <c r="F1" s="639" t="s">
        <v>19</v>
      </c>
      <c r="G1" s="638"/>
      <c r="H1" s="639"/>
      <c r="I1" s="640"/>
      <c r="J1" s="638"/>
      <c r="K1" s="634"/>
      <c r="L1" s="635"/>
      <c r="M1" s="635"/>
      <c r="N1" s="635"/>
      <c r="O1" s="635"/>
      <c r="P1" s="635"/>
      <c r="Q1" s="635"/>
    </row>
    <row r="2" spans="1:31" ht="21.75" thickBot="1">
      <c r="A2" s="46" t="s">
        <v>53</v>
      </c>
      <c r="B2" s="108"/>
      <c r="C2" s="108"/>
      <c r="D2" s="109"/>
      <c r="E2" s="108"/>
      <c r="F2" s="108"/>
      <c r="G2" s="108"/>
      <c r="H2" s="108"/>
      <c r="I2" s="108"/>
      <c r="J2" s="108"/>
      <c r="K2" s="108"/>
      <c r="L2" s="108"/>
      <c r="M2" s="108"/>
      <c r="N2" s="108"/>
      <c r="O2" s="108"/>
      <c r="P2" s="108"/>
      <c r="Q2" s="108"/>
      <c r="R2" s="108"/>
      <c r="S2" s="108"/>
      <c r="T2" s="108"/>
      <c r="U2" s="109"/>
      <c r="V2" s="108"/>
      <c r="W2" s="108"/>
      <c r="X2" s="108"/>
      <c r="Y2" s="108"/>
      <c r="Z2" s="108"/>
      <c r="AA2" s="108"/>
      <c r="AB2" s="108"/>
      <c r="AC2" s="108"/>
      <c r="AD2" s="108"/>
      <c r="AE2" s="43"/>
    </row>
    <row r="3" spans="1:31" ht="17.25">
      <c r="A3" s="110"/>
      <c r="B3" s="111"/>
      <c r="C3" s="112" t="s">
        <v>49</v>
      </c>
      <c r="D3" s="113"/>
      <c r="E3" s="674">
        <v>1</v>
      </c>
      <c r="F3" s="675">
        <v>2</v>
      </c>
      <c r="G3" s="674">
        <v>3</v>
      </c>
      <c r="H3" s="676">
        <v>4</v>
      </c>
      <c r="I3" s="675">
        <v>5</v>
      </c>
      <c r="J3" s="677">
        <v>6</v>
      </c>
      <c r="K3" s="675">
        <v>7</v>
      </c>
      <c r="L3" s="675">
        <v>8</v>
      </c>
      <c r="M3" s="675">
        <v>9</v>
      </c>
      <c r="N3" s="675">
        <v>10</v>
      </c>
      <c r="O3" s="675">
        <v>11</v>
      </c>
      <c r="P3" s="675">
        <v>12</v>
      </c>
      <c r="Q3" s="675">
        <v>13</v>
      </c>
      <c r="R3" s="675">
        <v>14</v>
      </c>
      <c r="S3" s="675">
        <v>15</v>
      </c>
      <c r="T3" s="675">
        <v>16</v>
      </c>
      <c r="U3" s="675">
        <v>17</v>
      </c>
      <c r="V3" s="675">
        <v>18</v>
      </c>
      <c r="W3" s="675">
        <v>19</v>
      </c>
      <c r="X3" s="675">
        <v>20</v>
      </c>
      <c r="Y3" s="675">
        <v>21</v>
      </c>
      <c r="Z3" s="675">
        <v>22</v>
      </c>
      <c r="AA3" s="676">
        <v>23</v>
      </c>
      <c r="AB3" s="675">
        <v>24</v>
      </c>
      <c r="AC3" s="675">
        <v>25</v>
      </c>
      <c r="AD3" s="678">
        <v>26</v>
      </c>
      <c r="AE3" s="115">
        <v>27</v>
      </c>
    </row>
    <row r="4" spans="1:31" ht="18" thickBot="1">
      <c r="A4" s="788" t="s">
        <v>95</v>
      </c>
      <c r="B4" s="789"/>
      <c r="C4" s="116"/>
      <c r="D4" s="117" t="s">
        <v>54</v>
      </c>
      <c r="E4" s="680" t="s">
        <v>113</v>
      </c>
      <c r="F4" s="681" t="s">
        <v>114</v>
      </c>
      <c r="G4" s="682" t="s">
        <v>115</v>
      </c>
      <c r="H4" s="680" t="s">
        <v>116</v>
      </c>
      <c r="I4" s="681" t="s">
        <v>117</v>
      </c>
      <c r="J4" s="683" t="s">
        <v>118</v>
      </c>
      <c r="K4" s="681" t="s">
        <v>119</v>
      </c>
      <c r="L4" s="681" t="s">
        <v>120</v>
      </c>
      <c r="M4" s="684" t="s">
        <v>121</v>
      </c>
      <c r="N4" s="681" t="s">
        <v>122</v>
      </c>
      <c r="O4" s="681" t="s">
        <v>123</v>
      </c>
      <c r="P4" s="681" t="s">
        <v>124</v>
      </c>
      <c r="Q4" s="681" t="s">
        <v>125</v>
      </c>
      <c r="R4" s="681" t="s">
        <v>126</v>
      </c>
      <c r="S4" s="681" t="s">
        <v>127</v>
      </c>
      <c r="T4" s="681" t="s">
        <v>128</v>
      </c>
      <c r="U4" s="681" t="s">
        <v>129</v>
      </c>
      <c r="V4" s="681" t="s">
        <v>130</v>
      </c>
      <c r="W4" s="681" t="s">
        <v>131</v>
      </c>
      <c r="X4" s="681" t="s">
        <v>132</v>
      </c>
      <c r="Y4" s="681" t="s">
        <v>133</v>
      </c>
      <c r="Z4" s="681" t="s">
        <v>134</v>
      </c>
      <c r="AA4" s="680" t="s">
        <v>135</v>
      </c>
      <c r="AB4" s="681" t="s">
        <v>136</v>
      </c>
      <c r="AC4" s="681" t="s">
        <v>159</v>
      </c>
      <c r="AD4" s="680" t="s">
        <v>137</v>
      </c>
      <c r="AE4" s="118" t="s">
        <v>97</v>
      </c>
    </row>
    <row r="5" spans="1:31" ht="30" customHeight="1">
      <c r="A5" s="783" t="s">
        <v>100</v>
      </c>
      <c r="B5" s="790"/>
      <c r="C5" s="673" t="s">
        <v>163</v>
      </c>
      <c r="D5" s="671">
        <f>SUM(E5:AE5)</f>
        <v>607200</v>
      </c>
      <c r="E5" s="686">
        <v>290700</v>
      </c>
      <c r="F5" s="686">
        <v>30200</v>
      </c>
      <c r="G5" s="686">
        <v>55400</v>
      </c>
      <c r="H5" s="686">
        <v>19000</v>
      </c>
      <c r="I5" s="686">
        <v>68100</v>
      </c>
      <c r="J5" s="686">
        <v>41700</v>
      </c>
      <c r="K5" s="686">
        <v>0</v>
      </c>
      <c r="L5" s="686">
        <v>14700</v>
      </c>
      <c r="M5" s="686">
        <v>1000</v>
      </c>
      <c r="N5" s="686">
        <v>5500</v>
      </c>
      <c r="O5" s="686">
        <v>0</v>
      </c>
      <c r="P5" s="686">
        <v>0</v>
      </c>
      <c r="Q5" s="686">
        <v>2700</v>
      </c>
      <c r="R5" s="686">
        <v>0</v>
      </c>
      <c r="S5" s="686">
        <v>2700</v>
      </c>
      <c r="T5" s="686">
        <v>3400</v>
      </c>
      <c r="U5" s="686">
        <v>7800</v>
      </c>
      <c r="V5" s="686">
        <v>4300</v>
      </c>
      <c r="W5" s="686">
        <v>2400</v>
      </c>
      <c r="X5" s="687">
        <v>0</v>
      </c>
      <c r="Y5" s="687">
        <v>2900</v>
      </c>
      <c r="Z5" s="687">
        <v>3500</v>
      </c>
      <c r="AA5" s="687">
        <v>0</v>
      </c>
      <c r="AB5" s="687">
        <v>3100</v>
      </c>
      <c r="AC5" s="687">
        <v>3000</v>
      </c>
      <c r="AD5" s="688">
        <v>0</v>
      </c>
      <c r="AE5" s="34">
        <v>45100</v>
      </c>
    </row>
    <row r="6" spans="1:31" ht="30" customHeight="1">
      <c r="A6" s="783"/>
      <c r="B6" s="790"/>
      <c r="C6" s="121" t="s">
        <v>71</v>
      </c>
      <c r="D6" s="120">
        <f>SUM(E6:AE6)</f>
        <v>593200</v>
      </c>
      <c r="E6" s="33">
        <v>278900</v>
      </c>
      <c r="F6" s="33">
        <v>34000</v>
      </c>
      <c r="G6" s="33">
        <v>56900</v>
      </c>
      <c r="H6" s="33">
        <v>23200</v>
      </c>
      <c r="I6" s="33">
        <v>72700</v>
      </c>
      <c r="J6" s="33">
        <v>45500</v>
      </c>
      <c r="K6" s="33">
        <v>0</v>
      </c>
      <c r="L6" s="33">
        <v>15000</v>
      </c>
      <c r="M6" s="33">
        <v>0</v>
      </c>
      <c r="N6" s="33">
        <v>3100</v>
      </c>
      <c r="O6" s="33">
        <v>0</v>
      </c>
      <c r="P6" s="33">
        <v>0</v>
      </c>
      <c r="Q6" s="33">
        <v>2800</v>
      </c>
      <c r="R6" s="33">
        <v>0</v>
      </c>
      <c r="S6" s="33">
        <v>3400</v>
      </c>
      <c r="T6" s="33">
        <v>3300</v>
      </c>
      <c r="U6" s="33">
        <v>6000</v>
      </c>
      <c r="V6" s="33">
        <v>5400</v>
      </c>
      <c r="W6" s="33">
        <v>0</v>
      </c>
      <c r="X6" s="33">
        <v>0</v>
      </c>
      <c r="Y6" s="33">
        <v>2700</v>
      </c>
      <c r="Z6" s="33">
        <v>3200</v>
      </c>
      <c r="AA6" s="33">
        <v>0</v>
      </c>
      <c r="AB6" s="33">
        <v>3500</v>
      </c>
      <c r="AC6" s="33">
        <v>0</v>
      </c>
      <c r="AD6" s="36">
        <v>0</v>
      </c>
      <c r="AE6" s="37">
        <v>33600</v>
      </c>
    </row>
    <row r="7" spans="1:31" ht="30" customHeight="1">
      <c r="A7" s="783"/>
      <c r="B7" s="790"/>
      <c r="C7" s="121" t="s">
        <v>51</v>
      </c>
      <c r="D7" s="122">
        <f>D5-D6</f>
        <v>14000</v>
      </c>
      <c r="E7" s="123">
        <f>E5-E6</f>
        <v>11800</v>
      </c>
      <c r="F7" s="124">
        <f>F5-F6</f>
        <v>-3800</v>
      </c>
      <c r="G7" s="124">
        <f t="shared" ref="G7:AE7" si="0">G5-G6</f>
        <v>-1500</v>
      </c>
      <c r="H7" s="124">
        <f t="shared" si="0"/>
        <v>-4200</v>
      </c>
      <c r="I7" s="124">
        <f t="shared" si="0"/>
        <v>-4600</v>
      </c>
      <c r="J7" s="124">
        <f t="shared" si="0"/>
        <v>-3800</v>
      </c>
      <c r="K7" s="124">
        <f t="shared" si="0"/>
        <v>0</v>
      </c>
      <c r="L7" s="124">
        <f t="shared" si="0"/>
        <v>-300</v>
      </c>
      <c r="M7" s="124">
        <f t="shared" si="0"/>
        <v>1000</v>
      </c>
      <c r="N7" s="124">
        <f t="shared" si="0"/>
        <v>2400</v>
      </c>
      <c r="O7" s="124">
        <f t="shared" si="0"/>
        <v>0</v>
      </c>
      <c r="P7" s="124">
        <f t="shared" si="0"/>
        <v>0</v>
      </c>
      <c r="Q7" s="124">
        <f t="shared" si="0"/>
        <v>-100</v>
      </c>
      <c r="R7" s="124">
        <f t="shared" si="0"/>
        <v>0</v>
      </c>
      <c r="S7" s="124">
        <f t="shared" si="0"/>
        <v>-700</v>
      </c>
      <c r="T7" s="124">
        <f t="shared" si="0"/>
        <v>100</v>
      </c>
      <c r="U7" s="124">
        <f t="shared" si="0"/>
        <v>1800</v>
      </c>
      <c r="V7" s="124">
        <f t="shared" si="0"/>
        <v>-1100</v>
      </c>
      <c r="W7" s="124">
        <f t="shared" si="0"/>
        <v>2400</v>
      </c>
      <c r="X7" s="124">
        <f t="shared" si="0"/>
        <v>0</v>
      </c>
      <c r="Y7" s="124">
        <f t="shared" si="0"/>
        <v>200</v>
      </c>
      <c r="Z7" s="124">
        <f t="shared" si="0"/>
        <v>300</v>
      </c>
      <c r="AA7" s="124">
        <f t="shared" si="0"/>
        <v>0</v>
      </c>
      <c r="AB7" s="124">
        <f t="shared" si="0"/>
        <v>-400</v>
      </c>
      <c r="AC7" s="124">
        <f t="shared" si="0"/>
        <v>3000</v>
      </c>
      <c r="AD7" s="124">
        <f t="shared" si="0"/>
        <v>0</v>
      </c>
      <c r="AE7" s="125">
        <f t="shared" si="0"/>
        <v>11500</v>
      </c>
    </row>
    <row r="8" spans="1:31" ht="30" customHeight="1">
      <c r="A8" s="783"/>
      <c r="B8" s="790"/>
      <c r="C8" s="126" t="s">
        <v>138</v>
      </c>
      <c r="D8" s="127">
        <f t="shared" ref="D8:AE8" si="1">IF(D5&gt;0,IF(D6&gt;0,D5/D6*100,0),0)</f>
        <v>102.36008091706002</v>
      </c>
      <c r="E8" s="128">
        <f t="shared" si="1"/>
        <v>104.23090713517389</v>
      </c>
      <c r="F8" s="129">
        <f t="shared" si="1"/>
        <v>88.823529411764696</v>
      </c>
      <c r="G8" s="129">
        <f t="shared" si="1"/>
        <v>97.363796133567661</v>
      </c>
      <c r="H8" s="129">
        <f t="shared" si="1"/>
        <v>81.896551724137936</v>
      </c>
      <c r="I8" s="129">
        <f t="shared" si="1"/>
        <v>93.672627235213199</v>
      </c>
      <c r="J8" s="130">
        <f t="shared" si="1"/>
        <v>91.64835164835165</v>
      </c>
      <c r="K8" s="130" t="s">
        <v>52</v>
      </c>
      <c r="L8" s="129">
        <f t="shared" si="1"/>
        <v>98</v>
      </c>
      <c r="M8" s="129" t="s">
        <v>139</v>
      </c>
      <c r="N8" s="129">
        <f t="shared" si="1"/>
        <v>177.41935483870967</v>
      </c>
      <c r="O8" s="129" t="s">
        <v>52</v>
      </c>
      <c r="P8" s="129" t="s">
        <v>52</v>
      </c>
      <c r="Q8" s="129">
        <f t="shared" si="1"/>
        <v>96.428571428571431</v>
      </c>
      <c r="R8" s="130" t="s">
        <v>52</v>
      </c>
      <c r="S8" s="130">
        <f t="shared" si="1"/>
        <v>79.411764705882348</v>
      </c>
      <c r="T8" s="129">
        <f t="shared" si="1"/>
        <v>103.03030303030303</v>
      </c>
      <c r="U8" s="129">
        <f t="shared" si="1"/>
        <v>130</v>
      </c>
      <c r="V8" s="130">
        <f t="shared" si="1"/>
        <v>79.629629629629633</v>
      </c>
      <c r="W8" s="129" t="s">
        <v>139</v>
      </c>
      <c r="X8" s="129" t="s">
        <v>52</v>
      </c>
      <c r="Y8" s="130">
        <f t="shared" si="1"/>
        <v>107.40740740740742</v>
      </c>
      <c r="Z8" s="129">
        <f t="shared" si="1"/>
        <v>109.375</v>
      </c>
      <c r="AA8" s="129" t="s">
        <v>52</v>
      </c>
      <c r="AB8" s="130">
        <f t="shared" si="1"/>
        <v>88.571428571428569</v>
      </c>
      <c r="AC8" s="129" t="s">
        <v>139</v>
      </c>
      <c r="AD8" s="129" t="s">
        <v>52</v>
      </c>
      <c r="AE8" s="131">
        <f t="shared" si="1"/>
        <v>134.22619047619045</v>
      </c>
    </row>
    <row r="9" spans="1:31" ht="30" customHeight="1" thickBot="1">
      <c r="A9" s="784"/>
      <c r="B9" s="791"/>
      <c r="C9" s="132" t="s">
        <v>164</v>
      </c>
      <c r="D9" s="133">
        <v>100</v>
      </c>
      <c r="E9" s="134">
        <f>E5/$D$5*100</f>
        <v>47.87549407114625</v>
      </c>
      <c r="F9" s="134">
        <f t="shared" ref="F9:AE9" si="2">F5/$D$5*100</f>
        <v>4.9736495388669306</v>
      </c>
      <c r="G9" s="134">
        <f t="shared" si="2"/>
        <v>9.1238471673254296</v>
      </c>
      <c r="H9" s="134">
        <f t="shared" si="2"/>
        <v>3.1291172595520425</v>
      </c>
      <c r="I9" s="134">
        <f t="shared" si="2"/>
        <v>11.215415019762846</v>
      </c>
      <c r="J9" s="134">
        <f t="shared" si="2"/>
        <v>6.8675889328063251</v>
      </c>
      <c r="K9" s="134">
        <f t="shared" si="2"/>
        <v>0</v>
      </c>
      <c r="L9" s="134">
        <f t="shared" si="2"/>
        <v>2.4209486166007905</v>
      </c>
      <c r="M9" s="134">
        <f>M5/$D$5*100</f>
        <v>0.16469038208168643</v>
      </c>
      <c r="N9" s="134">
        <f t="shared" si="2"/>
        <v>0.90579710144927539</v>
      </c>
      <c r="O9" s="134">
        <f t="shared" si="2"/>
        <v>0</v>
      </c>
      <c r="P9" s="134">
        <f t="shared" si="2"/>
        <v>0</v>
      </c>
      <c r="Q9" s="134">
        <f t="shared" si="2"/>
        <v>0.4446640316205534</v>
      </c>
      <c r="R9" s="134">
        <f t="shared" si="2"/>
        <v>0</v>
      </c>
      <c r="S9" s="134">
        <f t="shared" si="2"/>
        <v>0.4446640316205534</v>
      </c>
      <c r="T9" s="134">
        <f t="shared" si="2"/>
        <v>0.55994729907773388</v>
      </c>
      <c r="U9" s="134">
        <f t="shared" si="2"/>
        <v>1.2845849802371543</v>
      </c>
      <c r="V9" s="134">
        <f t="shared" si="2"/>
        <v>0.70816864295125159</v>
      </c>
      <c r="W9" s="134">
        <f t="shared" si="2"/>
        <v>0.39525691699604742</v>
      </c>
      <c r="X9" s="134">
        <f t="shared" si="2"/>
        <v>0</v>
      </c>
      <c r="Y9" s="134">
        <f t="shared" si="2"/>
        <v>0.47760210803689063</v>
      </c>
      <c r="Z9" s="134">
        <f t="shared" si="2"/>
        <v>0.57641633728590247</v>
      </c>
      <c r="AA9" s="134">
        <f t="shared" si="2"/>
        <v>0</v>
      </c>
      <c r="AB9" s="134">
        <f>AB5/$D$5*100</f>
        <v>0.51054018445322791</v>
      </c>
      <c r="AC9" s="134">
        <f>AC5/$D$5*100</f>
        <v>0.49407114624505932</v>
      </c>
      <c r="AD9" s="134">
        <f t="shared" si="2"/>
        <v>0</v>
      </c>
      <c r="AE9" s="135">
        <f t="shared" si="2"/>
        <v>7.4275362318840576</v>
      </c>
    </row>
    <row r="10" spans="1:31" ht="30" customHeight="1">
      <c r="A10" s="782" t="s">
        <v>103</v>
      </c>
      <c r="B10" s="785" t="s">
        <v>104</v>
      </c>
      <c r="C10" s="670" t="s">
        <v>105</v>
      </c>
      <c r="D10" s="671">
        <f>SUM(E10:AE10)</f>
        <v>2489400</v>
      </c>
      <c r="E10" s="672">
        <v>1110600</v>
      </c>
      <c r="F10" s="668">
        <v>126300</v>
      </c>
      <c r="G10" s="668">
        <v>237800</v>
      </c>
      <c r="H10" s="668">
        <v>85700</v>
      </c>
      <c r="I10" s="668">
        <v>278100</v>
      </c>
      <c r="J10" s="668">
        <v>183100</v>
      </c>
      <c r="K10" s="668">
        <v>0</v>
      </c>
      <c r="L10" s="668">
        <v>55200</v>
      </c>
      <c r="M10" s="668">
        <v>1300</v>
      </c>
      <c r="N10" s="668">
        <v>25200</v>
      </c>
      <c r="O10" s="668">
        <v>0</v>
      </c>
      <c r="P10" s="668">
        <v>4300</v>
      </c>
      <c r="Q10" s="668">
        <v>11600</v>
      </c>
      <c r="R10" s="668">
        <v>0</v>
      </c>
      <c r="S10" s="668">
        <v>14900</v>
      </c>
      <c r="T10" s="668">
        <v>20800</v>
      </c>
      <c r="U10" s="668">
        <v>31100</v>
      </c>
      <c r="V10" s="668">
        <v>24200</v>
      </c>
      <c r="W10" s="668">
        <v>11300</v>
      </c>
      <c r="X10" s="668">
        <v>0</v>
      </c>
      <c r="Y10" s="668">
        <v>11100</v>
      </c>
      <c r="Z10" s="668">
        <v>13200</v>
      </c>
      <c r="AA10" s="668">
        <v>0</v>
      </c>
      <c r="AB10" s="668">
        <v>13600</v>
      </c>
      <c r="AC10" s="668">
        <v>4600</v>
      </c>
      <c r="AD10" s="668">
        <v>3000</v>
      </c>
      <c r="AE10" s="138">
        <v>222400</v>
      </c>
    </row>
    <row r="11" spans="1:31" ht="30" customHeight="1">
      <c r="A11" s="783"/>
      <c r="B11" s="786"/>
      <c r="C11" s="139" t="s">
        <v>106</v>
      </c>
      <c r="D11" s="140">
        <f>SUM(E11:AE11)</f>
        <v>2233600</v>
      </c>
      <c r="E11" s="141">
        <v>996200</v>
      </c>
      <c r="F11" s="141">
        <v>129800</v>
      </c>
      <c r="G11" s="141">
        <v>219500</v>
      </c>
      <c r="H11" s="141">
        <v>99900</v>
      </c>
      <c r="I11" s="141">
        <v>276700</v>
      </c>
      <c r="J11" s="141">
        <v>175800</v>
      </c>
      <c r="K11" s="141">
        <v>0</v>
      </c>
      <c r="L11" s="141">
        <v>52400</v>
      </c>
      <c r="M11" s="141">
        <v>0</v>
      </c>
      <c r="N11" s="141">
        <v>3800</v>
      </c>
      <c r="O11" s="141">
        <v>0</v>
      </c>
      <c r="P11" s="141">
        <v>3500</v>
      </c>
      <c r="Q11" s="141">
        <v>11200</v>
      </c>
      <c r="R11" s="141">
        <v>0</v>
      </c>
      <c r="S11" s="141">
        <v>14600</v>
      </c>
      <c r="T11" s="141">
        <v>21200</v>
      </c>
      <c r="U11" s="141">
        <v>24000</v>
      </c>
      <c r="V11" s="141">
        <v>27300</v>
      </c>
      <c r="W11" s="141">
        <v>300</v>
      </c>
      <c r="X11" s="141">
        <v>0</v>
      </c>
      <c r="Y11" s="141">
        <v>9600</v>
      </c>
      <c r="Z11" s="141">
        <v>11600</v>
      </c>
      <c r="AA11" s="141">
        <v>0</v>
      </c>
      <c r="AB11" s="141">
        <v>13100</v>
      </c>
      <c r="AC11" s="141">
        <v>0</v>
      </c>
      <c r="AD11" s="141">
        <v>1600</v>
      </c>
      <c r="AE11" s="142">
        <v>141500</v>
      </c>
    </row>
    <row r="12" spans="1:31" ht="30" customHeight="1">
      <c r="A12" s="783"/>
      <c r="B12" s="786"/>
      <c r="C12" s="139" t="s">
        <v>51</v>
      </c>
      <c r="D12" s="122">
        <f>IF(D11=0,0,D10-D11)</f>
        <v>255800</v>
      </c>
      <c r="E12" s="124">
        <f t="shared" ref="E12:P12" si="3">E10-E11</f>
        <v>114400</v>
      </c>
      <c r="F12" s="124">
        <f t="shared" si="3"/>
        <v>-3500</v>
      </c>
      <c r="G12" s="124">
        <f t="shared" si="3"/>
        <v>18300</v>
      </c>
      <c r="H12" s="124">
        <f t="shared" si="3"/>
        <v>-14200</v>
      </c>
      <c r="I12" s="124">
        <f t="shared" si="3"/>
        <v>1400</v>
      </c>
      <c r="J12" s="124">
        <f t="shared" si="3"/>
        <v>7300</v>
      </c>
      <c r="K12" s="124">
        <f t="shared" si="3"/>
        <v>0</v>
      </c>
      <c r="L12" s="124">
        <f t="shared" si="3"/>
        <v>2800</v>
      </c>
      <c r="M12" s="124">
        <f t="shared" si="3"/>
        <v>1300</v>
      </c>
      <c r="N12" s="124">
        <f t="shared" si="3"/>
        <v>21400</v>
      </c>
      <c r="O12" s="124">
        <f t="shared" si="3"/>
        <v>0</v>
      </c>
      <c r="P12" s="124">
        <f t="shared" si="3"/>
        <v>800</v>
      </c>
      <c r="Q12" s="124">
        <f>Q10-Q11</f>
        <v>400</v>
      </c>
      <c r="R12" s="124">
        <f t="shared" ref="R12:AE12" si="4">R10-R11</f>
        <v>0</v>
      </c>
      <c r="S12" s="124">
        <f t="shared" si="4"/>
        <v>300</v>
      </c>
      <c r="T12" s="124">
        <f t="shared" si="4"/>
        <v>-400</v>
      </c>
      <c r="U12" s="124">
        <f t="shared" si="4"/>
        <v>7100</v>
      </c>
      <c r="V12" s="124">
        <f t="shared" si="4"/>
        <v>-3100</v>
      </c>
      <c r="W12" s="124">
        <f t="shared" si="4"/>
        <v>11000</v>
      </c>
      <c r="X12" s="124">
        <f t="shared" si="4"/>
        <v>0</v>
      </c>
      <c r="Y12" s="124">
        <f t="shared" si="4"/>
        <v>1500</v>
      </c>
      <c r="Z12" s="124">
        <f t="shared" si="4"/>
        <v>1600</v>
      </c>
      <c r="AA12" s="124">
        <f t="shared" si="4"/>
        <v>0</v>
      </c>
      <c r="AB12" s="124">
        <f t="shared" si="4"/>
        <v>500</v>
      </c>
      <c r="AC12" s="124">
        <f t="shared" si="4"/>
        <v>4600</v>
      </c>
      <c r="AD12" s="124">
        <f t="shared" si="4"/>
        <v>1400</v>
      </c>
      <c r="AE12" s="125">
        <f t="shared" si="4"/>
        <v>80900</v>
      </c>
    </row>
    <row r="13" spans="1:31" ht="30" customHeight="1">
      <c r="A13" s="783"/>
      <c r="B13" s="786"/>
      <c r="C13" s="143" t="s">
        <v>107</v>
      </c>
      <c r="D13" s="144">
        <f t="shared" ref="D13:AE13" si="5">IF(D10&gt;0,IF(D11&gt;0,D10/D11*100,0),0)</f>
        <v>111.45236389684814</v>
      </c>
      <c r="E13" s="145">
        <f t="shared" si="5"/>
        <v>111.48363782373016</v>
      </c>
      <c r="F13" s="146">
        <f t="shared" si="5"/>
        <v>97.303543913713412</v>
      </c>
      <c r="G13" s="147">
        <f t="shared" si="5"/>
        <v>108.33712984054668</v>
      </c>
      <c r="H13" s="147">
        <f t="shared" si="5"/>
        <v>85.785785785785791</v>
      </c>
      <c r="I13" s="146">
        <f t="shared" si="5"/>
        <v>100.50596313697145</v>
      </c>
      <c r="J13" s="147">
        <f t="shared" si="5"/>
        <v>104.15244596131967</v>
      </c>
      <c r="K13" s="147" t="s">
        <v>52</v>
      </c>
      <c r="L13" s="146">
        <f t="shared" si="5"/>
        <v>105.34351145038168</v>
      </c>
      <c r="M13" s="146" t="s">
        <v>139</v>
      </c>
      <c r="N13" s="146">
        <f t="shared" si="5"/>
        <v>663.15789473684208</v>
      </c>
      <c r="O13" s="147" t="s">
        <v>52</v>
      </c>
      <c r="P13" s="147">
        <f t="shared" si="5"/>
        <v>122.85714285714286</v>
      </c>
      <c r="Q13" s="147">
        <f t="shared" si="5"/>
        <v>103.57142857142858</v>
      </c>
      <c r="R13" s="147" t="s">
        <v>52</v>
      </c>
      <c r="S13" s="147">
        <f t="shared" si="5"/>
        <v>102.05479452054796</v>
      </c>
      <c r="T13" s="147">
        <f t="shared" si="5"/>
        <v>98.113207547169807</v>
      </c>
      <c r="U13" s="146">
        <f t="shared" si="5"/>
        <v>129.58333333333334</v>
      </c>
      <c r="V13" s="147">
        <f t="shared" si="5"/>
        <v>88.644688644688642</v>
      </c>
      <c r="W13" s="147">
        <f t="shared" si="5"/>
        <v>3766.6666666666665</v>
      </c>
      <c r="X13" s="147" t="s">
        <v>52</v>
      </c>
      <c r="Y13" s="147">
        <f t="shared" si="5"/>
        <v>115.625</v>
      </c>
      <c r="Z13" s="147">
        <f t="shared" si="5"/>
        <v>113.79310344827587</v>
      </c>
      <c r="AA13" s="147" t="s">
        <v>52</v>
      </c>
      <c r="AB13" s="147">
        <f t="shared" si="5"/>
        <v>103.81679389312977</v>
      </c>
      <c r="AC13" s="130" t="s">
        <v>139</v>
      </c>
      <c r="AD13" s="147">
        <f t="shared" si="5"/>
        <v>187.5</v>
      </c>
      <c r="AE13" s="148">
        <f t="shared" si="5"/>
        <v>157.1731448763251</v>
      </c>
    </row>
    <row r="14" spans="1:31" ht="30" customHeight="1" thickBot="1">
      <c r="A14" s="784"/>
      <c r="B14" s="787"/>
      <c r="C14" s="149" t="s">
        <v>102</v>
      </c>
      <c r="D14" s="150">
        <v>100</v>
      </c>
      <c r="E14" s="151">
        <f>E10/$D$10*100</f>
        <v>44.613159797541577</v>
      </c>
      <c r="F14" s="151">
        <f t="shared" ref="F14:AE14" si="6">F10/$D$10*100</f>
        <v>5.0735116895637509</v>
      </c>
      <c r="G14" s="151">
        <f t="shared" si="6"/>
        <v>9.5525026110709419</v>
      </c>
      <c r="H14" s="151">
        <f t="shared" si="6"/>
        <v>3.4425966096248093</v>
      </c>
      <c r="I14" s="151">
        <f t="shared" si="6"/>
        <v>11.171366594360087</v>
      </c>
      <c r="J14" s="151">
        <f t="shared" si="6"/>
        <v>7.3551859885916286</v>
      </c>
      <c r="K14" s="151">
        <f t="shared" si="6"/>
        <v>0</v>
      </c>
      <c r="L14" s="151">
        <f t="shared" si="6"/>
        <v>2.2174017835623041</v>
      </c>
      <c r="M14" s="151">
        <f t="shared" si="6"/>
        <v>5.2221418815778908E-2</v>
      </c>
      <c r="N14" s="151">
        <f t="shared" si="6"/>
        <v>1.0122921185827911</v>
      </c>
      <c r="O14" s="151">
        <f t="shared" si="6"/>
        <v>0</v>
      </c>
      <c r="P14" s="151">
        <f t="shared" si="6"/>
        <v>0.17273238531373022</v>
      </c>
      <c r="Q14" s="151">
        <f>Q10/$D$10*100</f>
        <v>0.46597573712541174</v>
      </c>
      <c r="R14" s="151">
        <f t="shared" si="6"/>
        <v>0</v>
      </c>
      <c r="S14" s="151">
        <f t="shared" si="6"/>
        <v>0.59853780027315817</v>
      </c>
      <c r="T14" s="151">
        <f t="shared" si="6"/>
        <v>0.83554270105246253</v>
      </c>
      <c r="U14" s="151">
        <f t="shared" si="6"/>
        <v>1.2492970193620954</v>
      </c>
      <c r="V14" s="151">
        <f t="shared" si="6"/>
        <v>0.97212179641680729</v>
      </c>
      <c r="W14" s="151">
        <f t="shared" si="6"/>
        <v>0.45392464047561665</v>
      </c>
      <c r="X14" s="151">
        <f t="shared" si="6"/>
        <v>0</v>
      </c>
      <c r="Y14" s="151">
        <f t="shared" si="6"/>
        <v>0.44589057604241983</v>
      </c>
      <c r="Z14" s="151">
        <f t="shared" si="6"/>
        <v>0.53024825259098585</v>
      </c>
      <c r="AA14" s="151">
        <f t="shared" si="6"/>
        <v>0</v>
      </c>
      <c r="AB14" s="151">
        <f t="shared" si="6"/>
        <v>0.54631638145737926</v>
      </c>
      <c r="AC14" s="151">
        <f>AC10/$D$10*100</f>
        <v>0.18478348196352537</v>
      </c>
      <c r="AD14" s="151">
        <f t="shared" si="6"/>
        <v>0.1205109664979513</v>
      </c>
      <c r="AE14" s="152">
        <f t="shared" si="6"/>
        <v>8.9338796497147897</v>
      </c>
    </row>
    <row r="15" spans="1:31" ht="30" customHeight="1">
      <c r="A15" s="782" t="s">
        <v>108</v>
      </c>
      <c r="B15" s="785" t="s">
        <v>109</v>
      </c>
      <c r="C15" s="666" t="s">
        <v>110</v>
      </c>
      <c r="D15" s="667">
        <f>SUM(E15:AE15)</f>
        <v>3862300</v>
      </c>
      <c r="E15" s="668">
        <v>1763500</v>
      </c>
      <c r="F15" s="668">
        <v>194600</v>
      </c>
      <c r="G15" s="668">
        <v>343100</v>
      </c>
      <c r="H15" s="668">
        <v>142600</v>
      </c>
      <c r="I15" s="668">
        <v>450900</v>
      </c>
      <c r="J15" s="668">
        <v>300500</v>
      </c>
      <c r="K15" s="668">
        <v>100</v>
      </c>
      <c r="L15" s="668">
        <v>85800</v>
      </c>
      <c r="M15" s="668">
        <v>1500</v>
      </c>
      <c r="N15" s="668">
        <v>40500</v>
      </c>
      <c r="O15" s="668">
        <v>600</v>
      </c>
      <c r="P15" s="668">
        <v>9700</v>
      </c>
      <c r="Q15" s="668">
        <v>19100</v>
      </c>
      <c r="R15" s="668">
        <v>100</v>
      </c>
      <c r="S15" s="668">
        <v>23200</v>
      </c>
      <c r="T15" s="668">
        <v>29800</v>
      </c>
      <c r="U15" s="668">
        <v>49800</v>
      </c>
      <c r="V15" s="668">
        <v>35600</v>
      </c>
      <c r="W15" s="668">
        <v>19700</v>
      </c>
      <c r="X15" s="668">
        <v>0</v>
      </c>
      <c r="Y15" s="668">
        <v>17700</v>
      </c>
      <c r="Z15" s="668">
        <v>21200</v>
      </c>
      <c r="AA15" s="668">
        <v>100</v>
      </c>
      <c r="AB15" s="668">
        <v>21600</v>
      </c>
      <c r="AC15" s="668">
        <v>4600</v>
      </c>
      <c r="AD15" s="668">
        <v>5100</v>
      </c>
      <c r="AE15" s="138">
        <v>281300</v>
      </c>
    </row>
    <row r="16" spans="1:31" ht="30" customHeight="1">
      <c r="A16" s="783"/>
      <c r="B16" s="786"/>
      <c r="C16" s="139" t="s">
        <v>111</v>
      </c>
      <c r="D16" s="140">
        <f>SUM(E16:AE16)</f>
        <v>3494000</v>
      </c>
      <c r="E16" s="141">
        <v>1595100</v>
      </c>
      <c r="F16" s="141">
        <v>200300</v>
      </c>
      <c r="G16" s="141">
        <v>319500</v>
      </c>
      <c r="H16" s="141">
        <v>153100</v>
      </c>
      <c r="I16" s="141">
        <v>441700</v>
      </c>
      <c r="J16" s="141">
        <v>287400</v>
      </c>
      <c r="K16" s="141">
        <v>0</v>
      </c>
      <c r="L16" s="141">
        <v>81700</v>
      </c>
      <c r="M16" s="141">
        <v>0</v>
      </c>
      <c r="N16" s="141">
        <v>15600</v>
      </c>
      <c r="O16" s="141">
        <v>400</v>
      </c>
      <c r="P16" s="141">
        <v>8900</v>
      </c>
      <c r="Q16" s="141">
        <v>19100</v>
      </c>
      <c r="R16" s="141">
        <v>0</v>
      </c>
      <c r="S16" s="141">
        <v>22500</v>
      </c>
      <c r="T16" s="141">
        <v>29600</v>
      </c>
      <c r="U16" s="141">
        <v>40200</v>
      </c>
      <c r="V16" s="141">
        <v>41300</v>
      </c>
      <c r="W16" s="141">
        <v>500</v>
      </c>
      <c r="X16" s="141">
        <v>0</v>
      </c>
      <c r="Y16" s="141">
        <v>15400</v>
      </c>
      <c r="Z16" s="141">
        <v>19600</v>
      </c>
      <c r="AA16" s="141">
        <v>0</v>
      </c>
      <c r="AB16" s="141">
        <v>19700</v>
      </c>
      <c r="AC16" s="141">
        <v>0</v>
      </c>
      <c r="AD16" s="141">
        <v>3400</v>
      </c>
      <c r="AE16" s="142">
        <v>179000</v>
      </c>
    </row>
    <row r="17" spans="1:31" ht="30" customHeight="1">
      <c r="A17" s="783"/>
      <c r="B17" s="786"/>
      <c r="C17" s="139" t="s">
        <v>51</v>
      </c>
      <c r="D17" s="154">
        <f>IF(D16=0,0,D15-D16)</f>
        <v>368300</v>
      </c>
      <c r="E17" s="155">
        <f t="shared" ref="E17:AE17" si="7">E15-E16</f>
        <v>168400</v>
      </c>
      <c r="F17" s="155">
        <f t="shared" si="7"/>
        <v>-5700</v>
      </c>
      <c r="G17" s="155">
        <f t="shared" si="7"/>
        <v>23600</v>
      </c>
      <c r="H17" s="155">
        <f t="shared" si="7"/>
        <v>-10500</v>
      </c>
      <c r="I17" s="155">
        <f t="shared" si="7"/>
        <v>9200</v>
      </c>
      <c r="J17" s="155">
        <f t="shared" si="7"/>
        <v>13100</v>
      </c>
      <c r="K17" s="155">
        <f t="shared" si="7"/>
        <v>100</v>
      </c>
      <c r="L17" s="155">
        <f t="shared" si="7"/>
        <v>4100</v>
      </c>
      <c r="M17" s="155">
        <f t="shared" si="7"/>
        <v>1500</v>
      </c>
      <c r="N17" s="155">
        <f t="shared" si="7"/>
        <v>24900</v>
      </c>
      <c r="O17" s="155">
        <f t="shared" si="7"/>
        <v>200</v>
      </c>
      <c r="P17" s="155">
        <f t="shared" si="7"/>
        <v>800</v>
      </c>
      <c r="Q17" s="155">
        <f t="shared" si="7"/>
        <v>0</v>
      </c>
      <c r="R17" s="155">
        <f t="shared" si="7"/>
        <v>100</v>
      </c>
      <c r="S17" s="155">
        <f t="shared" si="7"/>
        <v>700</v>
      </c>
      <c r="T17" s="155">
        <f t="shared" si="7"/>
        <v>200</v>
      </c>
      <c r="U17" s="155">
        <f t="shared" si="7"/>
        <v>9600</v>
      </c>
      <c r="V17" s="155">
        <f t="shared" si="7"/>
        <v>-5700</v>
      </c>
      <c r="W17" s="155">
        <f t="shared" si="7"/>
        <v>19200</v>
      </c>
      <c r="X17" s="155">
        <f t="shared" si="7"/>
        <v>0</v>
      </c>
      <c r="Y17" s="155">
        <f t="shared" si="7"/>
        <v>2300</v>
      </c>
      <c r="Z17" s="155">
        <f t="shared" si="7"/>
        <v>1600</v>
      </c>
      <c r="AA17" s="155">
        <f t="shared" si="7"/>
        <v>100</v>
      </c>
      <c r="AB17" s="155">
        <f t="shared" si="7"/>
        <v>1900</v>
      </c>
      <c r="AC17" s="155">
        <f t="shared" si="7"/>
        <v>4600</v>
      </c>
      <c r="AD17" s="155">
        <f t="shared" si="7"/>
        <v>1700</v>
      </c>
      <c r="AE17" s="156">
        <f t="shared" si="7"/>
        <v>102300</v>
      </c>
    </row>
    <row r="18" spans="1:31" ht="30" customHeight="1">
      <c r="A18" s="783"/>
      <c r="B18" s="786"/>
      <c r="C18" s="143" t="s">
        <v>112</v>
      </c>
      <c r="D18" s="144">
        <f t="shared" ref="D18:AE18" si="8">IF(D15&gt;0,IF(D16&gt;0,D15/D16*100,0),0)</f>
        <v>110.54092730394962</v>
      </c>
      <c r="E18" s="145">
        <f t="shared" si="8"/>
        <v>110.55733182872547</v>
      </c>
      <c r="F18" s="146">
        <f t="shared" si="8"/>
        <v>97.154268597104348</v>
      </c>
      <c r="G18" s="147">
        <f t="shared" si="8"/>
        <v>107.38654147104852</v>
      </c>
      <c r="H18" s="147">
        <f t="shared" si="8"/>
        <v>93.141737426518617</v>
      </c>
      <c r="I18" s="146">
        <f t="shared" si="8"/>
        <v>102.08286167081731</v>
      </c>
      <c r="J18" s="147">
        <f t="shared" si="8"/>
        <v>104.5581071677105</v>
      </c>
      <c r="K18" s="130" t="s">
        <v>139</v>
      </c>
      <c r="L18" s="146">
        <f t="shared" si="8"/>
        <v>105.01835985312118</v>
      </c>
      <c r="M18" s="130" t="s">
        <v>139</v>
      </c>
      <c r="N18" s="147">
        <f t="shared" si="8"/>
        <v>259.61538461538464</v>
      </c>
      <c r="O18" s="147">
        <f t="shared" si="8"/>
        <v>150</v>
      </c>
      <c r="P18" s="147">
        <f t="shared" si="8"/>
        <v>108.98876404494382</v>
      </c>
      <c r="Q18" s="147">
        <f t="shared" si="8"/>
        <v>100</v>
      </c>
      <c r="R18" s="130" t="s">
        <v>139</v>
      </c>
      <c r="S18" s="147">
        <f t="shared" si="8"/>
        <v>103.11111111111111</v>
      </c>
      <c r="T18" s="147">
        <f t="shared" si="8"/>
        <v>100.67567567567568</v>
      </c>
      <c r="U18" s="146">
        <f t="shared" si="8"/>
        <v>123.88059701492537</v>
      </c>
      <c r="V18" s="147">
        <f t="shared" si="8"/>
        <v>86.198547215496362</v>
      </c>
      <c r="W18" s="147">
        <f t="shared" si="8"/>
        <v>3940</v>
      </c>
      <c r="X18" s="146" t="s">
        <v>52</v>
      </c>
      <c r="Y18" s="147">
        <f t="shared" si="8"/>
        <v>114.93506493506493</v>
      </c>
      <c r="Z18" s="147">
        <f t="shared" si="8"/>
        <v>108.16326530612245</v>
      </c>
      <c r="AA18" s="130" t="s">
        <v>139</v>
      </c>
      <c r="AB18" s="147">
        <f t="shared" si="8"/>
        <v>109.64467005076142</v>
      </c>
      <c r="AC18" s="130" t="s">
        <v>139</v>
      </c>
      <c r="AD18" s="147">
        <f t="shared" si="8"/>
        <v>150</v>
      </c>
      <c r="AE18" s="148">
        <f t="shared" si="8"/>
        <v>157.15083798882682</v>
      </c>
    </row>
    <row r="19" spans="1:31" ht="30" customHeight="1" thickBot="1">
      <c r="A19" s="784"/>
      <c r="B19" s="787"/>
      <c r="C19" s="149" t="s">
        <v>140</v>
      </c>
      <c r="D19" s="150">
        <v>100</v>
      </c>
      <c r="E19" s="151">
        <f>E15/$D$15*100</f>
        <v>45.659322165549028</v>
      </c>
      <c r="F19" s="151">
        <f t="shared" ref="F19:AE19" si="9">F15/$D$15*100</f>
        <v>5.0384485928073941</v>
      </c>
      <c r="G19" s="151">
        <f t="shared" si="9"/>
        <v>8.8833078735468494</v>
      </c>
      <c r="H19" s="151">
        <f t="shared" si="9"/>
        <v>3.6921005618413898</v>
      </c>
      <c r="I19" s="151">
        <f t="shared" si="9"/>
        <v>11.674390906972528</v>
      </c>
      <c r="J19" s="151">
        <f t="shared" si="9"/>
        <v>7.7803381404862382</v>
      </c>
      <c r="K19" s="151">
        <f t="shared" si="9"/>
        <v>2.5891308287807782E-3</v>
      </c>
      <c r="L19" s="151">
        <f t="shared" si="9"/>
        <v>2.2214742510939081</v>
      </c>
      <c r="M19" s="151">
        <f t="shared" si="9"/>
        <v>3.8836962431711676E-2</v>
      </c>
      <c r="N19" s="151">
        <f t="shared" si="9"/>
        <v>1.0485979856562153</v>
      </c>
      <c r="O19" s="151">
        <f t="shared" si="9"/>
        <v>1.553478497268467E-2</v>
      </c>
      <c r="P19" s="151">
        <f t="shared" si="9"/>
        <v>0.25114569039173551</v>
      </c>
      <c r="Q19" s="151">
        <f>Q15/$D$15*100</f>
        <v>0.49452398829712868</v>
      </c>
      <c r="R19" s="151">
        <f t="shared" si="9"/>
        <v>2.5891308287807782E-3</v>
      </c>
      <c r="S19" s="151">
        <f t="shared" si="9"/>
        <v>0.60067835227714061</v>
      </c>
      <c r="T19" s="151">
        <f t="shared" si="9"/>
        <v>0.77156098697667197</v>
      </c>
      <c r="U19" s="151">
        <f t="shared" si="9"/>
        <v>1.2893871527328276</v>
      </c>
      <c r="V19" s="151">
        <f t="shared" si="9"/>
        <v>0.92173057504595712</v>
      </c>
      <c r="W19" s="151">
        <f t="shared" si="9"/>
        <v>0.5100587732698133</v>
      </c>
      <c r="X19" s="151">
        <f t="shared" si="9"/>
        <v>0</v>
      </c>
      <c r="Y19" s="151">
        <f t="shared" si="9"/>
        <v>0.45827615669419774</v>
      </c>
      <c r="Z19" s="151">
        <f t="shared" si="9"/>
        <v>0.54889573570152494</v>
      </c>
      <c r="AA19" s="151">
        <f t="shared" si="9"/>
        <v>2.5891308287807782E-3</v>
      </c>
      <c r="AB19" s="151">
        <f t="shared" si="9"/>
        <v>0.5592522590166481</v>
      </c>
      <c r="AC19" s="151">
        <f>AC15/$D$15*100</f>
        <v>0.1191000181239158</v>
      </c>
      <c r="AD19" s="151">
        <f t="shared" si="9"/>
        <v>0.13204567226781971</v>
      </c>
      <c r="AE19" s="152">
        <f t="shared" si="9"/>
        <v>7.2832250213603285</v>
      </c>
    </row>
    <row r="20" spans="1:31" ht="14.25">
      <c r="A20" s="157" t="s">
        <v>55</v>
      </c>
      <c r="B20" s="109" t="s">
        <v>56</v>
      </c>
      <c r="C20" s="370"/>
      <c r="D20" s="108"/>
      <c r="E20" s="108"/>
      <c r="F20" s="108"/>
      <c r="G20" s="108"/>
      <c r="H20" s="108"/>
      <c r="I20" s="108"/>
      <c r="J20" s="43"/>
      <c r="K20" s="43"/>
      <c r="L20" s="43"/>
      <c r="M20" s="43"/>
      <c r="N20" s="43"/>
      <c r="O20" s="43"/>
      <c r="P20" s="43"/>
      <c r="Q20" s="43"/>
      <c r="R20" s="43"/>
      <c r="S20" s="43"/>
      <c r="T20" s="43"/>
      <c r="U20" s="43"/>
      <c r="V20" s="43"/>
      <c r="W20" s="43"/>
      <c r="X20" s="43"/>
      <c r="Y20" s="43"/>
      <c r="Z20" s="43"/>
      <c r="AA20" s="43"/>
      <c r="AB20" s="43"/>
      <c r="AC20" s="43"/>
      <c r="AD20" s="43"/>
      <c r="AE20" s="43"/>
    </row>
    <row r="21" spans="1:31" ht="14.25">
      <c r="A21" s="43"/>
      <c r="B21" s="109" t="s">
        <v>141</v>
      </c>
      <c r="C21" s="370"/>
      <c r="D21" s="108"/>
      <c r="E21" s="108"/>
      <c r="F21" s="108"/>
      <c r="G21" s="108"/>
      <c r="H21" s="108"/>
      <c r="I21" s="108"/>
      <c r="J21" s="108"/>
      <c r="K21" s="108"/>
      <c r="L21" s="108"/>
      <c r="M21" s="108"/>
      <c r="N21" s="108"/>
      <c r="O21" s="108"/>
      <c r="P21" s="108"/>
      <c r="Q21" s="108"/>
      <c r="R21" s="108"/>
      <c r="S21" s="108"/>
      <c r="T21" s="108"/>
      <c r="U21" s="108"/>
      <c r="V21" s="43"/>
      <c r="W21" s="43"/>
      <c r="X21" s="43"/>
      <c r="Y21" s="43"/>
      <c r="Z21" s="43"/>
      <c r="AA21" s="43"/>
      <c r="AB21" s="43"/>
      <c r="AC21" s="43"/>
      <c r="AD21" s="43"/>
      <c r="AE21" s="43"/>
    </row>
    <row r="22" spans="1:31" ht="14.25">
      <c r="A22" s="43"/>
      <c r="B22" s="109" t="s">
        <v>142</v>
      </c>
      <c r="C22" s="370"/>
      <c r="D22" s="108"/>
      <c r="E22" s="108"/>
      <c r="F22" s="108"/>
      <c r="G22" s="108"/>
      <c r="H22" s="108"/>
      <c r="I22" s="108"/>
      <c r="J22" s="108"/>
      <c r="K22" s="108"/>
      <c r="L22" s="108"/>
      <c r="M22" s="108"/>
      <c r="N22" s="108"/>
      <c r="O22" s="108"/>
      <c r="P22" s="108"/>
      <c r="Q22" s="108"/>
      <c r="R22" s="108"/>
      <c r="S22" s="108"/>
      <c r="T22" s="108"/>
      <c r="U22" s="108"/>
      <c r="V22" s="43"/>
      <c r="W22" s="43"/>
      <c r="X22" s="43"/>
      <c r="Y22" s="43"/>
      <c r="Z22" s="43"/>
      <c r="AA22" s="43"/>
      <c r="AB22" s="43"/>
      <c r="AC22" s="43"/>
      <c r="AD22" s="43"/>
      <c r="AE22" s="43"/>
    </row>
  </sheetData>
  <mergeCells count="7">
    <mergeCell ref="A15:A19"/>
    <mergeCell ref="B15:B19"/>
    <mergeCell ref="A1:B1"/>
    <mergeCell ref="A4:B4"/>
    <mergeCell ref="A5:B9"/>
    <mergeCell ref="A10:A14"/>
    <mergeCell ref="B10:B14"/>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4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workbookViewId="0">
      <selection activeCell="D6" sqref="D6"/>
    </sheetView>
  </sheetViews>
  <sheetFormatPr defaultRowHeight="13.5"/>
  <cols>
    <col min="1" max="1" width="12.125" style="8" customWidth="1"/>
    <col min="2" max="2" width="9" style="8"/>
    <col min="3" max="3" width="12.75" style="8" customWidth="1"/>
    <col min="4" max="4" width="15.375" style="8" bestFit="1" customWidth="1"/>
    <col min="5" max="12" width="12.75" style="8" customWidth="1"/>
    <col min="13" max="16384" width="9" style="8"/>
  </cols>
  <sheetData>
    <row r="1" spans="1:13" s="636" customFormat="1" ht="24" customHeight="1">
      <c r="A1" s="758" t="str">
        <f>平成24年度!A1</f>
        <v>平成2４年度</v>
      </c>
      <c r="B1" s="758"/>
      <c r="C1" s="637"/>
      <c r="D1" s="637"/>
      <c r="E1" s="638" t="str">
        <f ca="1">RIGHT(CELL("filename",$A$1),LEN(CELL("filename",$A$1))-FIND("]",CELL("filename",$A$1)))</f>
        <v>８月（３表）</v>
      </c>
      <c r="F1" s="639" t="s">
        <v>19</v>
      </c>
      <c r="G1" s="638"/>
      <c r="H1" s="639"/>
      <c r="I1" s="640"/>
      <c r="J1" s="638"/>
      <c r="K1" s="634"/>
      <c r="L1" s="635"/>
      <c r="M1" s="635"/>
    </row>
    <row r="2" spans="1:13" ht="21.75" thickBot="1">
      <c r="A2" s="46" t="s">
        <v>143</v>
      </c>
      <c r="B2" s="47"/>
      <c r="C2" s="47"/>
      <c r="D2" s="48"/>
      <c r="E2" s="47"/>
      <c r="F2" s="47"/>
      <c r="G2" s="47"/>
      <c r="H2" s="47"/>
      <c r="I2" s="47"/>
      <c r="J2" s="47"/>
      <c r="K2" s="47"/>
      <c r="L2" s="47"/>
      <c r="M2" s="47"/>
    </row>
    <row r="3" spans="1:13" ht="18.75">
      <c r="A3" s="49"/>
      <c r="B3" s="50"/>
      <c r="C3" s="112" t="s">
        <v>49</v>
      </c>
      <c r="D3" s="739"/>
      <c r="E3" s="729">
        <v>1</v>
      </c>
      <c r="F3" s="729">
        <v>2</v>
      </c>
      <c r="G3" s="729">
        <v>3</v>
      </c>
      <c r="H3" s="729">
        <v>4</v>
      </c>
      <c r="I3" s="729">
        <v>5</v>
      </c>
      <c r="J3" s="729">
        <v>6</v>
      </c>
      <c r="K3" s="729">
        <v>7</v>
      </c>
      <c r="L3" s="52">
        <v>8</v>
      </c>
      <c r="M3" s="515"/>
    </row>
    <row r="4" spans="1:13" ht="19.5" thickBot="1">
      <c r="A4" s="799" t="s">
        <v>95</v>
      </c>
      <c r="B4" s="800"/>
      <c r="C4" s="116"/>
      <c r="D4" s="740" t="s">
        <v>144</v>
      </c>
      <c r="E4" s="750" t="s">
        <v>145</v>
      </c>
      <c r="F4" s="751" t="s">
        <v>146</v>
      </c>
      <c r="G4" s="751" t="s">
        <v>147</v>
      </c>
      <c r="H4" s="751" t="s">
        <v>148</v>
      </c>
      <c r="I4" s="751" t="s">
        <v>57</v>
      </c>
      <c r="J4" s="751" t="s">
        <v>149</v>
      </c>
      <c r="K4" s="751" t="s">
        <v>58</v>
      </c>
      <c r="L4" s="54" t="s">
        <v>150</v>
      </c>
      <c r="M4" s="55"/>
    </row>
    <row r="5" spans="1:13" ht="30" customHeight="1">
      <c r="A5" s="792" t="s">
        <v>100</v>
      </c>
      <c r="B5" s="793"/>
      <c r="C5" s="736" t="s">
        <v>163</v>
      </c>
      <c r="D5" s="737">
        <f>SUM(E5:L5)</f>
        <v>45100</v>
      </c>
      <c r="E5" s="738">
        <v>17300</v>
      </c>
      <c r="F5" s="738">
        <v>2400</v>
      </c>
      <c r="G5" s="738">
        <v>11000</v>
      </c>
      <c r="H5" s="738">
        <v>7300</v>
      </c>
      <c r="I5" s="738">
        <v>400</v>
      </c>
      <c r="J5" s="738">
        <v>300</v>
      </c>
      <c r="K5" s="738">
        <v>0</v>
      </c>
      <c r="L5" s="59">
        <v>6400</v>
      </c>
      <c r="M5" s="60"/>
    </row>
    <row r="6" spans="1:13" ht="30" customHeight="1">
      <c r="A6" s="792"/>
      <c r="B6" s="794"/>
      <c r="C6" s="62" t="s">
        <v>71</v>
      </c>
      <c r="D6" s="57">
        <f>SUM(E6:L6)</f>
        <v>33600</v>
      </c>
      <c r="E6" s="63">
        <v>14300</v>
      </c>
      <c r="F6" s="63">
        <v>2000</v>
      </c>
      <c r="G6" s="63">
        <v>3800</v>
      </c>
      <c r="H6" s="63">
        <v>8000</v>
      </c>
      <c r="I6" s="63">
        <v>300</v>
      </c>
      <c r="J6" s="63">
        <v>300</v>
      </c>
      <c r="K6" s="63">
        <v>100</v>
      </c>
      <c r="L6" s="63">
        <v>4800</v>
      </c>
      <c r="M6" s="64"/>
    </row>
    <row r="7" spans="1:13" ht="30" customHeight="1">
      <c r="A7" s="792"/>
      <c r="B7" s="794"/>
      <c r="C7" s="62" t="s">
        <v>51</v>
      </c>
      <c r="D7" s="65">
        <f t="shared" ref="D7:L7" si="0">D5-D6</f>
        <v>11500</v>
      </c>
      <c r="E7" s="66">
        <f t="shared" si="0"/>
        <v>3000</v>
      </c>
      <c r="F7" s="67">
        <f t="shared" si="0"/>
        <v>400</v>
      </c>
      <c r="G7" s="67">
        <f t="shared" si="0"/>
        <v>7200</v>
      </c>
      <c r="H7" s="67">
        <f t="shared" si="0"/>
        <v>-700</v>
      </c>
      <c r="I7" s="67">
        <f t="shared" si="0"/>
        <v>100</v>
      </c>
      <c r="J7" s="67">
        <f t="shared" si="0"/>
        <v>0</v>
      </c>
      <c r="K7" s="67">
        <f t="shared" si="0"/>
        <v>-100</v>
      </c>
      <c r="L7" s="67">
        <f t="shared" si="0"/>
        <v>1600</v>
      </c>
      <c r="M7" s="68"/>
    </row>
    <row r="8" spans="1:13" ht="30" customHeight="1">
      <c r="A8" s="792"/>
      <c r="B8" s="794"/>
      <c r="C8" s="70" t="s">
        <v>138</v>
      </c>
      <c r="D8" s="71">
        <f t="shared" ref="D8:J8" si="1">IF(D5&gt;0,IF(D6&gt;0,D5/D6*100,0),0)</f>
        <v>134.22619047619045</v>
      </c>
      <c r="E8" s="72">
        <f t="shared" si="1"/>
        <v>120.97902097902097</v>
      </c>
      <c r="F8" s="73">
        <f t="shared" si="1"/>
        <v>120</v>
      </c>
      <c r="G8" s="73">
        <f t="shared" si="1"/>
        <v>289.4736842105263</v>
      </c>
      <c r="H8" s="73">
        <f t="shared" si="1"/>
        <v>91.25</v>
      </c>
      <c r="I8" s="73">
        <f t="shared" si="1"/>
        <v>133.33333333333331</v>
      </c>
      <c r="J8" s="73">
        <f t="shared" si="1"/>
        <v>100</v>
      </c>
      <c r="K8" s="217" t="s">
        <v>165</v>
      </c>
      <c r="L8" s="73">
        <f>IF(L5&gt;0,IF(L6&gt;0,L5/L6*100,0),0)</f>
        <v>133.33333333333331</v>
      </c>
      <c r="M8" s="74"/>
    </row>
    <row r="9" spans="1:13" ht="30" customHeight="1" thickBot="1">
      <c r="A9" s="795"/>
      <c r="B9" s="796"/>
      <c r="C9" s="77" t="s">
        <v>164</v>
      </c>
      <c r="D9" s="78">
        <v>100</v>
      </c>
      <c r="E9" s="79">
        <f t="shared" ref="E9:L9" si="2">E5/$D$5*100</f>
        <v>38.35920177383592</v>
      </c>
      <c r="F9" s="79">
        <f t="shared" si="2"/>
        <v>5.3215077605321506</v>
      </c>
      <c r="G9" s="79">
        <f t="shared" si="2"/>
        <v>24.390243902439025</v>
      </c>
      <c r="H9" s="79">
        <f t="shared" si="2"/>
        <v>16.186252771618626</v>
      </c>
      <c r="I9" s="79">
        <f t="shared" si="2"/>
        <v>0.88691796008869184</v>
      </c>
      <c r="J9" s="79">
        <f t="shared" si="2"/>
        <v>0.66518847006651882</v>
      </c>
      <c r="K9" s="98">
        <f t="shared" si="2"/>
        <v>0</v>
      </c>
      <c r="L9" s="80">
        <f t="shared" si="2"/>
        <v>14.190687361419069</v>
      </c>
      <c r="M9" s="81"/>
    </row>
    <row r="10" spans="1:13" ht="30" customHeight="1">
      <c r="A10" s="797" t="s">
        <v>103</v>
      </c>
      <c r="B10" s="798" t="s">
        <v>104</v>
      </c>
      <c r="C10" s="741" t="s">
        <v>105</v>
      </c>
      <c r="D10" s="737">
        <f>SUM(E10:M10)</f>
        <v>222400</v>
      </c>
      <c r="E10" s="742">
        <v>87000</v>
      </c>
      <c r="F10" s="742">
        <v>10800</v>
      </c>
      <c r="G10" s="742">
        <v>47600</v>
      </c>
      <c r="H10" s="742">
        <v>31300</v>
      </c>
      <c r="I10" s="742">
        <v>2700</v>
      </c>
      <c r="J10" s="742">
        <v>1500</v>
      </c>
      <c r="K10" s="742">
        <v>200</v>
      </c>
      <c r="L10" s="82">
        <v>41300</v>
      </c>
      <c r="M10" s="83"/>
    </row>
    <row r="11" spans="1:13" ht="30" customHeight="1">
      <c r="A11" s="792"/>
      <c r="B11" s="794"/>
      <c r="C11" s="85" t="s">
        <v>106</v>
      </c>
      <c r="D11" s="86">
        <f>SUM(E11:M11)</f>
        <v>141500</v>
      </c>
      <c r="E11" s="87">
        <v>66300</v>
      </c>
      <c r="F11" s="87">
        <v>7800</v>
      </c>
      <c r="G11" s="87">
        <v>13700</v>
      </c>
      <c r="H11" s="87">
        <v>23400</v>
      </c>
      <c r="I11" s="87">
        <v>1800</v>
      </c>
      <c r="J11" s="87">
        <v>1000</v>
      </c>
      <c r="K11" s="87">
        <v>100</v>
      </c>
      <c r="L11" s="87">
        <v>27400</v>
      </c>
      <c r="M11" s="88"/>
    </row>
    <row r="12" spans="1:13" ht="30" customHeight="1">
      <c r="A12" s="792"/>
      <c r="B12" s="794"/>
      <c r="C12" s="85" t="s">
        <v>51</v>
      </c>
      <c r="D12" s="65">
        <f>IF(D11=0,0,D10-D11)</f>
        <v>80900</v>
      </c>
      <c r="E12" s="67">
        <f t="shared" ref="E12:L12" si="3">E10-E11</f>
        <v>20700</v>
      </c>
      <c r="F12" s="67">
        <f t="shared" si="3"/>
        <v>3000</v>
      </c>
      <c r="G12" s="67">
        <f t="shared" si="3"/>
        <v>33900</v>
      </c>
      <c r="H12" s="67">
        <f t="shared" si="3"/>
        <v>7900</v>
      </c>
      <c r="I12" s="67">
        <f t="shared" si="3"/>
        <v>900</v>
      </c>
      <c r="J12" s="67">
        <f t="shared" si="3"/>
        <v>500</v>
      </c>
      <c r="K12" s="67">
        <f t="shared" si="3"/>
        <v>100</v>
      </c>
      <c r="L12" s="67">
        <f t="shared" si="3"/>
        <v>13900</v>
      </c>
      <c r="M12" s="68"/>
    </row>
    <row r="13" spans="1:13" ht="30" customHeight="1">
      <c r="A13" s="792"/>
      <c r="B13" s="794"/>
      <c r="C13" s="90" t="s">
        <v>107</v>
      </c>
      <c r="D13" s="91">
        <f t="shared" ref="D13:K13" si="4">IF(D10&gt;0,IF(D11&gt;0,D10/D11*100,0),0)</f>
        <v>157.1731448763251</v>
      </c>
      <c r="E13" s="92">
        <f t="shared" si="4"/>
        <v>131.22171945701356</v>
      </c>
      <c r="F13" s="93">
        <f t="shared" si="4"/>
        <v>138.46153846153845</v>
      </c>
      <c r="G13" s="94">
        <f t="shared" si="4"/>
        <v>347.44525547445255</v>
      </c>
      <c r="H13" s="94">
        <f t="shared" si="4"/>
        <v>133.76068376068375</v>
      </c>
      <c r="I13" s="94">
        <f t="shared" si="4"/>
        <v>150</v>
      </c>
      <c r="J13" s="94">
        <f t="shared" si="4"/>
        <v>150</v>
      </c>
      <c r="K13" s="94">
        <f t="shared" si="4"/>
        <v>200</v>
      </c>
      <c r="L13" s="94">
        <f>IF(L10&gt;0,IF(L11&gt;0,L10/L11*100,0),0)</f>
        <v>150.72992700729927</v>
      </c>
      <c r="M13" s="81"/>
    </row>
    <row r="14" spans="1:13" ht="30" customHeight="1" thickBot="1">
      <c r="A14" s="795"/>
      <c r="B14" s="796"/>
      <c r="C14" s="95" t="s">
        <v>102</v>
      </c>
      <c r="D14" s="96">
        <v>100</v>
      </c>
      <c r="E14" s="97">
        <f t="shared" ref="E14:L14" si="5">E10/$D$10*100</f>
        <v>39.118705035971225</v>
      </c>
      <c r="F14" s="97">
        <f t="shared" si="5"/>
        <v>4.8561151079136691</v>
      </c>
      <c r="G14" s="97">
        <f t="shared" si="5"/>
        <v>21.402877697841728</v>
      </c>
      <c r="H14" s="97">
        <f t="shared" si="5"/>
        <v>14.073741007194245</v>
      </c>
      <c r="I14" s="97">
        <f t="shared" si="5"/>
        <v>1.2140287769784173</v>
      </c>
      <c r="J14" s="97">
        <f t="shared" si="5"/>
        <v>0.67446043165467628</v>
      </c>
      <c r="K14" s="97">
        <f t="shared" si="5"/>
        <v>8.9928057553956844E-2</v>
      </c>
      <c r="L14" s="98">
        <f t="shared" si="5"/>
        <v>18.570143884892087</v>
      </c>
      <c r="M14" s="81"/>
    </row>
    <row r="15" spans="1:13" ht="30" customHeight="1">
      <c r="A15" s="797" t="s">
        <v>108</v>
      </c>
      <c r="B15" s="798" t="s">
        <v>109</v>
      </c>
      <c r="C15" s="743" t="s">
        <v>110</v>
      </c>
      <c r="D15" s="744">
        <f>SUM(E15:M15)</f>
        <v>281300</v>
      </c>
      <c r="E15" s="745">
        <v>99100</v>
      </c>
      <c r="F15" s="745">
        <v>21900</v>
      </c>
      <c r="G15" s="745">
        <v>60900</v>
      </c>
      <c r="H15" s="745">
        <v>44200</v>
      </c>
      <c r="I15" s="745">
        <v>4200</v>
      </c>
      <c r="J15" s="745">
        <v>2500</v>
      </c>
      <c r="K15" s="745">
        <v>200</v>
      </c>
      <c r="L15" s="99">
        <v>48300</v>
      </c>
      <c r="M15" s="83"/>
    </row>
    <row r="16" spans="1:13" ht="30" customHeight="1">
      <c r="A16" s="792"/>
      <c r="B16" s="794"/>
      <c r="C16" s="85" t="s">
        <v>111</v>
      </c>
      <c r="D16" s="86">
        <f>SUM(E16:M16)</f>
        <v>179000</v>
      </c>
      <c r="E16" s="87">
        <v>75800</v>
      </c>
      <c r="F16" s="87">
        <v>15600</v>
      </c>
      <c r="G16" s="87">
        <v>15500</v>
      </c>
      <c r="H16" s="87">
        <v>32800</v>
      </c>
      <c r="I16" s="87">
        <v>3800</v>
      </c>
      <c r="J16" s="87">
        <v>1900</v>
      </c>
      <c r="K16" s="87">
        <v>100</v>
      </c>
      <c r="L16" s="87">
        <v>33500</v>
      </c>
      <c r="M16" s="88"/>
    </row>
    <row r="17" spans="1:13" ht="30" customHeight="1">
      <c r="A17" s="792"/>
      <c r="B17" s="794"/>
      <c r="C17" s="85" t="s">
        <v>51</v>
      </c>
      <c r="D17" s="100">
        <f>IF(D16=0,0,D15-D16)</f>
        <v>102300</v>
      </c>
      <c r="E17" s="101">
        <f t="shared" ref="E17:L17" si="6">E15-E16</f>
        <v>23300</v>
      </c>
      <c r="F17" s="101">
        <f t="shared" si="6"/>
        <v>6300</v>
      </c>
      <c r="G17" s="101">
        <f t="shared" si="6"/>
        <v>45400</v>
      </c>
      <c r="H17" s="101">
        <f t="shared" si="6"/>
        <v>11400</v>
      </c>
      <c r="I17" s="101">
        <f t="shared" si="6"/>
        <v>400</v>
      </c>
      <c r="J17" s="101">
        <f t="shared" si="6"/>
        <v>600</v>
      </c>
      <c r="K17" s="101">
        <f t="shared" si="6"/>
        <v>100</v>
      </c>
      <c r="L17" s="101">
        <f t="shared" si="6"/>
        <v>14800</v>
      </c>
      <c r="M17" s="102"/>
    </row>
    <row r="18" spans="1:13" ht="30" customHeight="1">
      <c r="A18" s="792"/>
      <c r="B18" s="794"/>
      <c r="C18" s="90" t="s">
        <v>112</v>
      </c>
      <c r="D18" s="91">
        <f t="shared" ref="D18:K18" si="7">IF(D15&gt;0,IF(D16&gt;0,D15/D16*100,0),0)</f>
        <v>157.15083798882682</v>
      </c>
      <c r="E18" s="92">
        <f t="shared" si="7"/>
        <v>130.73878627968338</v>
      </c>
      <c r="F18" s="93">
        <f t="shared" si="7"/>
        <v>140.38461538461539</v>
      </c>
      <c r="G18" s="94">
        <f t="shared" si="7"/>
        <v>392.90322580645164</v>
      </c>
      <c r="H18" s="94">
        <f t="shared" si="7"/>
        <v>134.7560975609756</v>
      </c>
      <c r="I18" s="94">
        <f t="shared" si="7"/>
        <v>110.5263157894737</v>
      </c>
      <c r="J18" s="94">
        <f t="shared" si="7"/>
        <v>131.57894736842107</v>
      </c>
      <c r="K18" s="94">
        <f t="shared" si="7"/>
        <v>200</v>
      </c>
      <c r="L18" s="94">
        <f>IF(L15&gt;0,IF(L16&gt;0,L15/L16*100,0),0)</f>
        <v>144.17910447761193</v>
      </c>
      <c r="M18" s="81"/>
    </row>
    <row r="19" spans="1:13" ht="30" customHeight="1" thickBot="1">
      <c r="A19" s="795"/>
      <c r="B19" s="796"/>
      <c r="C19" s="95" t="s">
        <v>140</v>
      </c>
      <c r="D19" s="96">
        <v>100</v>
      </c>
      <c r="E19" s="97">
        <f t="shared" ref="E19:L19" si="8">E15/$D$15*100</f>
        <v>35.229292570209743</v>
      </c>
      <c r="F19" s="97">
        <f t="shared" si="8"/>
        <v>7.7852826164237472</v>
      </c>
      <c r="G19" s="97">
        <f t="shared" si="8"/>
        <v>21.649484536082475</v>
      </c>
      <c r="H19" s="97">
        <f t="shared" si="8"/>
        <v>15.712762175613223</v>
      </c>
      <c r="I19" s="97">
        <f t="shared" si="8"/>
        <v>1.4930678990401707</v>
      </c>
      <c r="J19" s="97">
        <f t="shared" si="8"/>
        <v>0.88873089228581581</v>
      </c>
      <c r="K19" s="97">
        <f t="shared" si="8"/>
        <v>7.1098471382865264E-2</v>
      </c>
      <c r="L19" s="98">
        <f t="shared" si="8"/>
        <v>17.170280838961961</v>
      </c>
      <c r="M19" s="81"/>
    </row>
    <row r="20" spans="1:13" ht="17.25">
      <c r="A20" s="104" t="s">
        <v>55</v>
      </c>
      <c r="B20" s="48" t="s">
        <v>59</v>
      </c>
      <c r="C20" s="105"/>
      <c r="D20" s="47"/>
      <c r="E20" s="47"/>
      <c r="F20" s="47"/>
      <c r="G20" s="47"/>
      <c r="H20" s="106"/>
      <c r="I20" s="106"/>
      <c r="J20" s="106"/>
      <c r="K20" s="106"/>
      <c r="L20" s="106"/>
      <c r="M20" s="106"/>
    </row>
    <row r="21" spans="1:13" ht="17.25">
      <c r="A21" s="106"/>
      <c r="B21" s="107" t="s">
        <v>151</v>
      </c>
      <c r="C21" s="105"/>
      <c r="D21" s="47"/>
      <c r="E21" s="47"/>
      <c r="F21" s="47"/>
      <c r="G21" s="47"/>
      <c r="H21" s="47"/>
      <c r="I21" s="47"/>
      <c r="J21" s="47"/>
      <c r="K21" s="47"/>
      <c r="L21" s="47"/>
      <c r="M21" s="106"/>
    </row>
  </sheetData>
  <mergeCells count="7">
    <mergeCell ref="A5:B9"/>
    <mergeCell ref="A1:B1"/>
    <mergeCell ref="A10:A14"/>
    <mergeCell ref="B10:B14"/>
    <mergeCell ref="A15:A19"/>
    <mergeCell ref="B15:B19"/>
    <mergeCell ref="A4:B4"/>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workbookViewId="0">
      <selection sqref="A1:B1"/>
    </sheetView>
  </sheetViews>
  <sheetFormatPr defaultRowHeight="13.5"/>
  <cols>
    <col min="1" max="12" width="10.625" style="8" customWidth="1"/>
    <col min="13" max="16384" width="9" style="8"/>
  </cols>
  <sheetData>
    <row r="1" spans="1:12" s="636" customFormat="1" ht="24" customHeight="1">
      <c r="A1" s="758" t="str">
        <f>平成24年度!A1</f>
        <v>平成2４年度</v>
      </c>
      <c r="B1" s="758"/>
      <c r="C1" s="637"/>
      <c r="D1" s="637"/>
      <c r="E1" s="638" t="str">
        <f ca="1">RIGHT(CELL("filename",$A$1),LEN(CELL("filename",$A$1))-FIND("]",CELL("filename",$A$1)))</f>
        <v>９月（１表）</v>
      </c>
      <c r="F1" s="639" t="s">
        <v>19</v>
      </c>
      <c r="G1" s="638"/>
      <c r="H1" s="639"/>
      <c r="I1" s="640"/>
      <c r="J1" s="638"/>
      <c r="K1" s="634"/>
      <c r="L1" s="635"/>
    </row>
    <row r="2" spans="1:12" ht="14.25">
      <c r="A2" s="159"/>
      <c r="B2" s="43"/>
      <c r="C2" s="43"/>
      <c r="D2" s="43"/>
      <c r="E2" s="43"/>
      <c r="F2" s="43"/>
      <c r="G2" s="43"/>
      <c r="H2" s="43"/>
      <c r="I2" s="43"/>
      <c r="J2" s="43"/>
      <c r="K2" s="43"/>
      <c r="L2" s="43"/>
    </row>
    <row r="3" spans="1:12" ht="18" thickBot="1">
      <c r="A3" s="48" t="s">
        <v>92</v>
      </c>
      <c r="B3" s="108"/>
      <c r="C3" s="108"/>
      <c r="D3" s="109"/>
      <c r="E3" s="108"/>
      <c r="F3" s="108"/>
      <c r="G3" s="108"/>
      <c r="H3" s="108"/>
      <c r="I3" s="108"/>
      <c r="J3" s="108"/>
      <c r="K3" s="109"/>
      <c r="L3" s="160" t="s">
        <v>48</v>
      </c>
    </row>
    <row r="4" spans="1:12" ht="18" thickBot="1">
      <c r="A4" s="161"/>
      <c r="B4" s="162"/>
      <c r="C4" s="163" t="s">
        <v>49</v>
      </c>
      <c r="D4" s="767" t="s">
        <v>93</v>
      </c>
      <c r="E4" s="768"/>
      <c r="F4" s="768"/>
      <c r="G4" s="12"/>
      <c r="H4" s="12"/>
      <c r="I4" s="12"/>
      <c r="J4" s="12"/>
      <c r="K4" s="12"/>
      <c r="L4" s="13"/>
    </row>
    <row r="5" spans="1:12" ht="17.25">
      <c r="A5" s="165"/>
      <c r="B5" s="166"/>
      <c r="C5" s="167"/>
      <c r="D5" s="769"/>
      <c r="E5" s="770"/>
      <c r="F5" s="770"/>
      <c r="G5" s="767" t="s">
        <v>94</v>
      </c>
      <c r="H5" s="768"/>
      <c r="I5" s="768"/>
      <c r="J5" s="768"/>
      <c r="K5" s="768"/>
      <c r="L5" s="771"/>
    </row>
    <row r="6" spans="1:12" ht="17.25">
      <c r="A6" s="772" t="s">
        <v>95</v>
      </c>
      <c r="B6" s="773"/>
      <c r="C6" s="168"/>
      <c r="D6" s="218"/>
      <c r="E6" s="774" t="s">
        <v>96</v>
      </c>
      <c r="F6" s="776" t="s">
        <v>97</v>
      </c>
      <c r="G6" s="778" t="s">
        <v>98</v>
      </c>
      <c r="H6" s="169"/>
      <c r="I6" s="170"/>
      <c r="J6" s="780" t="s">
        <v>99</v>
      </c>
      <c r="K6" s="169"/>
      <c r="L6" s="171"/>
    </row>
    <row r="7" spans="1:12" ht="17.25">
      <c r="A7" s="172"/>
      <c r="B7" s="173"/>
      <c r="C7" s="174"/>
      <c r="D7" s="175"/>
      <c r="E7" s="775"/>
      <c r="F7" s="777"/>
      <c r="G7" s="779"/>
      <c r="H7" s="176" t="s">
        <v>96</v>
      </c>
      <c r="I7" s="177" t="s">
        <v>50</v>
      </c>
      <c r="J7" s="781"/>
      <c r="K7" s="176" t="s">
        <v>96</v>
      </c>
      <c r="L7" s="178" t="s">
        <v>50</v>
      </c>
    </row>
    <row r="8" spans="1:12" ht="31.5" customHeight="1">
      <c r="A8" s="759" t="s">
        <v>100</v>
      </c>
      <c r="B8" s="760"/>
      <c r="C8" s="642" t="s">
        <v>166</v>
      </c>
      <c r="D8" s="643">
        <f>E8+F8</f>
        <v>507300</v>
      </c>
      <c r="E8" s="644">
        <f>H8+K8</f>
        <v>474800</v>
      </c>
      <c r="F8" s="645">
        <f>I8+L8</f>
        <v>32500</v>
      </c>
      <c r="G8" s="14">
        <f>H8+I8</f>
        <v>492400</v>
      </c>
      <c r="H8" s="179">
        <v>472900</v>
      </c>
      <c r="I8" s="180">
        <v>19500</v>
      </c>
      <c r="J8" s="15">
        <f>K8+L8</f>
        <v>14900</v>
      </c>
      <c r="K8" s="179">
        <v>1900</v>
      </c>
      <c r="L8" s="180">
        <v>13000</v>
      </c>
    </row>
    <row r="9" spans="1:12" ht="31.5" customHeight="1">
      <c r="A9" s="761"/>
      <c r="B9" s="762"/>
      <c r="C9" s="183" t="s">
        <v>72</v>
      </c>
      <c r="D9" s="16">
        <f>E9+F9</f>
        <v>518400</v>
      </c>
      <c r="E9" s="184">
        <f>H9+K9</f>
        <v>486300</v>
      </c>
      <c r="F9" s="185">
        <f>I9+L9</f>
        <v>32100</v>
      </c>
      <c r="G9" s="17">
        <f>H9+I9</f>
        <v>503400</v>
      </c>
      <c r="H9" s="186">
        <v>484400</v>
      </c>
      <c r="I9" s="187">
        <v>19000</v>
      </c>
      <c r="J9" s="18">
        <f>K9+L9</f>
        <v>15000</v>
      </c>
      <c r="K9" s="186">
        <v>1900</v>
      </c>
      <c r="L9" s="188">
        <v>13100</v>
      </c>
    </row>
    <row r="10" spans="1:12" ht="31.5" customHeight="1">
      <c r="A10" s="761"/>
      <c r="B10" s="762"/>
      <c r="C10" s="189" t="s">
        <v>51</v>
      </c>
      <c r="D10" s="19">
        <f>D8-D9</f>
        <v>-11100</v>
      </c>
      <c r="E10" s="190">
        <f t="shared" ref="E10:L10" si="0">E8-E9</f>
        <v>-11500</v>
      </c>
      <c r="F10" s="156">
        <f t="shared" si="0"/>
        <v>400</v>
      </c>
      <c r="G10" s="20">
        <f t="shared" si="0"/>
        <v>-11000</v>
      </c>
      <c r="H10" s="191">
        <f t="shared" si="0"/>
        <v>-11500</v>
      </c>
      <c r="I10" s="192">
        <f t="shared" si="0"/>
        <v>500</v>
      </c>
      <c r="J10" s="21">
        <f t="shared" si="0"/>
        <v>-100</v>
      </c>
      <c r="K10" s="191">
        <f t="shared" si="0"/>
        <v>0</v>
      </c>
      <c r="L10" s="156">
        <f t="shared" si="0"/>
        <v>-100</v>
      </c>
    </row>
    <row r="11" spans="1:12" ht="31.5" customHeight="1">
      <c r="A11" s="761"/>
      <c r="B11" s="762"/>
      <c r="C11" s="193" t="s">
        <v>138</v>
      </c>
      <c r="D11" s="22">
        <f t="shared" ref="D11:L11" si="1">IF(D8&gt;0,IF(D9&gt;0,D8/D9*100,0),0)</f>
        <v>97.858796296296291</v>
      </c>
      <c r="E11" s="194">
        <f t="shared" si="1"/>
        <v>97.635204606210152</v>
      </c>
      <c r="F11" s="195">
        <f t="shared" si="1"/>
        <v>101.24610591900311</v>
      </c>
      <c r="G11" s="23">
        <f t="shared" si="1"/>
        <v>97.814858959078265</v>
      </c>
      <c r="H11" s="196">
        <f t="shared" si="1"/>
        <v>97.625928984310491</v>
      </c>
      <c r="I11" s="197">
        <f t="shared" si="1"/>
        <v>102.63157894736842</v>
      </c>
      <c r="J11" s="24">
        <f t="shared" si="1"/>
        <v>99.333333333333329</v>
      </c>
      <c r="K11" s="196">
        <f t="shared" si="1"/>
        <v>100</v>
      </c>
      <c r="L11" s="198">
        <f t="shared" si="1"/>
        <v>99.236641221374043</v>
      </c>
    </row>
    <row r="12" spans="1:12" ht="31.5" customHeight="1">
      <c r="A12" s="763" t="s">
        <v>103</v>
      </c>
      <c r="B12" s="764" t="s">
        <v>104</v>
      </c>
      <c r="C12" s="646" t="s">
        <v>105</v>
      </c>
      <c r="D12" s="647">
        <f>SUM(E12:F12)</f>
        <v>2996700</v>
      </c>
      <c r="E12" s="648">
        <f>H12+K12</f>
        <v>2741800</v>
      </c>
      <c r="F12" s="649">
        <f>I12+L12</f>
        <v>254900</v>
      </c>
      <c r="G12" s="25">
        <f>SUM(H12:I12)</f>
        <v>2855900</v>
      </c>
      <c r="H12" s="199">
        <v>2722200</v>
      </c>
      <c r="I12" s="200">
        <v>133700</v>
      </c>
      <c r="J12" s="26">
        <f>SUM(K12:L12)</f>
        <v>140800</v>
      </c>
      <c r="K12" s="199">
        <v>19600</v>
      </c>
      <c r="L12" s="181">
        <v>121200</v>
      </c>
    </row>
    <row r="13" spans="1:12" ht="31.5" customHeight="1">
      <c r="A13" s="763"/>
      <c r="B13" s="764"/>
      <c r="C13" s="189" t="s">
        <v>106</v>
      </c>
      <c r="D13" s="16">
        <f>SUM(E13:F13)</f>
        <v>2752000</v>
      </c>
      <c r="E13" s="184">
        <f>H13+K13</f>
        <v>2578400</v>
      </c>
      <c r="F13" s="201">
        <f>I13+L13</f>
        <v>173600</v>
      </c>
      <c r="G13" s="17">
        <f>SUM(H13:I13)</f>
        <v>2646700</v>
      </c>
      <c r="H13" s="202">
        <v>2562400</v>
      </c>
      <c r="I13" s="203">
        <v>84300</v>
      </c>
      <c r="J13" s="18">
        <f>SUM(K13:L13)</f>
        <v>105300</v>
      </c>
      <c r="K13" s="202">
        <v>16000</v>
      </c>
      <c r="L13" s="185">
        <v>89300</v>
      </c>
    </row>
    <row r="14" spans="1:12" ht="31.5" customHeight="1">
      <c r="A14" s="763"/>
      <c r="B14" s="764"/>
      <c r="C14" s="189" t="s">
        <v>51</v>
      </c>
      <c r="D14" s="19">
        <f t="shared" ref="D14:L14" si="2">D12-D13</f>
        <v>244700</v>
      </c>
      <c r="E14" s="190">
        <f t="shared" si="2"/>
        <v>163400</v>
      </c>
      <c r="F14" s="204">
        <f t="shared" si="2"/>
        <v>81300</v>
      </c>
      <c r="G14" s="20">
        <f t="shared" si="2"/>
        <v>209200</v>
      </c>
      <c r="H14" s="191">
        <f t="shared" si="2"/>
        <v>159800</v>
      </c>
      <c r="I14" s="192">
        <f t="shared" si="2"/>
        <v>49400</v>
      </c>
      <c r="J14" s="21">
        <f t="shared" si="2"/>
        <v>35500</v>
      </c>
      <c r="K14" s="191">
        <f t="shared" si="2"/>
        <v>3600</v>
      </c>
      <c r="L14" s="156">
        <f t="shared" si="2"/>
        <v>31900</v>
      </c>
    </row>
    <row r="15" spans="1:12" ht="31.5" customHeight="1">
      <c r="A15" s="763"/>
      <c r="B15" s="764"/>
      <c r="C15" s="193" t="s">
        <v>107</v>
      </c>
      <c r="D15" s="27">
        <f t="shared" ref="D15:L15" si="3">IF(D12&gt;0,IF(D13&gt;0,D12/D13*100,0),0)</f>
        <v>108.89171511627906</v>
      </c>
      <c r="E15" s="205">
        <f t="shared" si="3"/>
        <v>106.33726341917469</v>
      </c>
      <c r="F15" s="206">
        <f t="shared" si="3"/>
        <v>146.83179723502303</v>
      </c>
      <c r="G15" s="28">
        <f t="shared" si="3"/>
        <v>107.90418256697019</v>
      </c>
      <c r="H15" s="207">
        <f t="shared" si="3"/>
        <v>106.23634093037776</v>
      </c>
      <c r="I15" s="208">
        <f t="shared" si="3"/>
        <v>158.60023724792407</v>
      </c>
      <c r="J15" s="29">
        <f t="shared" si="3"/>
        <v>133.71320037986706</v>
      </c>
      <c r="K15" s="207">
        <f t="shared" si="3"/>
        <v>122.50000000000001</v>
      </c>
      <c r="L15" s="209">
        <f t="shared" si="3"/>
        <v>135.72228443449049</v>
      </c>
    </row>
    <row r="16" spans="1:12" ht="31.5" customHeight="1">
      <c r="A16" s="763" t="s">
        <v>108</v>
      </c>
      <c r="B16" s="764" t="s">
        <v>109</v>
      </c>
      <c r="C16" s="646" t="s">
        <v>110</v>
      </c>
      <c r="D16" s="647">
        <f>SUM(E16:F16)</f>
        <v>4369600</v>
      </c>
      <c r="E16" s="648">
        <f>K16+H16</f>
        <v>4055800</v>
      </c>
      <c r="F16" s="649">
        <f>L16+I16</f>
        <v>313800</v>
      </c>
      <c r="G16" s="25">
        <f>SUM(H16:I16)</f>
        <v>4212800</v>
      </c>
      <c r="H16" s="199">
        <v>4028100</v>
      </c>
      <c r="I16" s="200">
        <v>184700</v>
      </c>
      <c r="J16" s="26">
        <f>SUM(K16:L16)</f>
        <v>156800</v>
      </c>
      <c r="K16" s="199">
        <v>27700</v>
      </c>
      <c r="L16" s="181">
        <v>129100</v>
      </c>
    </row>
    <row r="17" spans="1:12" ht="31.5" customHeight="1">
      <c r="A17" s="763"/>
      <c r="B17" s="764"/>
      <c r="C17" s="189" t="s">
        <v>111</v>
      </c>
      <c r="D17" s="16">
        <f>SUM(E17:F17)</f>
        <v>4012400</v>
      </c>
      <c r="E17" s="184">
        <f>K17+H17</f>
        <v>3801300</v>
      </c>
      <c r="F17" s="201">
        <f>L17+I17</f>
        <v>211100</v>
      </c>
      <c r="G17" s="17">
        <f>SUM(H17:I17)</f>
        <v>3893400</v>
      </c>
      <c r="H17" s="202">
        <v>3777000</v>
      </c>
      <c r="I17" s="203">
        <v>116400</v>
      </c>
      <c r="J17" s="18">
        <f>SUM(K17:L17)</f>
        <v>119000</v>
      </c>
      <c r="K17" s="202">
        <v>24300</v>
      </c>
      <c r="L17" s="185">
        <v>94700</v>
      </c>
    </row>
    <row r="18" spans="1:12" ht="31.5" customHeight="1">
      <c r="A18" s="763"/>
      <c r="B18" s="764"/>
      <c r="C18" s="189" t="s">
        <v>51</v>
      </c>
      <c r="D18" s="19">
        <f t="shared" ref="D18:L18" si="4">D16-D17</f>
        <v>357200</v>
      </c>
      <c r="E18" s="190">
        <f t="shared" si="4"/>
        <v>254500</v>
      </c>
      <c r="F18" s="204">
        <f t="shared" si="4"/>
        <v>102700</v>
      </c>
      <c r="G18" s="20">
        <f t="shared" si="4"/>
        <v>319400</v>
      </c>
      <c r="H18" s="191">
        <f t="shared" si="4"/>
        <v>251100</v>
      </c>
      <c r="I18" s="192">
        <f t="shared" si="4"/>
        <v>68300</v>
      </c>
      <c r="J18" s="21">
        <f t="shared" si="4"/>
        <v>37800</v>
      </c>
      <c r="K18" s="191">
        <f t="shared" si="4"/>
        <v>3400</v>
      </c>
      <c r="L18" s="156">
        <f t="shared" si="4"/>
        <v>34400</v>
      </c>
    </row>
    <row r="19" spans="1:12" ht="31.5" customHeight="1" thickBot="1">
      <c r="A19" s="765"/>
      <c r="B19" s="766"/>
      <c r="C19" s="210" t="s">
        <v>112</v>
      </c>
      <c r="D19" s="30">
        <f t="shared" ref="D19:L19" si="5">IF(D16&gt;0,IF(D17&gt;0,D16/D17*100,0),0)</f>
        <v>108.90240255208852</v>
      </c>
      <c r="E19" s="211">
        <f t="shared" si="5"/>
        <v>106.69507799963172</v>
      </c>
      <c r="F19" s="212">
        <f t="shared" si="5"/>
        <v>148.64992894362859</v>
      </c>
      <c r="G19" s="31">
        <f t="shared" si="5"/>
        <v>108.2036266502286</v>
      </c>
      <c r="H19" s="213">
        <f t="shared" si="5"/>
        <v>106.6481334392375</v>
      </c>
      <c r="I19" s="214">
        <f t="shared" si="5"/>
        <v>158.67697594501718</v>
      </c>
      <c r="J19" s="32">
        <f t="shared" si="5"/>
        <v>131.76470588235293</v>
      </c>
      <c r="K19" s="213">
        <f t="shared" si="5"/>
        <v>113.99176954732511</v>
      </c>
      <c r="L19" s="215">
        <f t="shared" si="5"/>
        <v>136.32523759239706</v>
      </c>
    </row>
  </sheetData>
  <mergeCells count="13">
    <mergeCell ref="D4:F5"/>
    <mergeCell ref="G5:L5"/>
    <mergeCell ref="A6:B6"/>
    <mergeCell ref="E6:E7"/>
    <mergeCell ref="F6:F7"/>
    <mergeCell ref="G6:G7"/>
    <mergeCell ref="J6:J7"/>
    <mergeCell ref="A1:B1"/>
    <mergeCell ref="A8:B11"/>
    <mergeCell ref="A12:A15"/>
    <mergeCell ref="B12:B15"/>
    <mergeCell ref="A16:A19"/>
    <mergeCell ref="B16:B19"/>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0"/>
  <sheetViews>
    <sheetView workbookViewId="0">
      <selection sqref="A1:B1"/>
    </sheetView>
  </sheetViews>
  <sheetFormatPr defaultRowHeight="13.5"/>
  <cols>
    <col min="1" max="16384" width="9" style="8"/>
  </cols>
  <sheetData>
    <row r="1" spans="1:31" s="636" customFormat="1" ht="24" customHeight="1">
      <c r="A1" s="758" t="str">
        <f>平成24年度!A1</f>
        <v>平成2４年度</v>
      </c>
      <c r="B1" s="758"/>
      <c r="C1" s="637"/>
      <c r="D1" s="637"/>
      <c r="E1" s="638" t="str">
        <f ca="1">RIGHT(CELL("filename",$A$1),LEN(CELL("filename",$A$1))-FIND("]",CELL("filename",$A$1)))</f>
        <v>９月（２表）</v>
      </c>
      <c r="F1" s="639" t="s">
        <v>19</v>
      </c>
      <c r="G1" s="638"/>
      <c r="H1" s="639"/>
      <c r="I1" s="640"/>
      <c r="J1" s="638"/>
      <c r="K1" s="634"/>
      <c r="L1" s="635"/>
      <c r="M1" s="635"/>
      <c r="N1" s="635"/>
      <c r="O1" s="635"/>
      <c r="P1" s="635"/>
      <c r="Q1" s="635"/>
    </row>
    <row r="2" spans="1:31" ht="21.75" thickBot="1">
      <c r="A2" s="46" t="s">
        <v>53</v>
      </c>
      <c r="B2" s="108"/>
      <c r="C2" s="108"/>
      <c r="D2" s="109"/>
      <c r="E2" s="108"/>
      <c r="F2" s="108"/>
      <c r="G2" s="108"/>
      <c r="H2" s="108"/>
      <c r="I2" s="108"/>
      <c r="J2" s="108"/>
      <c r="K2" s="108"/>
      <c r="L2" s="108"/>
      <c r="M2" s="108"/>
      <c r="N2" s="108"/>
      <c r="O2" s="108"/>
      <c r="P2" s="108"/>
      <c r="Q2" s="108"/>
      <c r="R2" s="108"/>
      <c r="S2" s="108"/>
      <c r="T2" s="108"/>
      <c r="U2" s="109"/>
      <c r="V2" s="108"/>
      <c r="W2" s="108"/>
      <c r="X2" s="108"/>
      <c r="Y2" s="108"/>
      <c r="Z2" s="108"/>
      <c r="AA2" s="108"/>
      <c r="AB2" s="108"/>
      <c r="AC2" s="108"/>
      <c r="AD2" s="108"/>
      <c r="AE2" s="43"/>
    </row>
    <row r="3" spans="1:31" ht="17.25">
      <c r="A3" s="110"/>
      <c r="B3" s="111"/>
      <c r="C3" s="112" t="s">
        <v>49</v>
      </c>
      <c r="D3" s="113"/>
      <c r="E3" s="674">
        <v>1</v>
      </c>
      <c r="F3" s="675">
        <v>2</v>
      </c>
      <c r="G3" s="674">
        <v>3</v>
      </c>
      <c r="H3" s="676">
        <v>4</v>
      </c>
      <c r="I3" s="675">
        <v>5</v>
      </c>
      <c r="J3" s="677">
        <v>6</v>
      </c>
      <c r="K3" s="675">
        <v>7</v>
      </c>
      <c r="L3" s="675">
        <v>8</v>
      </c>
      <c r="M3" s="675">
        <v>9</v>
      </c>
      <c r="N3" s="675">
        <v>10</v>
      </c>
      <c r="O3" s="675">
        <v>11</v>
      </c>
      <c r="P3" s="675">
        <v>12</v>
      </c>
      <c r="Q3" s="675">
        <v>13</v>
      </c>
      <c r="R3" s="675">
        <v>14</v>
      </c>
      <c r="S3" s="675">
        <v>15</v>
      </c>
      <c r="T3" s="675">
        <v>16</v>
      </c>
      <c r="U3" s="675">
        <v>17</v>
      </c>
      <c r="V3" s="675">
        <v>18</v>
      </c>
      <c r="W3" s="675">
        <v>19</v>
      </c>
      <c r="X3" s="675">
        <v>20</v>
      </c>
      <c r="Y3" s="675">
        <v>21</v>
      </c>
      <c r="Z3" s="675">
        <v>22</v>
      </c>
      <c r="AA3" s="676">
        <v>23</v>
      </c>
      <c r="AB3" s="675">
        <v>24</v>
      </c>
      <c r="AC3" s="675">
        <v>25</v>
      </c>
      <c r="AD3" s="678">
        <v>26</v>
      </c>
      <c r="AE3" s="115">
        <v>27</v>
      </c>
    </row>
    <row r="4" spans="1:31" ht="18" thickBot="1">
      <c r="A4" s="788" t="s">
        <v>95</v>
      </c>
      <c r="B4" s="789"/>
      <c r="C4" s="116"/>
      <c r="D4" s="117" t="s">
        <v>54</v>
      </c>
      <c r="E4" s="680" t="s">
        <v>113</v>
      </c>
      <c r="F4" s="681" t="s">
        <v>114</v>
      </c>
      <c r="G4" s="682" t="s">
        <v>115</v>
      </c>
      <c r="H4" s="680" t="s">
        <v>116</v>
      </c>
      <c r="I4" s="681" t="s">
        <v>117</v>
      </c>
      <c r="J4" s="683" t="s">
        <v>118</v>
      </c>
      <c r="K4" s="681" t="s">
        <v>119</v>
      </c>
      <c r="L4" s="681" t="s">
        <v>120</v>
      </c>
      <c r="M4" s="684" t="s">
        <v>121</v>
      </c>
      <c r="N4" s="681" t="s">
        <v>122</v>
      </c>
      <c r="O4" s="681" t="s">
        <v>123</v>
      </c>
      <c r="P4" s="681" t="s">
        <v>124</v>
      </c>
      <c r="Q4" s="681" t="s">
        <v>125</v>
      </c>
      <c r="R4" s="681" t="s">
        <v>126</v>
      </c>
      <c r="S4" s="681" t="s">
        <v>127</v>
      </c>
      <c r="T4" s="681" t="s">
        <v>128</v>
      </c>
      <c r="U4" s="681" t="s">
        <v>129</v>
      </c>
      <c r="V4" s="681" t="s">
        <v>130</v>
      </c>
      <c r="W4" s="681" t="s">
        <v>131</v>
      </c>
      <c r="X4" s="681" t="s">
        <v>132</v>
      </c>
      <c r="Y4" s="681" t="s">
        <v>133</v>
      </c>
      <c r="Z4" s="681" t="s">
        <v>134</v>
      </c>
      <c r="AA4" s="680" t="s">
        <v>135</v>
      </c>
      <c r="AB4" s="681" t="s">
        <v>136</v>
      </c>
      <c r="AC4" s="681" t="s">
        <v>159</v>
      </c>
      <c r="AD4" s="680" t="s">
        <v>137</v>
      </c>
      <c r="AE4" s="118" t="s">
        <v>97</v>
      </c>
    </row>
    <row r="5" spans="1:31" ht="30" customHeight="1">
      <c r="A5" s="783" t="s">
        <v>100</v>
      </c>
      <c r="B5" s="790"/>
      <c r="C5" s="673" t="s">
        <v>167</v>
      </c>
      <c r="D5" s="671">
        <f>SUM(E5:AE5)</f>
        <v>507300</v>
      </c>
      <c r="E5" s="686">
        <v>247700</v>
      </c>
      <c r="F5" s="686">
        <v>22700</v>
      </c>
      <c r="G5" s="686">
        <v>52200</v>
      </c>
      <c r="H5" s="686">
        <v>19400</v>
      </c>
      <c r="I5" s="686">
        <v>56100</v>
      </c>
      <c r="J5" s="686">
        <v>33800</v>
      </c>
      <c r="K5" s="686">
        <v>0</v>
      </c>
      <c r="L5" s="686">
        <v>10100</v>
      </c>
      <c r="M5" s="686">
        <v>0</v>
      </c>
      <c r="N5" s="686">
        <v>4900</v>
      </c>
      <c r="O5" s="686">
        <v>0</v>
      </c>
      <c r="P5" s="686">
        <v>0</v>
      </c>
      <c r="Q5" s="686">
        <v>2200</v>
      </c>
      <c r="R5" s="686">
        <v>0</v>
      </c>
      <c r="S5" s="686">
        <v>2000</v>
      </c>
      <c r="T5" s="686">
        <v>2600</v>
      </c>
      <c r="U5" s="686">
        <v>5800</v>
      </c>
      <c r="V5" s="686">
        <v>3500</v>
      </c>
      <c r="W5" s="686">
        <v>2300</v>
      </c>
      <c r="X5" s="687">
        <v>0</v>
      </c>
      <c r="Y5" s="687">
        <v>2000</v>
      </c>
      <c r="Z5" s="687">
        <v>2400</v>
      </c>
      <c r="AA5" s="687">
        <v>0</v>
      </c>
      <c r="AB5" s="687">
        <v>2400</v>
      </c>
      <c r="AC5" s="687">
        <v>2700</v>
      </c>
      <c r="AD5" s="688">
        <v>0</v>
      </c>
      <c r="AE5" s="34">
        <v>32500</v>
      </c>
    </row>
    <row r="6" spans="1:31" ht="30" customHeight="1">
      <c r="A6" s="783"/>
      <c r="B6" s="790"/>
      <c r="C6" s="121" t="s">
        <v>72</v>
      </c>
      <c r="D6" s="120">
        <f>SUM(E6:AE6)</f>
        <v>518400</v>
      </c>
      <c r="E6" s="33">
        <v>250300</v>
      </c>
      <c r="F6" s="33">
        <v>24300</v>
      </c>
      <c r="G6" s="33">
        <v>53300</v>
      </c>
      <c r="H6" s="33">
        <v>22000</v>
      </c>
      <c r="I6" s="33">
        <v>59200</v>
      </c>
      <c r="J6" s="33">
        <v>38000</v>
      </c>
      <c r="K6" s="33">
        <v>0</v>
      </c>
      <c r="L6" s="33">
        <v>10400</v>
      </c>
      <c r="M6" s="33">
        <v>0</v>
      </c>
      <c r="N6" s="33">
        <v>4400</v>
      </c>
      <c r="O6" s="33">
        <v>0</v>
      </c>
      <c r="P6" s="33">
        <v>0</v>
      </c>
      <c r="Q6" s="33">
        <v>2500</v>
      </c>
      <c r="R6" s="33">
        <v>0</v>
      </c>
      <c r="S6" s="33">
        <v>3000</v>
      </c>
      <c r="T6" s="33">
        <v>2800</v>
      </c>
      <c r="U6" s="33">
        <v>4000</v>
      </c>
      <c r="V6" s="33">
        <v>4700</v>
      </c>
      <c r="W6" s="33">
        <v>0</v>
      </c>
      <c r="X6" s="33">
        <v>0</v>
      </c>
      <c r="Y6" s="33">
        <v>2000</v>
      </c>
      <c r="Z6" s="33">
        <v>2700</v>
      </c>
      <c r="AA6" s="33">
        <v>0</v>
      </c>
      <c r="AB6" s="33">
        <v>2700</v>
      </c>
      <c r="AC6" s="33">
        <v>0</v>
      </c>
      <c r="AD6" s="36">
        <v>0</v>
      </c>
      <c r="AE6" s="37">
        <v>32100</v>
      </c>
    </row>
    <row r="7" spans="1:31" ht="30" customHeight="1">
      <c r="A7" s="783"/>
      <c r="B7" s="790"/>
      <c r="C7" s="121" t="s">
        <v>51</v>
      </c>
      <c r="D7" s="122">
        <f>D5-D6</f>
        <v>-11100</v>
      </c>
      <c r="E7" s="123">
        <f>E5-E6</f>
        <v>-2600</v>
      </c>
      <c r="F7" s="124">
        <f>F5-F6</f>
        <v>-1600</v>
      </c>
      <c r="G7" s="124">
        <f t="shared" ref="G7:AE7" si="0">G5-G6</f>
        <v>-1100</v>
      </c>
      <c r="H7" s="124">
        <f t="shared" si="0"/>
        <v>-2600</v>
      </c>
      <c r="I7" s="124">
        <f t="shared" si="0"/>
        <v>-3100</v>
      </c>
      <c r="J7" s="124">
        <f t="shared" si="0"/>
        <v>-4200</v>
      </c>
      <c r="K7" s="124">
        <f t="shared" si="0"/>
        <v>0</v>
      </c>
      <c r="L7" s="124">
        <f t="shared" si="0"/>
        <v>-300</v>
      </c>
      <c r="M7" s="124">
        <f t="shared" si="0"/>
        <v>0</v>
      </c>
      <c r="N7" s="124">
        <f t="shared" si="0"/>
        <v>500</v>
      </c>
      <c r="O7" s="124">
        <f t="shared" si="0"/>
        <v>0</v>
      </c>
      <c r="P7" s="124">
        <f t="shared" si="0"/>
        <v>0</v>
      </c>
      <c r="Q7" s="124">
        <f t="shared" si="0"/>
        <v>-300</v>
      </c>
      <c r="R7" s="124">
        <f t="shared" si="0"/>
        <v>0</v>
      </c>
      <c r="S7" s="124">
        <f t="shared" si="0"/>
        <v>-1000</v>
      </c>
      <c r="T7" s="124">
        <f t="shared" si="0"/>
        <v>-200</v>
      </c>
      <c r="U7" s="124">
        <f t="shared" si="0"/>
        <v>1800</v>
      </c>
      <c r="V7" s="124">
        <f t="shared" si="0"/>
        <v>-1200</v>
      </c>
      <c r="W7" s="124">
        <f t="shared" si="0"/>
        <v>2300</v>
      </c>
      <c r="X7" s="124">
        <f t="shared" si="0"/>
        <v>0</v>
      </c>
      <c r="Y7" s="124">
        <f t="shared" si="0"/>
        <v>0</v>
      </c>
      <c r="Z7" s="124">
        <f t="shared" si="0"/>
        <v>-300</v>
      </c>
      <c r="AA7" s="124">
        <f t="shared" si="0"/>
        <v>0</v>
      </c>
      <c r="AB7" s="124">
        <f t="shared" si="0"/>
        <v>-300</v>
      </c>
      <c r="AC7" s="124">
        <f t="shared" si="0"/>
        <v>2700</v>
      </c>
      <c r="AD7" s="124">
        <f t="shared" si="0"/>
        <v>0</v>
      </c>
      <c r="AE7" s="125">
        <f t="shared" si="0"/>
        <v>400</v>
      </c>
    </row>
    <row r="8" spans="1:31" ht="30" customHeight="1">
      <c r="A8" s="783"/>
      <c r="B8" s="790"/>
      <c r="C8" s="126" t="s">
        <v>138</v>
      </c>
      <c r="D8" s="127">
        <f t="shared" ref="D8:AE8" si="1">IF(D5&gt;0,IF(D6&gt;0,D5/D6*100,0),0)</f>
        <v>97.858796296296291</v>
      </c>
      <c r="E8" s="128">
        <f>IF(E5&gt;0,IF(E6&gt;0,E5/E6*100,0),0)</f>
        <v>98.96124650419496</v>
      </c>
      <c r="F8" s="129">
        <f t="shared" si="1"/>
        <v>93.415637860082299</v>
      </c>
      <c r="G8" s="129">
        <f t="shared" si="1"/>
        <v>97.936210131332075</v>
      </c>
      <c r="H8" s="129">
        <f t="shared" si="1"/>
        <v>88.181818181818187</v>
      </c>
      <c r="I8" s="129">
        <f t="shared" si="1"/>
        <v>94.763513513513516</v>
      </c>
      <c r="J8" s="130">
        <f t="shared" si="1"/>
        <v>88.94736842105263</v>
      </c>
      <c r="K8" s="130" t="s">
        <v>52</v>
      </c>
      <c r="L8" s="129">
        <f t="shared" si="1"/>
        <v>97.115384615384613</v>
      </c>
      <c r="M8" s="129" t="s">
        <v>52</v>
      </c>
      <c r="N8" s="129">
        <f t="shared" si="1"/>
        <v>111.36363636363636</v>
      </c>
      <c r="O8" s="129" t="s">
        <v>52</v>
      </c>
      <c r="P8" s="129" t="s">
        <v>52</v>
      </c>
      <c r="Q8" s="129">
        <f t="shared" si="1"/>
        <v>88</v>
      </c>
      <c r="R8" s="130" t="s">
        <v>52</v>
      </c>
      <c r="S8" s="130">
        <f t="shared" si="1"/>
        <v>66.666666666666657</v>
      </c>
      <c r="T8" s="129">
        <f t="shared" si="1"/>
        <v>92.857142857142861</v>
      </c>
      <c r="U8" s="129">
        <f t="shared" si="1"/>
        <v>145</v>
      </c>
      <c r="V8" s="130">
        <f t="shared" si="1"/>
        <v>74.468085106382972</v>
      </c>
      <c r="W8" s="129" t="s">
        <v>139</v>
      </c>
      <c r="X8" s="129" t="s">
        <v>52</v>
      </c>
      <c r="Y8" s="130">
        <f t="shared" si="1"/>
        <v>100</v>
      </c>
      <c r="Z8" s="129">
        <f t="shared" si="1"/>
        <v>88.888888888888886</v>
      </c>
      <c r="AA8" s="129" t="s">
        <v>52</v>
      </c>
      <c r="AB8" s="130">
        <f t="shared" si="1"/>
        <v>88.888888888888886</v>
      </c>
      <c r="AC8" s="129" t="s">
        <v>139</v>
      </c>
      <c r="AD8" s="129" t="s">
        <v>52</v>
      </c>
      <c r="AE8" s="131">
        <f t="shared" si="1"/>
        <v>101.24610591900311</v>
      </c>
    </row>
    <row r="9" spans="1:31" ht="30" customHeight="1" thickBot="1">
      <c r="A9" s="784"/>
      <c r="B9" s="791"/>
      <c r="C9" s="132" t="s">
        <v>168</v>
      </c>
      <c r="D9" s="133">
        <v>100</v>
      </c>
      <c r="E9" s="134">
        <f>E5/$D$5*100</f>
        <v>48.827123989749651</v>
      </c>
      <c r="F9" s="134">
        <f t="shared" ref="F9:AE9" si="2">F5/$D$5*100</f>
        <v>4.4746698206189626</v>
      </c>
      <c r="G9" s="134">
        <f t="shared" si="2"/>
        <v>10.289769367238319</v>
      </c>
      <c r="H9" s="134">
        <f t="shared" si="2"/>
        <v>3.8241671594717128</v>
      </c>
      <c r="I9" s="134">
        <f t="shared" si="2"/>
        <v>11.058545239503252</v>
      </c>
      <c r="J9" s="134">
        <f t="shared" si="2"/>
        <v>6.6627242262960769</v>
      </c>
      <c r="K9" s="134">
        <f t="shared" si="2"/>
        <v>0</v>
      </c>
      <c r="L9" s="134">
        <f t="shared" si="2"/>
        <v>1.9909323871476443</v>
      </c>
      <c r="M9" s="134">
        <f>M5/$D$5*100</f>
        <v>0</v>
      </c>
      <c r="N9" s="134">
        <f t="shared" si="2"/>
        <v>0.96589789079440169</v>
      </c>
      <c r="O9" s="134">
        <f t="shared" si="2"/>
        <v>0</v>
      </c>
      <c r="P9" s="134">
        <f t="shared" si="2"/>
        <v>0</v>
      </c>
      <c r="Q9" s="134">
        <f t="shared" si="2"/>
        <v>0.43366844076483346</v>
      </c>
      <c r="R9" s="134">
        <f t="shared" si="2"/>
        <v>0</v>
      </c>
      <c r="S9" s="134">
        <f t="shared" si="2"/>
        <v>0.39424403705893946</v>
      </c>
      <c r="T9" s="134">
        <f t="shared" si="2"/>
        <v>0.51251724817662137</v>
      </c>
      <c r="U9" s="134">
        <f t="shared" si="2"/>
        <v>1.1433077074709246</v>
      </c>
      <c r="V9" s="134">
        <f t="shared" si="2"/>
        <v>0.68992706485314415</v>
      </c>
      <c r="W9" s="134">
        <f t="shared" si="2"/>
        <v>0.45338064261778044</v>
      </c>
      <c r="X9" s="134">
        <f t="shared" si="2"/>
        <v>0</v>
      </c>
      <c r="Y9" s="134">
        <f t="shared" si="2"/>
        <v>0.39424403705893946</v>
      </c>
      <c r="Z9" s="134">
        <f t="shared" si="2"/>
        <v>0.47309284447072741</v>
      </c>
      <c r="AA9" s="134">
        <f t="shared" si="2"/>
        <v>0</v>
      </c>
      <c r="AB9" s="134">
        <f>AB5/$D$5*100</f>
        <v>0.47309284447072741</v>
      </c>
      <c r="AC9" s="134">
        <f>AC5/$D$5*100</f>
        <v>0.53222945002956834</v>
      </c>
      <c r="AD9" s="134">
        <f t="shared" si="2"/>
        <v>0</v>
      </c>
      <c r="AE9" s="135">
        <f t="shared" si="2"/>
        <v>6.4064656022077671</v>
      </c>
    </row>
    <row r="10" spans="1:31" ht="30" customHeight="1">
      <c r="A10" s="782" t="s">
        <v>103</v>
      </c>
      <c r="B10" s="785" t="s">
        <v>104</v>
      </c>
      <c r="C10" s="670" t="s">
        <v>105</v>
      </c>
      <c r="D10" s="671">
        <f>SUM(E10:AE10)</f>
        <v>2996700</v>
      </c>
      <c r="E10" s="672">
        <v>1358300</v>
      </c>
      <c r="F10" s="668">
        <v>149000</v>
      </c>
      <c r="G10" s="668">
        <v>290000</v>
      </c>
      <c r="H10" s="668">
        <v>105100</v>
      </c>
      <c r="I10" s="668">
        <v>334200</v>
      </c>
      <c r="J10" s="668">
        <v>216900</v>
      </c>
      <c r="K10" s="668">
        <v>0</v>
      </c>
      <c r="L10" s="668">
        <v>65300</v>
      </c>
      <c r="M10" s="668">
        <v>1300</v>
      </c>
      <c r="N10" s="668">
        <v>30100</v>
      </c>
      <c r="O10" s="668">
        <v>0</v>
      </c>
      <c r="P10" s="668">
        <v>4300</v>
      </c>
      <c r="Q10" s="668">
        <v>13800</v>
      </c>
      <c r="R10" s="668">
        <v>0</v>
      </c>
      <c r="S10" s="668">
        <v>16900</v>
      </c>
      <c r="T10" s="668">
        <v>23400</v>
      </c>
      <c r="U10" s="668">
        <v>36900</v>
      </c>
      <c r="V10" s="668">
        <v>27700</v>
      </c>
      <c r="W10" s="668">
        <v>13600</v>
      </c>
      <c r="X10" s="668">
        <v>0</v>
      </c>
      <c r="Y10" s="668">
        <v>13100</v>
      </c>
      <c r="Z10" s="668">
        <v>15600</v>
      </c>
      <c r="AA10" s="668">
        <v>0</v>
      </c>
      <c r="AB10" s="668">
        <v>16000</v>
      </c>
      <c r="AC10" s="668">
        <v>7300</v>
      </c>
      <c r="AD10" s="668">
        <v>3000</v>
      </c>
      <c r="AE10" s="138">
        <v>254900</v>
      </c>
    </row>
    <row r="11" spans="1:31" ht="30" customHeight="1">
      <c r="A11" s="783"/>
      <c r="B11" s="786"/>
      <c r="C11" s="139" t="s">
        <v>106</v>
      </c>
      <c r="D11" s="140">
        <f>SUM(E11:AE11)</f>
        <v>2752000</v>
      </c>
      <c r="E11" s="141">
        <v>1246500</v>
      </c>
      <c r="F11" s="141">
        <v>154100</v>
      </c>
      <c r="G11" s="141">
        <v>272800</v>
      </c>
      <c r="H11" s="141">
        <v>121900</v>
      </c>
      <c r="I11" s="141">
        <v>335900</v>
      </c>
      <c r="J11" s="141">
        <v>213800</v>
      </c>
      <c r="K11" s="141">
        <v>0</v>
      </c>
      <c r="L11" s="141">
        <v>62800</v>
      </c>
      <c r="M11" s="141">
        <v>0</v>
      </c>
      <c r="N11" s="141">
        <v>8200</v>
      </c>
      <c r="O11" s="141">
        <v>0</v>
      </c>
      <c r="P11" s="141">
        <v>3500</v>
      </c>
      <c r="Q11" s="141">
        <v>13700</v>
      </c>
      <c r="R11" s="141">
        <v>0</v>
      </c>
      <c r="S11" s="141">
        <v>17600</v>
      </c>
      <c r="T11" s="141">
        <v>24000</v>
      </c>
      <c r="U11" s="141">
        <v>28000</v>
      </c>
      <c r="V11" s="141">
        <v>32000</v>
      </c>
      <c r="W11" s="141">
        <v>300</v>
      </c>
      <c r="X11" s="141">
        <v>0</v>
      </c>
      <c r="Y11" s="141">
        <v>11600</v>
      </c>
      <c r="Z11" s="141">
        <v>14300</v>
      </c>
      <c r="AA11" s="141">
        <v>0</v>
      </c>
      <c r="AB11" s="141">
        <v>15800</v>
      </c>
      <c r="AC11" s="141">
        <v>0</v>
      </c>
      <c r="AD11" s="141">
        <v>1600</v>
      </c>
      <c r="AE11" s="142">
        <v>173600</v>
      </c>
    </row>
    <row r="12" spans="1:31" ht="30" customHeight="1">
      <c r="A12" s="783"/>
      <c r="B12" s="786"/>
      <c r="C12" s="139" t="s">
        <v>51</v>
      </c>
      <c r="D12" s="122">
        <f>IF(D11=0,0,D10-D11)</f>
        <v>244700</v>
      </c>
      <c r="E12" s="124">
        <f t="shared" ref="E12:P12" si="3">E10-E11</f>
        <v>111800</v>
      </c>
      <c r="F12" s="124">
        <f t="shared" si="3"/>
        <v>-5100</v>
      </c>
      <c r="G12" s="124">
        <f t="shared" si="3"/>
        <v>17200</v>
      </c>
      <c r="H12" s="124">
        <f t="shared" si="3"/>
        <v>-16800</v>
      </c>
      <c r="I12" s="124">
        <f t="shared" si="3"/>
        <v>-1700</v>
      </c>
      <c r="J12" s="124">
        <f t="shared" si="3"/>
        <v>3100</v>
      </c>
      <c r="K12" s="124">
        <f t="shared" si="3"/>
        <v>0</v>
      </c>
      <c r="L12" s="124">
        <f t="shared" si="3"/>
        <v>2500</v>
      </c>
      <c r="M12" s="124">
        <f t="shared" si="3"/>
        <v>1300</v>
      </c>
      <c r="N12" s="124">
        <f t="shared" si="3"/>
        <v>21900</v>
      </c>
      <c r="O12" s="124">
        <f t="shared" si="3"/>
        <v>0</v>
      </c>
      <c r="P12" s="124">
        <f t="shared" si="3"/>
        <v>800</v>
      </c>
      <c r="Q12" s="124">
        <f>Q10-Q11</f>
        <v>100</v>
      </c>
      <c r="R12" s="124">
        <f t="shared" ref="R12:AE12" si="4">R10-R11</f>
        <v>0</v>
      </c>
      <c r="S12" s="124">
        <f t="shared" si="4"/>
        <v>-700</v>
      </c>
      <c r="T12" s="124">
        <f t="shared" si="4"/>
        <v>-600</v>
      </c>
      <c r="U12" s="124">
        <f t="shared" si="4"/>
        <v>8900</v>
      </c>
      <c r="V12" s="124">
        <f t="shared" si="4"/>
        <v>-4300</v>
      </c>
      <c r="W12" s="124">
        <f t="shared" si="4"/>
        <v>13300</v>
      </c>
      <c r="X12" s="124">
        <f t="shared" si="4"/>
        <v>0</v>
      </c>
      <c r="Y12" s="124">
        <f t="shared" si="4"/>
        <v>1500</v>
      </c>
      <c r="Z12" s="124">
        <f t="shared" si="4"/>
        <v>1300</v>
      </c>
      <c r="AA12" s="124">
        <f t="shared" si="4"/>
        <v>0</v>
      </c>
      <c r="AB12" s="124">
        <f t="shared" si="4"/>
        <v>200</v>
      </c>
      <c r="AC12" s="124">
        <f t="shared" si="4"/>
        <v>7300</v>
      </c>
      <c r="AD12" s="124">
        <f t="shared" si="4"/>
        <v>1400</v>
      </c>
      <c r="AE12" s="125">
        <f t="shared" si="4"/>
        <v>81300</v>
      </c>
    </row>
    <row r="13" spans="1:31" ht="30" customHeight="1">
      <c r="A13" s="783"/>
      <c r="B13" s="786"/>
      <c r="C13" s="143" t="s">
        <v>107</v>
      </c>
      <c r="D13" s="144">
        <f t="shared" ref="D13:AE13" si="5">IF(D10&gt;0,IF(D11&gt;0,D10/D11*100,0),0)</f>
        <v>108.89171511627906</v>
      </c>
      <c r="E13" s="145">
        <f t="shared" si="5"/>
        <v>108.96911351784996</v>
      </c>
      <c r="F13" s="146">
        <f t="shared" si="5"/>
        <v>96.690460739779354</v>
      </c>
      <c r="G13" s="147">
        <f t="shared" si="5"/>
        <v>106.30498533724339</v>
      </c>
      <c r="H13" s="147">
        <f t="shared" si="5"/>
        <v>86.218211648892535</v>
      </c>
      <c r="I13" s="146">
        <f t="shared" si="5"/>
        <v>99.493896993152717</v>
      </c>
      <c r="J13" s="147">
        <f t="shared" si="5"/>
        <v>101.44995322731525</v>
      </c>
      <c r="K13" s="147" t="s">
        <v>52</v>
      </c>
      <c r="L13" s="146">
        <f t="shared" si="5"/>
        <v>103.98089171974523</v>
      </c>
      <c r="M13" s="146" t="s">
        <v>139</v>
      </c>
      <c r="N13" s="146">
        <f t="shared" si="5"/>
        <v>367.07317073170731</v>
      </c>
      <c r="O13" s="147" t="s">
        <v>52</v>
      </c>
      <c r="P13" s="147">
        <f t="shared" si="5"/>
        <v>122.85714285714286</v>
      </c>
      <c r="Q13" s="147">
        <f t="shared" si="5"/>
        <v>100.72992700729928</v>
      </c>
      <c r="R13" s="147" t="s">
        <v>52</v>
      </c>
      <c r="S13" s="147">
        <f t="shared" si="5"/>
        <v>96.022727272727266</v>
      </c>
      <c r="T13" s="147">
        <f t="shared" si="5"/>
        <v>97.5</v>
      </c>
      <c r="U13" s="146">
        <f t="shared" si="5"/>
        <v>131.78571428571428</v>
      </c>
      <c r="V13" s="147">
        <f t="shared" si="5"/>
        <v>86.5625</v>
      </c>
      <c r="W13" s="147">
        <f t="shared" si="5"/>
        <v>4533.3333333333339</v>
      </c>
      <c r="X13" s="147" t="s">
        <v>52</v>
      </c>
      <c r="Y13" s="147">
        <f t="shared" si="5"/>
        <v>112.93103448275863</v>
      </c>
      <c r="Z13" s="147">
        <f t="shared" si="5"/>
        <v>109.09090909090908</v>
      </c>
      <c r="AA13" s="147" t="s">
        <v>52</v>
      </c>
      <c r="AB13" s="147">
        <f t="shared" si="5"/>
        <v>101.26582278481013</v>
      </c>
      <c r="AC13" s="130" t="s">
        <v>139</v>
      </c>
      <c r="AD13" s="147">
        <f t="shared" si="5"/>
        <v>187.5</v>
      </c>
      <c r="AE13" s="148">
        <f t="shared" si="5"/>
        <v>146.83179723502303</v>
      </c>
    </row>
    <row r="14" spans="1:31" ht="30" customHeight="1" thickBot="1">
      <c r="A14" s="784"/>
      <c r="B14" s="787"/>
      <c r="C14" s="149" t="s">
        <v>102</v>
      </c>
      <c r="D14" s="150">
        <v>100</v>
      </c>
      <c r="E14" s="151">
        <f>E10/$D$10*100</f>
        <v>45.32652584509627</v>
      </c>
      <c r="F14" s="151">
        <f t="shared" ref="F14:AE14" si="6">F10/$D$10*100</f>
        <v>4.9721360162845798</v>
      </c>
      <c r="G14" s="151">
        <f t="shared" si="6"/>
        <v>9.677311709547169</v>
      </c>
      <c r="H14" s="151">
        <f t="shared" si="6"/>
        <v>3.5071912437014046</v>
      </c>
      <c r="I14" s="151">
        <f t="shared" si="6"/>
        <v>11.152267494243668</v>
      </c>
      <c r="J14" s="151">
        <f t="shared" si="6"/>
        <v>7.2379617579337268</v>
      </c>
      <c r="K14" s="151">
        <f t="shared" si="6"/>
        <v>0</v>
      </c>
      <c r="L14" s="151">
        <f t="shared" si="6"/>
        <v>2.1790636366670002</v>
      </c>
      <c r="M14" s="151">
        <f t="shared" si="6"/>
        <v>4.3381052491073512E-2</v>
      </c>
      <c r="N14" s="151">
        <f t="shared" si="6"/>
        <v>1.0044382153702407</v>
      </c>
      <c r="O14" s="151">
        <f t="shared" si="6"/>
        <v>0</v>
      </c>
      <c r="P14" s="151">
        <f t="shared" si="6"/>
        <v>0.1434911736243201</v>
      </c>
      <c r="Q14" s="151">
        <f>Q10/$D$10*100</f>
        <v>0.46050655721293421</v>
      </c>
      <c r="R14" s="151">
        <f t="shared" si="6"/>
        <v>0</v>
      </c>
      <c r="S14" s="151">
        <f t="shared" si="6"/>
        <v>0.56395368238395571</v>
      </c>
      <c r="T14" s="151">
        <f t="shared" si="6"/>
        <v>0.78085894483932328</v>
      </c>
      <c r="U14" s="151">
        <f t="shared" si="6"/>
        <v>1.2313544899389328</v>
      </c>
      <c r="V14" s="151">
        <f t="shared" si="6"/>
        <v>0.92435011846364346</v>
      </c>
      <c r="W14" s="151">
        <f t="shared" si="6"/>
        <v>0.45383254913738447</v>
      </c>
      <c r="X14" s="151">
        <f t="shared" si="6"/>
        <v>0</v>
      </c>
      <c r="Y14" s="151">
        <f t="shared" si="6"/>
        <v>0.43714752894851006</v>
      </c>
      <c r="Z14" s="151">
        <f t="shared" si="6"/>
        <v>0.52057262989288222</v>
      </c>
      <c r="AA14" s="151">
        <f t="shared" si="6"/>
        <v>0</v>
      </c>
      <c r="AB14" s="151">
        <f t="shared" si="6"/>
        <v>0.53392064604398171</v>
      </c>
      <c r="AC14" s="151">
        <f>AC10/$D$10*100</f>
        <v>0.24360129475756664</v>
      </c>
      <c r="AD14" s="151">
        <f t="shared" si="6"/>
        <v>0.10011012113324658</v>
      </c>
      <c r="AE14" s="152">
        <f t="shared" si="6"/>
        <v>8.5060232922881838</v>
      </c>
    </row>
    <row r="15" spans="1:31" ht="30" customHeight="1">
      <c r="A15" s="782" t="s">
        <v>108</v>
      </c>
      <c r="B15" s="785" t="s">
        <v>109</v>
      </c>
      <c r="C15" s="666" t="s">
        <v>110</v>
      </c>
      <c r="D15" s="667">
        <f>SUM(E15:AE15)</f>
        <v>4369600</v>
      </c>
      <c r="E15" s="668">
        <v>2011200</v>
      </c>
      <c r="F15" s="668">
        <v>217300</v>
      </c>
      <c r="G15" s="668">
        <v>395300</v>
      </c>
      <c r="H15" s="668">
        <v>162000</v>
      </c>
      <c r="I15" s="668">
        <v>507000</v>
      </c>
      <c r="J15" s="668">
        <v>334300</v>
      </c>
      <c r="K15" s="668">
        <v>100</v>
      </c>
      <c r="L15" s="668">
        <v>95900</v>
      </c>
      <c r="M15" s="668">
        <v>1500</v>
      </c>
      <c r="N15" s="668">
        <v>45400</v>
      </c>
      <c r="O15" s="668">
        <v>600</v>
      </c>
      <c r="P15" s="668">
        <v>9700</v>
      </c>
      <c r="Q15" s="668">
        <v>21300</v>
      </c>
      <c r="R15" s="668">
        <v>100</v>
      </c>
      <c r="S15" s="668">
        <v>25200</v>
      </c>
      <c r="T15" s="668">
        <v>32400</v>
      </c>
      <c r="U15" s="668">
        <v>55600</v>
      </c>
      <c r="V15" s="668">
        <v>39100</v>
      </c>
      <c r="W15" s="668">
        <v>22000</v>
      </c>
      <c r="X15" s="668">
        <v>0</v>
      </c>
      <c r="Y15" s="668">
        <v>19700</v>
      </c>
      <c r="Z15" s="668">
        <v>23600</v>
      </c>
      <c r="AA15" s="668">
        <v>100</v>
      </c>
      <c r="AB15" s="668">
        <v>24000</v>
      </c>
      <c r="AC15" s="668">
        <v>7300</v>
      </c>
      <c r="AD15" s="668">
        <v>5100</v>
      </c>
      <c r="AE15" s="138">
        <v>313800</v>
      </c>
    </row>
    <row r="16" spans="1:31" ht="30" customHeight="1">
      <c r="A16" s="783"/>
      <c r="B16" s="786"/>
      <c r="C16" s="139" t="s">
        <v>111</v>
      </c>
      <c r="D16" s="140">
        <f>SUM(E16:AE16)</f>
        <v>4012400</v>
      </c>
      <c r="E16" s="141">
        <v>1845400</v>
      </c>
      <c r="F16" s="141">
        <v>224600</v>
      </c>
      <c r="G16" s="141">
        <v>372800</v>
      </c>
      <c r="H16" s="141">
        <v>175100</v>
      </c>
      <c r="I16" s="141">
        <v>500900</v>
      </c>
      <c r="J16" s="141">
        <v>325400</v>
      </c>
      <c r="K16" s="141">
        <v>0</v>
      </c>
      <c r="L16" s="141">
        <v>92100</v>
      </c>
      <c r="M16" s="141">
        <v>0</v>
      </c>
      <c r="N16" s="141">
        <v>20000</v>
      </c>
      <c r="O16" s="141">
        <v>400</v>
      </c>
      <c r="P16" s="141">
        <v>8900</v>
      </c>
      <c r="Q16" s="141">
        <v>21600</v>
      </c>
      <c r="R16" s="141">
        <v>0</v>
      </c>
      <c r="S16" s="141">
        <v>25500</v>
      </c>
      <c r="T16" s="141">
        <v>32400</v>
      </c>
      <c r="U16" s="141">
        <v>44200</v>
      </c>
      <c r="V16" s="141">
        <v>46000</v>
      </c>
      <c r="W16" s="141">
        <v>500</v>
      </c>
      <c r="X16" s="141">
        <v>0</v>
      </c>
      <c r="Y16" s="141">
        <v>17400</v>
      </c>
      <c r="Z16" s="141">
        <v>22300</v>
      </c>
      <c r="AA16" s="141">
        <v>0</v>
      </c>
      <c r="AB16" s="141">
        <v>22400</v>
      </c>
      <c r="AC16" s="141">
        <v>0</v>
      </c>
      <c r="AD16" s="141">
        <v>3400</v>
      </c>
      <c r="AE16" s="142">
        <v>211100</v>
      </c>
    </row>
    <row r="17" spans="1:31" ht="30" customHeight="1">
      <c r="A17" s="783"/>
      <c r="B17" s="786"/>
      <c r="C17" s="139" t="s">
        <v>51</v>
      </c>
      <c r="D17" s="154">
        <f>IF(D16=0,0,D15-D16)</f>
        <v>357200</v>
      </c>
      <c r="E17" s="155">
        <f t="shared" ref="E17:AE17" si="7">E15-E16</f>
        <v>165800</v>
      </c>
      <c r="F17" s="155">
        <f t="shared" si="7"/>
        <v>-7300</v>
      </c>
      <c r="G17" s="155">
        <f t="shared" si="7"/>
        <v>22500</v>
      </c>
      <c r="H17" s="155">
        <f t="shared" si="7"/>
        <v>-13100</v>
      </c>
      <c r="I17" s="155">
        <f t="shared" si="7"/>
        <v>6100</v>
      </c>
      <c r="J17" s="155">
        <f t="shared" si="7"/>
        <v>8900</v>
      </c>
      <c r="K17" s="155">
        <f t="shared" si="7"/>
        <v>100</v>
      </c>
      <c r="L17" s="155">
        <f t="shared" si="7"/>
        <v>3800</v>
      </c>
      <c r="M17" s="155">
        <f t="shared" si="7"/>
        <v>1500</v>
      </c>
      <c r="N17" s="155">
        <f t="shared" si="7"/>
        <v>25400</v>
      </c>
      <c r="O17" s="155">
        <f t="shared" si="7"/>
        <v>200</v>
      </c>
      <c r="P17" s="155">
        <f t="shared" si="7"/>
        <v>800</v>
      </c>
      <c r="Q17" s="155">
        <f t="shared" si="7"/>
        <v>-300</v>
      </c>
      <c r="R17" s="155">
        <f t="shared" si="7"/>
        <v>100</v>
      </c>
      <c r="S17" s="155">
        <f t="shared" si="7"/>
        <v>-300</v>
      </c>
      <c r="T17" s="155">
        <f t="shared" si="7"/>
        <v>0</v>
      </c>
      <c r="U17" s="155">
        <f t="shared" si="7"/>
        <v>11400</v>
      </c>
      <c r="V17" s="155">
        <f t="shared" si="7"/>
        <v>-6900</v>
      </c>
      <c r="W17" s="155">
        <f t="shared" si="7"/>
        <v>21500</v>
      </c>
      <c r="X17" s="155">
        <f t="shared" si="7"/>
        <v>0</v>
      </c>
      <c r="Y17" s="155">
        <f t="shared" si="7"/>
        <v>2300</v>
      </c>
      <c r="Z17" s="155">
        <f t="shared" si="7"/>
        <v>1300</v>
      </c>
      <c r="AA17" s="155">
        <f t="shared" si="7"/>
        <v>100</v>
      </c>
      <c r="AB17" s="155">
        <f t="shared" si="7"/>
        <v>1600</v>
      </c>
      <c r="AC17" s="155">
        <f t="shared" si="7"/>
        <v>7300</v>
      </c>
      <c r="AD17" s="155">
        <f t="shared" si="7"/>
        <v>1700</v>
      </c>
      <c r="AE17" s="156">
        <f t="shared" si="7"/>
        <v>102700</v>
      </c>
    </row>
    <row r="18" spans="1:31" ht="30" customHeight="1">
      <c r="A18" s="783"/>
      <c r="B18" s="786"/>
      <c r="C18" s="143" t="s">
        <v>112</v>
      </c>
      <c r="D18" s="144">
        <f t="shared" ref="D18:AE18" si="8">IF(D15&gt;0,IF(D16&gt;0,D15/D16*100,0),0)</f>
        <v>108.90240255208852</v>
      </c>
      <c r="E18" s="145">
        <f t="shared" si="8"/>
        <v>108.98450200498537</v>
      </c>
      <c r="F18" s="146">
        <f t="shared" si="8"/>
        <v>96.749777382012468</v>
      </c>
      <c r="G18" s="147">
        <f t="shared" si="8"/>
        <v>106.03540772532189</v>
      </c>
      <c r="H18" s="147">
        <f t="shared" si="8"/>
        <v>92.518560822387201</v>
      </c>
      <c r="I18" s="146">
        <f t="shared" si="8"/>
        <v>101.21780794569774</v>
      </c>
      <c r="J18" s="147">
        <f t="shared" si="8"/>
        <v>102.73509526736323</v>
      </c>
      <c r="K18" s="130" t="s">
        <v>139</v>
      </c>
      <c r="L18" s="146">
        <f t="shared" si="8"/>
        <v>104.12595005428882</v>
      </c>
      <c r="M18" s="130" t="s">
        <v>139</v>
      </c>
      <c r="N18" s="147">
        <f t="shared" si="8"/>
        <v>227</v>
      </c>
      <c r="O18" s="147">
        <f t="shared" si="8"/>
        <v>150</v>
      </c>
      <c r="P18" s="147">
        <f t="shared" si="8"/>
        <v>108.98876404494382</v>
      </c>
      <c r="Q18" s="147">
        <f t="shared" si="8"/>
        <v>98.611111111111114</v>
      </c>
      <c r="R18" s="130" t="s">
        <v>139</v>
      </c>
      <c r="S18" s="147">
        <f t="shared" si="8"/>
        <v>98.82352941176471</v>
      </c>
      <c r="T18" s="147">
        <f t="shared" si="8"/>
        <v>100</v>
      </c>
      <c r="U18" s="146">
        <f t="shared" si="8"/>
        <v>125.7918552036199</v>
      </c>
      <c r="V18" s="147">
        <f t="shared" si="8"/>
        <v>85</v>
      </c>
      <c r="W18" s="147">
        <f t="shared" si="8"/>
        <v>4400</v>
      </c>
      <c r="X18" s="146" t="s">
        <v>52</v>
      </c>
      <c r="Y18" s="147">
        <f t="shared" si="8"/>
        <v>113.2183908045977</v>
      </c>
      <c r="Z18" s="147">
        <f t="shared" si="8"/>
        <v>105.82959641255604</v>
      </c>
      <c r="AA18" s="130" t="s">
        <v>139</v>
      </c>
      <c r="AB18" s="147">
        <f t="shared" si="8"/>
        <v>107.14285714285714</v>
      </c>
      <c r="AC18" s="130" t="s">
        <v>139</v>
      </c>
      <c r="AD18" s="147">
        <f t="shared" si="8"/>
        <v>150</v>
      </c>
      <c r="AE18" s="148">
        <f t="shared" si="8"/>
        <v>148.64992894362859</v>
      </c>
    </row>
    <row r="19" spans="1:31" ht="30" customHeight="1" thickBot="1">
      <c r="A19" s="784"/>
      <c r="B19" s="787"/>
      <c r="C19" s="149" t="s">
        <v>140</v>
      </c>
      <c r="D19" s="150">
        <v>100</v>
      </c>
      <c r="E19" s="151">
        <f>E15/$D$15*100</f>
        <v>46.027096301720981</v>
      </c>
      <c r="F19" s="151">
        <f t="shared" ref="F19:AE19" si="9">F15/$D$15*100</f>
        <v>4.9729952398388875</v>
      </c>
      <c r="G19" s="151">
        <f t="shared" si="9"/>
        <v>9.0465946539729032</v>
      </c>
      <c r="H19" s="151">
        <f t="shared" si="9"/>
        <v>3.7074331746612961</v>
      </c>
      <c r="I19" s="151">
        <f t="shared" si="9"/>
        <v>11.602892713291835</v>
      </c>
      <c r="J19" s="151">
        <f t="shared" si="9"/>
        <v>7.6505858659831558</v>
      </c>
      <c r="K19" s="151">
        <f t="shared" si="9"/>
        <v>2.2885389967045038E-3</v>
      </c>
      <c r="L19" s="151">
        <f t="shared" si="9"/>
        <v>2.194708897839619</v>
      </c>
      <c r="M19" s="151">
        <f t="shared" si="9"/>
        <v>3.4328084950567557E-2</v>
      </c>
      <c r="N19" s="151">
        <f t="shared" si="9"/>
        <v>1.0389967045038446</v>
      </c>
      <c r="O19" s="151">
        <f t="shared" si="9"/>
        <v>1.3731233980227023E-2</v>
      </c>
      <c r="P19" s="151">
        <f t="shared" si="9"/>
        <v>0.22198828268033688</v>
      </c>
      <c r="Q19" s="151">
        <f>Q15/$D$15*100</f>
        <v>0.48745880629805932</v>
      </c>
      <c r="R19" s="151">
        <f t="shared" si="9"/>
        <v>2.2885389967045038E-3</v>
      </c>
      <c r="S19" s="151">
        <f t="shared" si="9"/>
        <v>0.57671182716953495</v>
      </c>
      <c r="T19" s="151">
        <f t="shared" si="9"/>
        <v>0.7414866349322593</v>
      </c>
      <c r="U19" s="151">
        <f t="shared" si="9"/>
        <v>1.2724276821677043</v>
      </c>
      <c r="V19" s="151">
        <f t="shared" si="9"/>
        <v>0.89481874771146097</v>
      </c>
      <c r="W19" s="151">
        <f t="shared" si="9"/>
        <v>0.50347857927499085</v>
      </c>
      <c r="X19" s="151">
        <f t="shared" si="9"/>
        <v>0</v>
      </c>
      <c r="Y19" s="151">
        <f t="shared" si="9"/>
        <v>0.45084218235078727</v>
      </c>
      <c r="Z19" s="151">
        <f t="shared" si="9"/>
        <v>0.5400952032222629</v>
      </c>
      <c r="AA19" s="151">
        <f t="shared" si="9"/>
        <v>2.2885389967045038E-3</v>
      </c>
      <c r="AB19" s="151">
        <f t="shared" si="9"/>
        <v>0.54924935920908091</v>
      </c>
      <c r="AC19" s="151">
        <f>AC15/$D$15*100</f>
        <v>0.1670633467594288</v>
      </c>
      <c r="AD19" s="151">
        <f t="shared" si="9"/>
        <v>0.1167154888319297</v>
      </c>
      <c r="AE19" s="152">
        <f t="shared" si="9"/>
        <v>7.1814353716587327</v>
      </c>
    </row>
    <row r="20" spans="1:31" ht="14.25">
      <c r="A20" s="157" t="s">
        <v>55</v>
      </c>
      <c r="B20" s="109" t="s">
        <v>56</v>
      </c>
      <c r="C20" s="370"/>
      <c r="D20" s="108"/>
      <c r="E20" s="108"/>
      <c r="F20" s="108"/>
      <c r="G20" s="108"/>
      <c r="H20" s="108"/>
      <c r="I20" s="108"/>
      <c r="J20" s="43"/>
      <c r="K20" s="43"/>
      <c r="L20" s="43"/>
      <c r="M20" s="43"/>
      <c r="N20" s="43"/>
      <c r="O20" s="43"/>
      <c r="P20" s="43"/>
      <c r="Q20" s="43"/>
      <c r="R20" s="43"/>
      <c r="S20" s="43"/>
      <c r="T20" s="43"/>
      <c r="U20" s="43"/>
      <c r="V20" s="43"/>
      <c r="W20" s="43"/>
      <c r="X20" s="43"/>
      <c r="Y20" s="43"/>
      <c r="Z20" s="43"/>
      <c r="AA20" s="43"/>
      <c r="AB20" s="43"/>
      <c r="AC20" s="43"/>
      <c r="AD20" s="43"/>
      <c r="AE20" s="43"/>
    </row>
    <row r="21" spans="1:31" ht="14.25">
      <c r="A21" s="43"/>
      <c r="B21" s="109" t="s">
        <v>141</v>
      </c>
      <c r="C21" s="370"/>
      <c r="D21" s="108"/>
      <c r="E21" s="108"/>
      <c r="F21" s="108"/>
      <c r="G21" s="108"/>
      <c r="H21" s="108"/>
      <c r="I21" s="108"/>
      <c r="J21" s="108"/>
      <c r="K21" s="108"/>
      <c r="L21" s="108"/>
      <c r="M21" s="108"/>
      <c r="N21" s="108"/>
      <c r="O21" s="108"/>
      <c r="P21" s="108"/>
      <c r="Q21" s="108"/>
      <c r="R21" s="108"/>
      <c r="S21" s="108"/>
      <c r="T21" s="108"/>
      <c r="U21" s="108"/>
      <c r="V21" s="43"/>
      <c r="W21" s="43"/>
      <c r="X21" s="43"/>
      <c r="Y21" s="43"/>
      <c r="Z21" s="43"/>
      <c r="AA21" s="43"/>
      <c r="AB21" s="43"/>
      <c r="AC21" s="43"/>
      <c r="AD21" s="43"/>
      <c r="AE21" s="43"/>
    </row>
    <row r="22" spans="1:31" ht="14.25">
      <c r="A22" s="43"/>
      <c r="B22" s="109" t="s">
        <v>142</v>
      </c>
      <c r="C22" s="370"/>
      <c r="D22" s="108"/>
      <c r="E22" s="108"/>
      <c r="F22" s="108"/>
      <c r="G22" s="108"/>
      <c r="H22" s="108"/>
      <c r="I22" s="108"/>
      <c r="J22" s="108"/>
      <c r="K22" s="108"/>
      <c r="L22" s="108"/>
      <c r="M22" s="108"/>
      <c r="N22" s="108"/>
      <c r="O22" s="108"/>
      <c r="P22" s="108"/>
      <c r="Q22" s="108"/>
      <c r="R22" s="108"/>
      <c r="S22" s="108"/>
      <c r="T22" s="108"/>
      <c r="U22" s="108"/>
      <c r="V22" s="43"/>
      <c r="W22" s="43"/>
      <c r="X22" s="43"/>
      <c r="Y22" s="43"/>
      <c r="Z22" s="43"/>
      <c r="AA22" s="43"/>
      <c r="AB22" s="43"/>
      <c r="AC22" s="43"/>
      <c r="AD22" s="43"/>
      <c r="AE22" s="43"/>
    </row>
    <row r="23" spans="1:31" ht="17.25">
      <c r="A23" s="43"/>
      <c r="B23" s="48"/>
      <c r="C23" s="370"/>
      <c r="D23" s="108"/>
      <c r="E23" s="108"/>
      <c r="F23" s="108"/>
      <c r="G23" s="108"/>
      <c r="H23" s="108"/>
      <c r="I23" s="108"/>
      <c r="J23" s="108"/>
      <c r="K23" s="108"/>
      <c r="L23" s="108"/>
      <c r="M23" s="108"/>
      <c r="N23" s="108"/>
      <c r="O23" s="108"/>
      <c r="P23" s="108"/>
      <c r="Q23" s="108"/>
      <c r="R23" s="108"/>
      <c r="S23" s="108"/>
      <c r="T23" s="108"/>
      <c r="U23" s="108"/>
      <c r="V23" s="43"/>
      <c r="W23" s="43"/>
      <c r="X23" s="43"/>
      <c r="Y23" s="43"/>
      <c r="Z23" s="43"/>
      <c r="AA23" s="43"/>
      <c r="AB23" s="43"/>
      <c r="AC23" s="43"/>
      <c r="AD23" s="43"/>
      <c r="AE23" s="43"/>
    </row>
    <row r="24" spans="1:31" ht="15" thickBot="1">
      <c r="A24" s="43"/>
      <c r="B24" s="43"/>
      <c r="C24" s="43"/>
      <c r="D24" s="43" t="s">
        <v>169</v>
      </c>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row>
    <row r="25" spans="1:31" ht="15" thickBot="1">
      <c r="A25" s="43"/>
      <c r="B25" s="43"/>
      <c r="C25" s="43"/>
      <c r="D25" s="43"/>
      <c r="E25" s="223" t="s">
        <v>170</v>
      </c>
      <c r="F25" s="224" t="s">
        <v>171</v>
      </c>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row>
    <row r="26" spans="1:31" ht="14.25">
      <c r="A26" s="43"/>
      <c r="B26" s="43"/>
      <c r="C26" s="43"/>
      <c r="D26" s="225" t="str">
        <f>C5</f>
        <v>24年9月</v>
      </c>
      <c r="E26" s="503">
        <v>226800</v>
      </c>
      <c r="F26" s="504">
        <v>20800</v>
      </c>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row>
    <row r="27" spans="1:31" ht="14.25">
      <c r="A27" s="43"/>
      <c r="B27" s="43"/>
      <c r="C27" s="43"/>
      <c r="D27" s="226" t="str">
        <f>C6</f>
        <v>23年9月</v>
      </c>
      <c r="E27" s="505">
        <v>244200</v>
      </c>
      <c r="F27" s="506">
        <v>6000</v>
      </c>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row>
    <row r="28" spans="1:31" ht="14.25">
      <c r="A28" s="43"/>
      <c r="B28" s="43"/>
      <c r="C28" s="43"/>
      <c r="D28" s="227" t="str">
        <f>C7</f>
        <v>増減数</v>
      </c>
      <c r="E28" s="507">
        <f>E26-E27</f>
        <v>-17400</v>
      </c>
      <c r="F28" s="508">
        <f>F26-F27</f>
        <v>14800</v>
      </c>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row>
    <row r="29" spans="1:31" ht="28.5">
      <c r="A29" s="43"/>
      <c r="B29" s="43"/>
      <c r="C29" s="43"/>
      <c r="D29" s="228" t="str">
        <f>C8</f>
        <v>前年
同月比</v>
      </c>
      <c r="E29" s="44">
        <f>E26/E27*100</f>
        <v>92.874692874692883</v>
      </c>
      <c r="F29" s="509">
        <f>F26/F27*100</f>
        <v>346.66666666666669</v>
      </c>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row>
    <row r="30" spans="1:31" ht="29.25" thickBot="1">
      <c r="A30" s="43"/>
      <c r="B30" s="43"/>
      <c r="C30" s="43"/>
      <c r="D30" s="229" t="s">
        <v>172</v>
      </c>
      <c r="E30" s="510">
        <f>E26/$D$5*100</f>
        <v>44.707273802483741</v>
      </c>
      <c r="F30" s="511">
        <f>F26/$D$5*100</f>
        <v>4.1001379854129709</v>
      </c>
      <c r="G30" s="43"/>
      <c r="H30" s="812" t="s">
        <v>173</v>
      </c>
      <c r="I30" s="812"/>
      <c r="J30" s="812"/>
      <c r="K30" s="812"/>
      <c r="L30" s="812"/>
      <c r="M30" s="812"/>
      <c r="N30" s="812"/>
      <c r="O30" s="812"/>
      <c r="P30" s="812"/>
      <c r="Q30" s="812"/>
      <c r="R30" s="812"/>
      <c r="S30" s="43"/>
      <c r="T30" s="43"/>
      <c r="U30" s="43"/>
      <c r="V30" s="43"/>
      <c r="W30" s="43"/>
      <c r="X30" s="43"/>
      <c r="Y30" s="43"/>
      <c r="Z30" s="43"/>
      <c r="AA30" s="43"/>
      <c r="AB30" s="43"/>
      <c r="AC30" s="43"/>
      <c r="AD30" s="43"/>
      <c r="AE30" s="43"/>
    </row>
  </sheetData>
  <mergeCells count="8">
    <mergeCell ref="H30:R30"/>
    <mergeCell ref="A1:B1"/>
    <mergeCell ref="A4:B4"/>
    <mergeCell ref="A5:B9"/>
    <mergeCell ref="A10:A14"/>
    <mergeCell ref="B10:B14"/>
    <mergeCell ref="A15:A19"/>
    <mergeCell ref="B15:B19"/>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43"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workbookViewId="0">
      <selection sqref="A1:B1"/>
    </sheetView>
  </sheetViews>
  <sheetFormatPr defaultRowHeight="13.5"/>
  <cols>
    <col min="1" max="1" width="12.125" style="8" customWidth="1"/>
    <col min="2" max="2" width="9" style="8"/>
    <col min="3" max="3" width="12.75" style="8" customWidth="1"/>
    <col min="4" max="4" width="15.375" style="8" bestFit="1" customWidth="1"/>
    <col min="5" max="12" width="12.75" style="8" customWidth="1"/>
    <col min="13" max="16384" width="9" style="8"/>
  </cols>
  <sheetData>
    <row r="1" spans="1:13" s="636" customFormat="1" ht="24" customHeight="1">
      <c r="A1" s="758" t="str">
        <f>平成24年度!A1</f>
        <v>平成2４年度</v>
      </c>
      <c r="B1" s="758"/>
      <c r="C1" s="637"/>
      <c r="D1" s="637"/>
      <c r="E1" s="638" t="str">
        <f ca="1">RIGHT(CELL("filename",$A$1),LEN(CELL("filename",$A$1))-FIND("]",CELL("filename",$A$1)))</f>
        <v>９月（３表）</v>
      </c>
      <c r="F1" s="639" t="s">
        <v>19</v>
      </c>
      <c r="G1" s="638"/>
      <c r="H1" s="639"/>
      <c r="I1" s="640"/>
      <c r="J1" s="638"/>
      <c r="K1" s="634"/>
      <c r="L1" s="635"/>
      <c r="M1" s="635"/>
    </row>
    <row r="2" spans="1:13" ht="21.75" thickBot="1">
      <c r="A2" s="46" t="s">
        <v>143</v>
      </c>
      <c r="B2" s="47"/>
      <c r="C2" s="47"/>
      <c r="D2" s="48"/>
      <c r="E2" s="47"/>
      <c r="F2" s="47"/>
      <c r="G2" s="47"/>
      <c r="H2" s="47"/>
      <c r="I2" s="47"/>
      <c r="J2" s="47"/>
      <c r="K2" s="47"/>
      <c r="L2" s="47"/>
      <c r="M2" s="47"/>
    </row>
    <row r="3" spans="1:13" ht="18.75">
      <c r="A3" s="49"/>
      <c r="B3" s="50"/>
      <c r="C3" s="112" t="s">
        <v>49</v>
      </c>
      <c r="D3" s="739"/>
      <c r="E3" s="729">
        <v>1</v>
      </c>
      <c r="F3" s="729">
        <v>2</v>
      </c>
      <c r="G3" s="729">
        <v>3</v>
      </c>
      <c r="H3" s="729">
        <v>4</v>
      </c>
      <c r="I3" s="729">
        <v>5</v>
      </c>
      <c r="J3" s="729">
        <v>6</v>
      </c>
      <c r="K3" s="729">
        <v>7</v>
      </c>
      <c r="L3" s="52">
        <v>8</v>
      </c>
      <c r="M3" s="515"/>
    </row>
    <row r="4" spans="1:13" ht="19.5" thickBot="1">
      <c r="A4" s="799" t="s">
        <v>95</v>
      </c>
      <c r="B4" s="800"/>
      <c r="C4" s="116"/>
      <c r="D4" s="740" t="s">
        <v>144</v>
      </c>
      <c r="E4" s="750" t="s">
        <v>145</v>
      </c>
      <c r="F4" s="751" t="s">
        <v>146</v>
      </c>
      <c r="G4" s="751" t="s">
        <v>147</v>
      </c>
      <c r="H4" s="751" t="s">
        <v>148</v>
      </c>
      <c r="I4" s="751" t="s">
        <v>57</v>
      </c>
      <c r="J4" s="751" t="s">
        <v>149</v>
      </c>
      <c r="K4" s="751" t="s">
        <v>58</v>
      </c>
      <c r="L4" s="54" t="s">
        <v>150</v>
      </c>
      <c r="M4" s="55"/>
    </row>
    <row r="5" spans="1:13" ht="30" customHeight="1">
      <c r="A5" s="792" t="s">
        <v>100</v>
      </c>
      <c r="B5" s="793"/>
      <c r="C5" s="736" t="str">
        <f>'[2]統計月報 （第１表） '!C8</f>
        <v>24年9月</v>
      </c>
      <c r="D5" s="737">
        <f>SUM(E5:L5)</f>
        <v>32500</v>
      </c>
      <c r="E5" s="738">
        <v>15500</v>
      </c>
      <c r="F5" s="738">
        <v>1900</v>
      </c>
      <c r="G5" s="738">
        <v>4200</v>
      </c>
      <c r="H5" s="738">
        <v>5400</v>
      </c>
      <c r="I5" s="738">
        <v>400</v>
      </c>
      <c r="J5" s="738">
        <v>200</v>
      </c>
      <c r="K5" s="738">
        <v>0</v>
      </c>
      <c r="L5" s="59">
        <v>4900</v>
      </c>
      <c r="M5" s="60"/>
    </row>
    <row r="6" spans="1:13" ht="30" customHeight="1">
      <c r="A6" s="792"/>
      <c r="B6" s="794"/>
      <c r="C6" s="62" t="str">
        <f>'[2]統計月報 （第１表） '!C9</f>
        <v>23年9月</v>
      </c>
      <c r="D6" s="57">
        <f>SUM(E6:L6)</f>
        <v>32100</v>
      </c>
      <c r="E6" s="63">
        <v>15300</v>
      </c>
      <c r="F6" s="63">
        <v>1900</v>
      </c>
      <c r="G6" s="63">
        <v>4400</v>
      </c>
      <c r="H6" s="63">
        <v>5600</v>
      </c>
      <c r="I6" s="63">
        <v>400</v>
      </c>
      <c r="J6" s="63">
        <v>200</v>
      </c>
      <c r="K6" s="63">
        <v>0</v>
      </c>
      <c r="L6" s="63">
        <v>4300</v>
      </c>
      <c r="M6" s="64"/>
    </row>
    <row r="7" spans="1:13" ht="30" customHeight="1">
      <c r="A7" s="792"/>
      <c r="B7" s="794"/>
      <c r="C7" s="62" t="s">
        <v>51</v>
      </c>
      <c r="D7" s="65">
        <f t="shared" ref="D7:L7" si="0">D5-D6</f>
        <v>400</v>
      </c>
      <c r="E7" s="66">
        <f t="shared" si="0"/>
        <v>200</v>
      </c>
      <c r="F7" s="67">
        <f t="shared" si="0"/>
        <v>0</v>
      </c>
      <c r="G7" s="67">
        <f t="shared" si="0"/>
        <v>-200</v>
      </c>
      <c r="H7" s="67">
        <f t="shared" si="0"/>
        <v>-200</v>
      </c>
      <c r="I7" s="67">
        <f t="shared" si="0"/>
        <v>0</v>
      </c>
      <c r="J7" s="67">
        <f t="shared" si="0"/>
        <v>0</v>
      </c>
      <c r="K7" s="67">
        <f t="shared" si="0"/>
        <v>0</v>
      </c>
      <c r="L7" s="67">
        <f t="shared" si="0"/>
        <v>600</v>
      </c>
      <c r="M7" s="68"/>
    </row>
    <row r="8" spans="1:13" ht="30" customHeight="1">
      <c r="A8" s="792"/>
      <c r="B8" s="794"/>
      <c r="C8" s="70" t="s">
        <v>138</v>
      </c>
      <c r="D8" s="71">
        <f t="shared" ref="D8:J8" si="1">IF(D5&gt;0,IF(D6&gt;0,D5/D6*100,0),0)</f>
        <v>101.24610591900311</v>
      </c>
      <c r="E8" s="72">
        <f t="shared" si="1"/>
        <v>101.30718954248366</v>
      </c>
      <c r="F8" s="73">
        <f t="shared" si="1"/>
        <v>100</v>
      </c>
      <c r="G8" s="73">
        <f t="shared" si="1"/>
        <v>95.454545454545453</v>
      </c>
      <c r="H8" s="73">
        <f t="shared" si="1"/>
        <v>96.428571428571431</v>
      </c>
      <c r="I8" s="73">
        <f t="shared" si="1"/>
        <v>100</v>
      </c>
      <c r="J8" s="73">
        <f t="shared" si="1"/>
        <v>100</v>
      </c>
      <c r="K8" s="217" t="s">
        <v>165</v>
      </c>
      <c r="L8" s="73">
        <f>IF(L5&gt;0,IF(L6&gt;0,L5/L6*100,0),0)</f>
        <v>113.95348837209302</v>
      </c>
      <c r="M8" s="74"/>
    </row>
    <row r="9" spans="1:13" ht="30" customHeight="1" thickBot="1">
      <c r="A9" s="795"/>
      <c r="B9" s="796"/>
      <c r="C9" s="77" t="s">
        <v>168</v>
      </c>
      <c r="D9" s="78">
        <v>100</v>
      </c>
      <c r="E9" s="79">
        <f t="shared" ref="E9:L9" si="2">E5/$D$5*100</f>
        <v>47.692307692307693</v>
      </c>
      <c r="F9" s="79">
        <f t="shared" si="2"/>
        <v>5.8461538461538458</v>
      </c>
      <c r="G9" s="79">
        <f t="shared" si="2"/>
        <v>12.923076923076923</v>
      </c>
      <c r="H9" s="79">
        <f t="shared" si="2"/>
        <v>16.615384615384617</v>
      </c>
      <c r="I9" s="79">
        <f t="shared" si="2"/>
        <v>1.2307692307692308</v>
      </c>
      <c r="J9" s="79">
        <f t="shared" si="2"/>
        <v>0.61538461538461542</v>
      </c>
      <c r="K9" s="98">
        <f t="shared" si="2"/>
        <v>0</v>
      </c>
      <c r="L9" s="80">
        <f t="shared" si="2"/>
        <v>15.076923076923077</v>
      </c>
      <c r="M9" s="81"/>
    </row>
    <row r="10" spans="1:13" ht="30" customHeight="1">
      <c r="A10" s="797" t="s">
        <v>103</v>
      </c>
      <c r="B10" s="798" t="s">
        <v>104</v>
      </c>
      <c r="C10" s="741" t="s">
        <v>105</v>
      </c>
      <c r="D10" s="737">
        <f>SUM(E10:M10)</f>
        <v>254900</v>
      </c>
      <c r="E10" s="742">
        <v>102500</v>
      </c>
      <c r="F10" s="742">
        <v>12700</v>
      </c>
      <c r="G10" s="742">
        <v>51800</v>
      </c>
      <c r="H10" s="742">
        <v>36700</v>
      </c>
      <c r="I10" s="742">
        <v>3100</v>
      </c>
      <c r="J10" s="742">
        <v>1700</v>
      </c>
      <c r="K10" s="742">
        <v>200</v>
      </c>
      <c r="L10" s="82">
        <v>46200</v>
      </c>
      <c r="M10" s="83"/>
    </row>
    <row r="11" spans="1:13" ht="30" customHeight="1">
      <c r="A11" s="792"/>
      <c r="B11" s="794"/>
      <c r="C11" s="85" t="s">
        <v>106</v>
      </c>
      <c r="D11" s="86">
        <f>SUM(E11:M11)</f>
        <v>173600</v>
      </c>
      <c r="E11" s="87">
        <v>81600</v>
      </c>
      <c r="F11" s="87">
        <v>9700</v>
      </c>
      <c r="G11" s="87">
        <v>18100</v>
      </c>
      <c r="H11" s="87">
        <v>29000</v>
      </c>
      <c r="I11" s="87">
        <v>2200</v>
      </c>
      <c r="J11" s="87">
        <v>1200</v>
      </c>
      <c r="K11" s="87">
        <v>100</v>
      </c>
      <c r="L11" s="87">
        <v>31700</v>
      </c>
      <c r="M11" s="88"/>
    </row>
    <row r="12" spans="1:13" ht="30" customHeight="1">
      <c r="A12" s="792"/>
      <c r="B12" s="794"/>
      <c r="C12" s="85" t="s">
        <v>51</v>
      </c>
      <c r="D12" s="65">
        <f>IF(D11=0,0,D10-D11)</f>
        <v>81300</v>
      </c>
      <c r="E12" s="67">
        <f t="shared" ref="E12:L12" si="3">E10-E11</f>
        <v>20900</v>
      </c>
      <c r="F12" s="67">
        <f t="shared" si="3"/>
        <v>3000</v>
      </c>
      <c r="G12" s="67">
        <f t="shared" si="3"/>
        <v>33700</v>
      </c>
      <c r="H12" s="67">
        <f t="shared" si="3"/>
        <v>7700</v>
      </c>
      <c r="I12" s="67">
        <f t="shared" si="3"/>
        <v>900</v>
      </c>
      <c r="J12" s="67">
        <f t="shared" si="3"/>
        <v>500</v>
      </c>
      <c r="K12" s="67">
        <f t="shared" si="3"/>
        <v>100</v>
      </c>
      <c r="L12" s="67">
        <f t="shared" si="3"/>
        <v>14500</v>
      </c>
      <c r="M12" s="68"/>
    </row>
    <row r="13" spans="1:13" ht="30" customHeight="1">
      <c r="A13" s="792"/>
      <c r="B13" s="794"/>
      <c r="C13" s="90" t="s">
        <v>107</v>
      </c>
      <c r="D13" s="91">
        <f t="shared" ref="D13:K13" si="4">IF(D10&gt;0,IF(D11&gt;0,D10/D11*100,0),0)</f>
        <v>146.83179723502303</v>
      </c>
      <c r="E13" s="92">
        <f t="shared" si="4"/>
        <v>125.61274509803921</v>
      </c>
      <c r="F13" s="93">
        <f t="shared" si="4"/>
        <v>130.9278350515464</v>
      </c>
      <c r="G13" s="94">
        <f t="shared" si="4"/>
        <v>286.18784530386739</v>
      </c>
      <c r="H13" s="94">
        <f t="shared" si="4"/>
        <v>126.55172413793103</v>
      </c>
      <c r="I13" s="94">
        <f t="shared" si="4"/>
        <v>140.90909090909091</v>
      </c>
      <c r="J13" s="94">
        <f t="shared" si="4"/>
        <v>141.66666666666669</v>
      </c>
      <c r="K13" s="94">
        <f t="shared" si="4"/>
        <v>200</v>
      </c>
      <c r="L13" s="94">
        <f>IF(L10&gt;0,IF(L11&gt;0,L10/L11*100,0),0)</f>
        <v>145.74132492113566</v>
      </c>
      <c r="M13" s="81"/>
    </row>
    <row r="14" spans="1:13" ht="30" customHeight="1" thickBot="1">
      <c r="A14" s="795"/>
      <c r="B14" s="796"/>
      <c r="C14" s="95" t="s">
        <v>102</v>
      </c>
      <c r="D14" s="96">
        <v>100</v>
      </c>
      <c r="E14" s="97">
        <f t="shared" ref="E14:L14" si="5">E10/$D$10*100</f>
        <v>40.21184778344449</v>
      </c>
      <c r="F14" s="97">
        <f t="shared" si="5"/>
        <v>4.9823460180462931</v>
      </c>
      <c r="G14" s="97">
        <f t="shared" si="5"/>
        <v>20.321694782267556</v>
      </c>
      <c r="H14" s="97">
        <f t="shared" si="5"/>
        <v>14.39780306002354</v>
      </c>
      <c r="I14" s="97">
        <f t="shared" si="5"/>
        <v>1.2161632012553942</v>
      </c>
      <c r="J14" s="97">
        <f t="shared" si="5"/>
        <v>0.66692820714005485</v>
      </c>
      <c r="K14" s="97">
        <f t="shared" si="5"/>
        <v>7.8462142016477054E-2</v>
      </c>
      <c r="L14" s="98">
        <f t="shared" si="5"/>
        <v>18.124754805806198</v>
      </c>
      <c r="M14" s="81"/>
    </row>
    <row r="15" spans="1:13" ht="30" customHeight="1">
      <c r="A15" s="797" t="s">
        <v>108</v>
      </c>
      <c r="B15" s="798" t="s">
        <v>109</v>
      </c>
      <c r="C15" s="743" t="s">
        <v>110</v>
      </c>
      <c r="D15" s="744">
        <f>SUM(E15:M15)</f>
        <v>313800</v>
      </c>
      <c r="E15" s="745">
        <v>114600</v>
      </c>
      <c r="F15" s="745">
        <v>23800</v>
      </c>
      <c r="G15" s="745">
        <v>65100</v>
      </c>
      <c r="H15" s="745">
        <v>49600</v>
      </c>
      <c r="I15" s="745">
        <v>4600</v>
      </c>
      <c r="J15" s="745">
        <v>2700</v>
      </c>
      <c r="K15" s="745">
        <v>200</v>
      </c>
      <c r="L15" s="99">
        <v>53200</v>
      </c>
      <c r="M15" s="83"/>
    </row>
    <row r="16" spans="1:13" ht="30" customHeight="1">
      <c r="A16" s="792"/>
      <c r="B16" s="794"/>
      <c r="C16" s="85" t="s">
        <v>111</v>
      </c>
      <c r="D16" s="86">
        <f>SUM(E16:M16)</f>
        <v>211100</v>
      </c>
      <c r="E16" s="87">
        <v>91100</v>
      </c>
      <c r="F16" s="87">
        <v>17500</v>
      </c>
      <c r="G16" s="87">
        <v>19900</v>
      </c>
      <c r="H16" s="87">
        <v>38400</v>
      </c>
      <c r="I16" s="87">
        <v>4200</v>
      </c>
      <c r="J16" s="87">
        <v>2100</v>
      </c>
      <c r="K16" s="87">
        <v>100</v>
      </c>
      <c r="L16" s="87">
        <v>37800</v>
      </c>
      <c r="M16" s="88"/>
    </row>
    <row r="17" spans="1:13" ht="30" customHeight="1">
      <c r="A17" s="792"/>
      <c r="B17" s="794"/>
      <c r="C17" s="85" t="s">
        <v>51</v>
      </c>
      <c r="D17" s="100">
        <f>IF(D16=0,0,D15-D16)</f>
        <v>102700</v>
      </c>
      <c r="E17" s="101">
        <f t="shared" ref="E17:L17" si="6">E15-E16</f>
        <v>23500</v>
      </c>
      <c r="F17" s="101">
        <f t="shared" si="6"/>
        <v>6300</v>
      </c>
      <c r="G17" s="101">
        <f t="shared" si="6"/>
        <v>45200</v>
      </c>
      <c r="H17" s="101">
        <f t="shared" si="6"/>
        <v>11200</v>
      </c>
      <c r="I17" s="101">
        <f t="shared" si="6"/>
        <v>400</v>
      </c>
      <c r="J17" s="101">
        <f t="shared" si="6"/>
        <v>600</v>
      </c>
      <c r="K17" s="101">
        <f t="shared" si="6"/>
        <v>100</v>
      </c>
      <c r="L17" s="101">
        <f t="shared" si="6"/>
        <v>15400</v>
      </c>
      <c r="M17" s="102"/>
    </row>
    <row r="18" spans="1:13" ht="30" customHeight="1">
      <c r="A18" s="792"/>
      <c r="B18" s="794"/>
      <c r="C18" s="90" t="s">
        <v>112</v>
      </c>
      <c r="D18" s="91">
        <f t="shared" ref="D18:K18" si="7">IF(D15&gt;0,IF(D16&gt;0,D15/D16*100,0),0)</f>
        <v>148.64992894362859</v>
      </c>
      <c r="E18" s="92">
        <f t="shared" si="7"/>
        <v>125.79582875960482</v>
      </c>
      <c r="F18" s="93">
        <f t="shared" si="7"/>
        <v>136</v>
      </c>
      <c r="G18" s="94">
        <f t="shared" si="7"/>
        <v>327.1356783919598</v>
      </c>
      <c r="H18" s="94">
        <f t="shared" si="7"/>
        <v>129.16666666666669</v>
      </c>
      <c r="I18" s="94">
        <f t="shared" si="7"/>
        <v>109.52380952380953</v>
      </c>
      <c r="J18" s="94">
        <f t="shared" si="7"/>
        <v>128.57142857142858</v>
      </c>
      <c r="K18" s="94">
        <f t="shared" si="7"/>
        <v>200</v>
      </c>
      <c r="L18" s="94">
        <f>IF(L15&gt;0,IF(L16&gt;0,L15/L16*100,0),0)</f>
        <v>140.74074074074073</v>
      </c>
      <c r="M18" s="81"/>
    </row>
    <row r="19" spans="1:13" ht="30" customHeight="1" thickBot="1">
      <c r="A19" s="795"/>
      <c r="B19" s="796"/>
      <c r="C19" s="95" t="s">
        <v>140</v>
      </c>
      <c r="D19" s="96">
        <v>100</v>
      </c>
      <c r="E19" s="97">
        <f t="shared" ref="E19:L19" si="8">E15/$D$15*100</f>
        <v>36.520076481835559</v>
      </c>
      <c r="F19" s="97">
        <f t="shared" si="8"/>
        <v>7.5844486934353101</v>
      </c>
      <c r="G19" s="97">
        <f t="shared" si="8"/>
        <v>20.745697896749522</v>
      </c>
      <c r="H19" s="97">
        <f t="shared" si="8"/>
        <v>15.806246016571066</v>
      </c>
      <c r="I19" s="97">
        <f t="shared" si="8"/>
        <v>1.4659018483110262</v>
      </c>
      <c r="J19" s="97">
        <f t="shared" si="8"/>
        <v>0.86042065009560231</v>
      </c>
      <c r="K19" s="97">
        <f t="shared" si="8"/>
        <v>6.3734862970044617E-2</v>
      </c>
      <c r="L19" s="98">
        <f t="shared" si="8"/>
        <v>16.953473550031866</v>
      </c>
      <c r="M19" s="81"/>
    </row>
    <row r="20" spans="1:13" ht="17.25">
      <c r="A20" s="104" t="s">
        <v>55</v>
      </c>
      <c r="B20" s="48" t="s">
        <v>59</v>
      </c>
      <c r="C20" s="105"/>
      <c r="D20" s="47"/>
      <c r="E20" s="47"/>
      <c r="F20" s="47"/>
      <c r="G20" s="47"/>
      <c r="H20" s="106"/>
      <c r="I20" s="106"/>
      <c r="J20" s="106"/>
      <c r="K20" s="106"/>
      <c r="L20" s="106"/>
      <c r="M20" s="106"/>
    </row>
    <row r="21" spans="1:13" ht="17.25">
      <c r="A21" s="106"/>
      <c r="B21" s="107" t="s">
        <v>151</v>
      </c>
      <c r="C21" s="105"/>
      <c r="D21" s="47"/>
      <c r="E21" s="47"/>
      <c r="F21" s="47"/>
      <c r="G21" s="47"/>
      <c r="H21" s="47"/>
      <c r="I21" s="47"/>
      <c r="J21" s="47"/>
      <c r="K21" s="47"/>
      <c r="L21" s="47"/>
      <c r="M21" s="106"/>
    </row>
  </sheetData>
  <mergeCells count="7">
    <mergeCell ref="A1:B1"/>
    <mergeCell ref="A5:B9"/>
    <mergeCell ref="A10:A14"/>
    <mergeCell ref="B10:B14"/>
    <mergeCell ref="A15:A19"/>
    <mergeCell ref="B15:B19"/>
    <mergeCell ref="A4:B4"/>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topLeftCell="F1" workbookViewId="0">
      <selection sqref="A1:B1"/>
    </sheetView>
  </sheetViews>
  <sheetFormatPr defaultRowHeight="13.5"/>
  <cols>
    <col min="1" max="12" width="10.625" style="8" customWidth="1"/>
    <col min="13" max="16384" width="9" style="8"/>
  </cols>
  <sheetData>
    <row r="1" spans="1:12" s="636" customFormat="1" ht="24" customHeight="1">
      <c r="A1" s="758" t="str">
        <f>平成24年度!A1</f>
        <v>平成2４年度</v>
      </c>
      <c r="B1" s="758"/>
      <c r="C1" s="637"/>
      <c r="D1" s="637"/>
      <c r="E1" s="638" t="str">
        <f ca="1">RIGHT(CELL("filename",$A$1),LEN(CELL("filename",$A$1))-FIND("]",CELL("filename",$A$1)))</f>
        <v>４月（１表）</v>
      </c>
      <c r="F1" s="639" t="s">
        <v>19</v>
      </c>
      <c r="G1" s="638"/>
      <c r="H1" s="639"/>
      <c r="I1" s="640"/>
      <c r="J1" s="638"/>
      <c r="K1" s="634"/>
      <c r="L1" s="635"/>
    </row>
    <row r="2" spans="1:12" ht="14.25">
      <c r="A2" s="159"/>
      <c r="B2" s="43"/>
      <c r="C2" s="43"/>
      <c r="D2" s="43"/>
      <c r="E2" s="43"/>
      <c r="F2" s="43"/>
      <c r="G2" s="43"/>
      <c r="H2" s="43"/>
      <c r="I2" s="43"/>
      <c r="J2" s="43"/>
      <c r="K2" s="43"/>
      <c r="L2" s="43"/>
    </row>
    <row r="3" spans="1:12" ht="18" thickBot="1">
      <c r="A3" s="48" t="s">
        <v>92</v>
      </c>
      <c r="B3" s="108"/>
      <c r="C3" s="108"/>
      <c r="D3" s="109"/>
      <c r="E3" s="108"/>
      <c r="F3" s="108"/>
      <c r="G3" s="108"/>
      <c r="H3" s="108"/>
      <c r="I3" s="108"/>
      <c r="J3" s="108"/>
      <c r="K3" s="109"/>
      <c r="L3" s="160" t="s">
        <v>48</v>
      </c>
    </row>
    <row r="4" spans="1:12" ht="18" thickBot="1">
      <c r="A4" s="161"/>
      <c r="B4" s="162"/>
      <c r="C4" s="163" t="s">
        <v>49</v>
      </c>
      <c r="D4" s="767" t="s">
        <v>93</v>
      </c>
      <c r="E4" s="768"/>
      <c r="F4" s="768"/>
      <c r="G4" s="12"/>
      <c r="H4" s="12"/>
      <c r="I4" s="12"/>
      <c r="J4" s="12"/>
      <c r="K4" s="12"/>
      <c r="L4" s="13"/>
    </row>
    <row r="5" spans="1:12" ht="17.25">
      <c r="A5" s="165"/>
      <c r="B5" s="166"/>
      <c r="C5" s="167"/>
      <c r="D5" s="769"/>
      <c r="E5" s="770"/>
      <c r="F5" s="770"/>
      <c r="G5" s="767" t="s">
        <v>94</v>
      </c>
      <c r="H5" s="768"/>
      <c r="I5" s="768"/>
      <c r="J5" s="768"/>
      <c r="K5" s="768"/>
      <c r="L5" s="771"/>
    </row>
    <row r="6" spans="1:12" ht="17.25">
      <c r="A6" s="772" t="s">
        <v>95</v>
      </c>
      <c r="B6" s="773"/>
      <c r="C6" s="168"/>
      <c r="D6" s="218"/>
      <c r="E6" s="774" t="s">
        <v>96</v>
      </c>
      <c r="F6" s="776" t="s">
        <v>97</v>
      </c>
      <c r="G6" s="778" t="s">
        <v>98</v>
      </c>
      <c r="H6" s="169"/>
      <c r="I6" s="170"/>
      <c r="J6" s="780" t="s">
        <v>99</v>
      </c>
      <c r="K6" s="169"/>
      <c r="L6" s="171"/>
    </row>
    <row r="7" spans="1:12" ht="17.25">
      <c r="A7" s="172"/>
      <c r="B7" s="173"/>
      <c r="C7" s="174"/>
      <c r="D7" s="175"/>
      <c r="E7" s="775"/>
      <c r="F7" s="777"/>
      <c r="G7" s="779"/>
      <c r="H7" s="176" t="s">
        <v>96</v>
      </c>
      <c r="I7" s="177" t="s">
        <v>50</v>
      </c>
      <c r="J7" s="781"/>
      <c r="K7" s="176" t="s">
        <v>96</v>
      </c>
      <c r="L7" s="178" t="s">
        <v>50</v>
      </c>
    </row>
    <row r="8" spans="1:12" ht="31.5" customHeight="1">
      <c r="A8" s="759" t="s">
        <v>100</v>
      </c>
      <c r="B8" s="760"/>
      <c r="C8" s="642" t="s">
        <v>101</v>
      </c>
      <c r="D8" s="643">
        <f>E8+F8</f>
        <v>471100</v>
      </c>
      <c r="E8" s="644">
        <f>H8+K8</f>
        <v>436800</v>
      </c>
      <c r="F8" s="645">
        <f>I8+L8</f>
        <v>34300</v>
      </c>
      <c r="G8" s="14">
        <f>H8+I8</f>
        <v>449100</v>
      </c>
      <c r="H8" s="179">
        <v>431800</v>
      </c>
      <c r="I8" s="180">
        <v>17300</v>
      </c>
      <c r="J8" s="15">
        <f>K8+L8</f>
        <v>22000</v>
      </c>
      <c r="K8" s="179">
        <v>5000</v>
      </c>
      <c r="L8" s="181">
        <v>17000</v>
      </c>
    </row>
    <row r="9" spans="1:12" ht="31.5" customHeight="1">
      <c r="A9" s="761"/>
      <c r="B9" s="762"/>
      <c r="C9" s="183" t="s">
        <v>67</v>
      </c>
      <c r="D9" s="16">
        <f>E9+F9</f>
        <v>367200</v>
      </c>
      <c r="E9" s="184">
        <f>H9+K9</f>
        <v>350900</v>
      </c>
      <c r="F9" s="185">
        <f>I9+L9</f>
        <v>16300</v>
      </c>
      <c r="G9" s="17">
        <f>H9+I9</f>
        <v>353000</v>
      </c>
      <c r="H9" s="186">
        <v>347400</v>
      </c>
      <c r="I9" s="187">
        <v>5600</v>
      </c>
      <c r="J9" s="18">
        <f>K9+L9</f>
        <v>14200</v>
      </c>
      <c r="K9" s="186">
        <v>3500</v>
      </c>
      <c r="L9" s="188">
        <v>10700</v>
      </c>
    </row>
    <row r="10" spans="1:12" ht="31.5" customHeight="1">
      <c r="A10" s="761"/>
      <c r="B10" s="762"/>
      <c r="C10" s="189" t="s">
        <v>51</v>
      </c>
      <c r="D10" s="19">
        <f>D8-D9</f>
        <v>103900</v>
      </c>
      <c r="E10" s="190">
        <f t="shared" ref="E10:L10" si="0">E8-E9</f>
        <v>85900</v>
      </c>
      <c r="F10" s="156">
        <f t="shared" si="0"/>
        <v>18000</v>
      </c>
      <c r="G10" s="20">
        <f t="shared" si="0"/>
        <v>96100</v>
      </c>
      <c r="H10" s="191">
        <f t="shared" si="0"/>
        <v>84400</v>
      </c>
      <c r="I10" s="192">
        <f t="shared" si="0"/>
        <v>11700</v>
      </c>
      <c r="J10" s="21">
        <f t="shared" si="0"/>
        <v>7800</v>
      </c>
      <c r="K10" s="191">
        <f t="shared" si="0"/>
        <v>1500</v>
      </c>
      <c r="L10" s="156">
        <f t="shared" si="0"/>
        <v>6300</v>
      </c>
    </row>
    <row r="11" spans="1:12" ht="31.5" customHeight="1">
      <c r="A11" s="761"/>
      <c r="B11" s="762"/>
      <c r="C11" s="193" t="s">
        <v>102</v>
      </c>
      <c r="D11" s="22">
        <f t="shared" ref="D11:L11" si="1">IF(D8&gt;0,IF(D9&gt;0,D8/D9*100,0),0)</f>
        <v>128.29520697167754</v>
      </c>
      <c r="E11" s="194">
        <f t="shared" si="1"/>
        <v>124.47990880592761</v>
      </c>
      <c r="F11" s="195">
        <f t="shared" si="1"/>
        <v>210.42944785276072</v>
      </c>
      <c r="G11" s="23">
        <f t="shared" si="1"/>
        <v>127.22379603399435</v>
      </c>
      <c r="H11" s="196">
        <f t="shared" si="1"/>
        <v>124.29476108232585</v>
      </c>
      <c r="I11" s="197">
        <f t="shared" si="1"/>
        <v>308.92857142857144</v>
      </c>
      <c r="J11" s="24">
        <f t="shared" si="1"/>
        <v>154.92957746478874</v>
      </c>
      <c r="K11" s="196">
        <f t="shared" si="1"/>
        <v>142.85714285714286</v>
      </c>
      <c r="L11" s="198">
        <f t="shared" si="1"/>
        <v>158.87850467289718</v>
      </c>
    </row>
    <row r="12" spans="1:12" ht="31.5" customHeight="1">
      <c r="A12" s="763" t="s">
        <v>103</v>
      </c>
      <c r="B12" s="764" t="s">
        <v>104</v>
      </c>
      <c r="C12" s="646" t="s">
        <v>105</v>
      </c>
      <c r="D12" s="647">
        <f>SUM(E12:F12)</f>
        <v>471100</v>
      </c>
      <c r="E12" s="648">
        <f>H12+K12</f>
        <v>436800</v>
      </c>
      <c r="F12" s="649">
        <f>I12+L12</f>
        <v>34300</v>
      </c>
      <c r="G12" s="25">
        <f>SUM(H12:I12)</f>
        <v>449100</v>
      </c>
      <c r="H12" s="199">
        <v>431800</v>
      </c>
      <c r="I12" s="200">
        <v>17300</v>
      </c>
      <c r="J12" s="26">
        <f>SUM(K12:L12)</f>
        <v>22000</v>
      </c>
      <c r="K12" s="199">
        <v>5000</v>
      </c>
      <c r="L12" s="181">
        <v>17000</v>
      </c>
    </row>
    <row r="13" spans="1:12" ht="31.5" customHeight="1">
      <c r="A13" s="763"/>
      <c r="B13" s="764"/>
      <c r="C13" s="189" t="s">
        <v>106</v>
      </c>
      <c r="D13" s="16">
        <f>SUM(E13:F13)</f>
        <v>367200</v>
      </c>
      <c r="E13" s="184">
        <f>H13+K13</f>
        <v>350900</v>
      </c>
      <c r="F13" s="201">
        <f>I13+L13</f>
        <v>16300</v>
      </c>
      <c r="G13" s="17">
        <f>SUM(H13:I13)</f>
        <v>353000</v>
      </c>
      <c r="H13" s="202">
        <v>347400</v>
      </c>
      <c r="I13" s="203">
        <v>5600</v>
      </c>
      <c r="J13" s="18">
        <f>SUM(K13:L13)</f>
        <v>14200</v>
      </c>
      <c r="K13" s="202">
        <v>3500</v>
      </c>
      <c r="L13" s="185">
        <v>10700</v>
      </c>
    </row>
    <row r="14" spans="1:12" ht="31.5" customHeight="1">
      <c r="A14" s="763"/>
      <c r="B14" s="764"/>
      <c r="C14" s="189" t="s">
        <v>51</v>
      </c>
      <c r="D14" s="19">
        <f t="shared" ref="D14:L14" si="2">D12-D13</f>
        <v>103900</v>
      </c>
      <c r="E14" s="190">
        <f t="shared" si="2"/>
        <v>85900</v>
      </c>
      <c r="F14" s="204">
        <f t="shared" si="2"/>
        <v>18000</v>
      </c>
      <c r="G14" s="20">
        <f t="shared" si="2"/>
        <v>96100</v>
      </c>
      <c r="H14" s="191">
        <f t="shared" si="2"/>
        <v>84400</v>
      </c>
      <c r="I14" s="192">
        <f t="shared" si="2"/>
        <v>11700</v>
      </c>
      <c r="J14" s="21">
        <f t="shared" si="2"/>
        <v>7800</v>
      </c>
      <c r="K14" s="191">
        <f t="shared" si="2"/>
        <v>1500</v>
      </c>
      <c r="L14" s="156">
        <f t="shared" si="2"/>
        <v>6300</v>
      </c>
    </row>
    <row r="15" spans="1:12" ht="31.5" customHeight="1">
      <c r="A15" s="763"/>
      <c r="B15" s="764"/>
      <c r="C15" s="193" t="s">
        <v>107</v>
      </c>
      <c r="D15" s="27">
        <f t="shared" ref="D15:L15" si="3">IF(D12&gt;0,IF(D13&gt;0,D12/D13*100,0),0)</f>
        <v>128.29520697167754</v>
      </c>
      <c r="E15" s="205">
        <f t="shared" si="3"/>
        <v>124.47990880592761</v>
      </c>
      <c r="F15" s="206">
        <f t="shared" si="3"/>
        <v>210.42944785276072</v>
      </c>
      <c r="G15" s="28">
        <f t="shared" si="3"/>
        <v>127.22379603399435</v>
      </c>
      <c r="H15" s="207">
        <f t="shared" si="3"/>
        <v>124.29476108232585</v>
      </c>
      <c r="I15" s="208">
        <f t="shared" si="3"/>
        <v>308.92857142857144</v>
      </c>
      <c r="J15" s="29">
        <f t="shared" si="3"/>
        <v>154.92957746478874</v>
      </c>
      <c r="K15" s="207">
        <f t="shared" si="3"/>
        <v>142.85714285714286</v>
      </c>
      <c r="L15" s="209">
        <f t="shared" si="3"/>
        <v>158.87850467289718</v>
      </c>
    </row>
    <row r="16" spans="1:12" ht="31.5" customHeight="1">
      <c r="A16" s="763" t="s">
        <v>108</v>
      </c>
      <c r="B16" s="764" t="s">
        <v>109</v>
      </c>
      <c r="C16" s="646" t="s">
        <v>110</v>
      </c>
      <c r="D16" s="647">
        <f>SUM(E16:F16)</f>
        <v>1844000</v>
      </c>
      <c r="E16" s="648">
        <f>K16+H16</f>
        <v>1750800</v>
      </c>
      <c r="F16" s="649">
        <f>L16+I16</f>
        <v>93200</v>
      </c>
      <c r="G16" s="25">
        <f>SUM(H16:I16)</f>
        <v>1806000</v>
      </c>
      <c r="H16" s="199">
        <v>1737700</v>
      </c>
      <c r="I16" s="200">
        <v>68300</v>
      </c>
      <c r="J16" s="26">
        <f>SUM(K16:L16)</f>
        <v>38000</v>
      </c>
      <c r="K16" s="199">
        <v>13100</v>
      </c>
      <c r="L16" s="181">
        <v>24900</v>
      </c>
    </row>
    <row r="17" spans="1:12" ht="31.5" customHeight="1">
      <c r="A17" s="763"/>
      <c r="B17" s="764"/>
      <c r="C17" s="189" t="s">
        <v>111</v>
      </c>
      <c r="D17" s="16">
        <f>SUM(E17:F17)</f>
        <v>1627600</v>
      </c>
      <c r="E17" s="184">
        <f>K17+H17</f>
        <v>1573800</v>
      </c>
      <c r="F17" s="201">
        <f>L17+I17</f>
        <v>53800</v>
      </c>
      <c r="G17" s="17">
        <f>SUM(H17:I17)</f>
        <v>1599700</v>
      </c>
      <c r="H17" s="202">
        <v>1562000</v>
      </c>
      <c r="I17" s="203">
        <v>37700</v>
      </c>
      <c r="J17" s="18">
        <f>SUM(K17:L17)</f>
        <v>27900</v>
      </c>
      <c r="K17" s="202">
        <v>11800</v>
      </c>
      <c r="L17" s="185">
        <v>16100</v>
      </c>
    </row>
    <row r="18" spans="1:12" ht="31.5" customHeight="1">
      <c r="A18" s="763"/>
      <c r="B18" s="764"/>
      <c r="C18" s="189" t="s">
        <v>51</v>
      </c>
      <c r="D18" s="19">
        <f t="shared" ref="D18:L18" si="4">D16-D17</f>
        <v>216400</v>
      </c>
      <c r="E18" s="190">
        <f t="shared" si="4"/>
        <v>177000</v>
      </c>
      <c r="F18" s="204">
        <f t="shared" si="4"/>
        <v>39400</v>
      </c>
      <c r="G18" s="20">
        <f t="shared" si="4"/>
        <v>206300</v>
      </c>
      <c r="H18" s="191">
        <f t="shared" si="4"/>
        <v>175700</v>
      </c>
      <c r="I18" s="192">
        <f t="shared" si="4"/>
        <v>30600</v>
      </c>
      <c r="J18" s="21">
        <f t="shared" si="4"/>
        <v>10100</v>
      </c>
      <c r="K18" s="191">
        <f t="shared" si="4"/>
        <v>1300</v>
      </c>
      <c r="L18" s="156">
        <f t="shared" si="4"/>
        <v>8800</v>
      </c>
    </row>
    <row r="19" spans="1:12" ht="31.5" customHeight="1" thickBot="1">
      <c r="A19" s="765"/>
      <c r="B19" s="766"/>
      <c r="C19" s="210" t="s">
        <v>112</v>
      </c>
      <c r="D19" s="30">
        <f t="shared" ref="D19:L19" si="5">IF(D16&gt;0,IF(D17&gt;0,D16/D17*100,0),0)</f>
        <v>113.2956500368641</v>
      </c>
      <c r="E19" s="211">
        <f t="shared" si="5"/>
        <v>111.24666412504764</v>
      </c>
      <c r="F19" s="212">
        <f t="shared" si="5"/>
        <v>173.23420074349443</v>
      </c>
      <c r="G19" s="31">
        <f t="shared" si="5"/>
        <v>112.89616803150591</v>
      </c>
      <c r="H19" s="213">
        <f t="shared" si="5"/>
        <v>111.24839948783611</v>
      </c>
      <c r="I19" s="214">
        <f t="shared" si="5"/>
        <v>181.16710875331566</v>
      </c>
      <c r="J19" s="32">
        <f t="shared" si="5"/>
        <v>136.20071684587813</v>
      </c>
      <c r="K19" s="213">
        <f t="shared" si="5"/>
        <v>111.01694915254237</v>
      </c>
      <c r="L19" s="215">
        <f t="shared" si="5"/>
        <v>154.65838509316768</v>
      </c>
    </row>
  </sheetData>
  <mergeCells count="13">
    <mergeCell ref="D4:F5"/>
    <mergeCell ref="G5:L5"/>
    <mergeCell ref="A6:B6"/>
    <mergeCell ref="E6:E7"/>
    <mergeCell ref="F6:F7"/>
    <mergeCell ref="G6:G7"/>
    <mergeCell ref="J6:J7"/>
    <mergeCell ref="A1:B1"/>
    <mergeCell ref="A8:B11"/>
    <mergeCell ref="A12:A15"/>
    <mergeCell ref="B12:B15"/>
    <mergeCell ref="A16:A19"/>
    <mergeCell ref="B16:B19"/>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workbookViewId="0">
      <selection sqref="A1:B1"/>
    </sheetView>
  </sheetViews>
  <sheetFormatPr defaultRowHeight="13.5"/>
  <cols>
    <col min="1" max="12" width="10.625" style="8" customWidth="1"/>
    <col min="13" max="16384" width="9" style="8"/>
  </cols>
  <sheetData>
    <row r="1" spans="1:12" s="636" customFormat="1" ht="24" customHeight="1">
      <c r="A1" s="758" t="str">
        <f>平成24年度!A1</f>
        <v>平成2４年度</v>
      </c>
      <c r="B1" s="758"/>
      <c r="C1" s="637"/>
      <c r="D1" s="637"/>
      <c r="E1" s="638" t="str">
        <f ca="1">RIGHT(CELL("filename",$A$1),LEN(CELL("filename",$A$1))-FIND("]",CELL("filename",$A$1)))</f>
        <v>10月（１表）</v>
      </c>
      <c r="F1" s="639" t="s">
        <v>19</v>
      </c>
      <c r="G1" s="638"/>
      <c r="H1" s="639"/>
      <c r="I1" s="640"/>
      <c r="J1" s="638"/>
      <c r="K1" s="634"/>
      <c r="L1" s="635"/>
    </row>
    <row r="2" spans="1:12" ht="14.25">
      <c r="A2" s="159"/>
      <c r="B2" s="43"/>
      <c r="C2" s="43"/>
      <c r="D2" s="43"/>
      <c r="E2" s="43"/>
      <c r="F2" s="43"/>
      <c r="G2" s="43"/>
      <c r="H2" s="43"/>
      <c r="I2" s="43"/>
      <c r="J2" s="43"/>
      <c r="K2" s="43"/>
      <c r="L2" s="43"/>
    </row>
    <row r="3" spans="1:12" ht="18" thickBot="1">
      <c r="A3" s="48" t="s">
        <v>92</v>
      </c>
      <c r="B3" s="108"/>
      <c r="C3" s="108"/>
      <c r="D3" s="109"/>
      <c r="E3" s="108"/>
      <c r="F3" s="108"/>
      <c r="G3" s="108"/>
      <c r="H3" s="108"/>
      <c r="I3" s="108"/>
      <c r="J3" s="108"/>
      <c r="K3" s="109"/>
      <c r="L3" s="160" t="s">
        <v>48</v>
      </c>
    </row>
    <row r="4" spans="1:12" ht="18" thickBot="1">
      <c r="A4" s="161"/>
      <c r="B4" s="162"/>
      <c r="C4" s="163" t="s">
        <v>49</v>
      </c>
      <c r="D4" s="767" t="s">
        <v>93</v>
      </c>
      <c r="E4" s="768"/>
      <c r="F4" s="768"/>
      <c r="G4" s="12"/>
      <c r="H4" s="12"/>
      <c r="I4" s="12"/>
      <c r="J4" s="12"/>
      <c r="K4" s="12"/>
      <c r="L4" s="13"/>
    </row>
    <row r="5" spans="1:12" ht="17.25">
      <c r="A5" s="165"/>
      <c r="B5" s="166"/>
      <c r="C5" s="167"/>
      <c r="D5" s="769"/>
      <c r="E5" s="770"/>
      <c r="F5" s="770"/>
      <c r="G5" s="767" t="s">
        <v>94</v>
      </c>
      <c r="H5" s="768"/>
      <c r="I5" s="768"/>
      <c r="J5" s="768"/>
      <c r="K5" s="768"/>
      <c r="L5" s="771"/>
    </row>
    <row r="6" spans="1:12" ht="17.25">
      <c r="A6" s="772" t="s">
        <v>95</v>
      </c>
      <c r="B6" s="773"/>
      <c r="C6" s="168"/>
      <c r="D6" s="218"/>
      <c r="E6" s="774" t="s">
        <v>96</v>
      </c>
      <c r="F6" s="776" t="s">
        <v>97</v>
      </c>
      <c r="G6" s="778" t="s">
        <v>98</v>
      </c>
      <c r="H6" s="169"/>
      <c r="I6" s="170"/>
      <c r="J6" s="780" t="s">
        <v>99</v>
      </c>
      <c r="K6" s="169"/>
      <c r="L6" s="171"/>
    </row>
    <row r="7" spans="1:12" ht="17.25">
      <c r="A7" s="172"/>
      <c r="B7" s="173"/>
      <c r="C7" s="174"/>
      <c r="D7" s="175"/>
      <c r="E7" s="775"/>
      <c r="F7" s="777"/>
      <c r="G7" s="779"/>
      <c r="H7" s="176" t="s">
        <v>96</v>
      </c>
      <c r="I7" s="177" t="s">
        <v>50</v>
      </c>
      <c r="J7" s="781"/>
      <c r="K7" s="176" t="s">
        <v>96</v>
      </c>
      <c r="L7" s="178" t="s">
        <v>50</v>
      </c>
    </row>
    <row r="8" spans="1:12" ht="31.5" customHeight="1">
      <c r="A8" s="759" t="s">
        <v>100</v>
      </c>
      <c r="B8" s="760"/>
      <c r="C8" s="642" t="s">
        <v>174</v>
      </c>
      <c r="D8" s="643">
        <f>E8+F8</f>
        <v>519700</v>
      </c>
      <c r="E8" s="644">
        <f>H8+K8</f>
        <v>488200</v>
      </c>
      <c r="F8" s="645">
        <f>I8+L8</f>
        <v>31500</v>
      </c>
      <c r="G8" s="14">
        <f>H8+I8</f>
        <v>503700</v>
      </c>
      <c r="H8" s="179">
        <v>486300</v>
      </c>
      <c r="I8" s="180">
        <v>17400</v>
      </c>
      <c r="J8" s="15">
        <f>K8+L8</f>
        <v>16000</v>
      </c>
      <c r="K8" s="179">
        <v>1900</v>
      </c>
      <c r="L8" s="180">
        <v>14100</v>
      </c>
    </row>
    <row r="9" spans="1:12" ht="31.5" customHeight="1">
      <c r="A9" s="761"/>
      <c r="B9" s="762"/>
      <c r="C9" s="183" t="s">
        <v>73</v>
      </c>
      <c r="D9" s="16">
        <f>E9+F9</f>
        <v>515600</v>
      </c>
      <c r="E9" s="184">
        <f>H9+K9</f>
        <v>474800</v>
      </c>
      <c r="F9" s="185">
        <f>I9+L9</f>
        <v>40800</v>
      </c>
      <c r="G9" s="17">
        <f>H9+I9</f>
        <v>492700</v>
      </c>
      <c r="H9" s="186">
        <v>472800</v>
      </c>
      <c r="I9" s="187">
        <v>19900</v>
      </c>
      <c r="J9" s="18">
        <f>K9+L9</f>
        <v>22900</v>
      </c>
      <c r="K9" s="186">
        <v>2000</v>
      </c>
      <c r="L9" s="188">
        <v>20900</v>
      </c>
    </row>
    <row r="10" spans="1:12" ht="31.5" customHeight="1">
      <c r="A10" s="761"/>
      <c r="B10" s="762"/>
      <c r="C10" s="189" t="s">
        <v>51</v>
      </c>
      <c r="D10" s="19">
        <f>D8-D9</f>
        <v>4100</v>
      </c>
      <c r="E10" s="190">
        <f t="shared" ref="E10:L10" si="0">E8-E9</f>
        <v>13400</v>
      </c>
      <c r="F10" s="156">
        <f t="shared" si="0"/>
        <v>-9300</v>
      </c>
      <c r="G10" s="20">
        <f t="shared" si="0"/>
        <v>11000</v>
      </c>
      <c r="H10" s="191">
        <f t="shared" si="0"/>
        <v>13500</v>
      </c>
      <c r="I10" s="192">
        <f t="shared" si="0"/>
        <v>-2500</v>
      </c>
      <c r="J10" s="21">
        <f t="shared" si="0"/>
        <v>-6900</v>
      </c>
      <c r="K10" s="191">
        <f t="shared" si="0"/>
        <v>-100</v>
      </c>
      <c r="L10" s="156">
        <f t="shared" si="0"/>
        <v>-6800</v>
      </c>
    </row>
    <row r="11" spans="1:12" ht="31.5" customHeight="1">
      <c r="A11" s="761"/>
      <c r="B11" s="762"/>
      <c r="C11" s="193" t="s">
        <v>138</v>
      </c>
      <c r="D11" s="22">
        <f t="shared" ref="D11:L11" si="1">IF(D8&gt;0,IF(D9&gt;0,D8/D9*100,0),0)</f>
        <v>100.79519006982156</v>
      </c>
      <c r="E11" s="194">
        <f t="shared" si="1"/>
        <v>102.82224094355519</v>
      </c>
      <c r="F11" s="195">
        <f t="shared" si="1"/>
        <v>77.205882352941174</v>
      </c>
      <c r="G11" s="23">
        <f t="shared" si="1"/>
        <v>102.23259590014206</v>
      </c>
      <c r="H11" s="196">
        <f t="shared" si="1"/>
        <v>102.85532994923858</v>
      </c>
      <c r="I11" s="197">
        <f t="shared" si="1"/>
        <v>87.437185929648237</v>
      </c>
      <c r="J11" s="24">
        <f t="shared" si="1"/>
        <v>69.868995633187765</v>
      </c>
      <c r="K11" s="196">
        <f t="shared" si="1"/>
        <v>95</v>
      </c>
      <c r="L11" s="198">
        <f t="shared" si="1"/>
        <v>67.464114832535884</v>
      </c>
    </row>
    <row r="12" spans="1:12" ht="31.5" customHeight="1">
      <c r="A12" s="763" t="s">
        <v>103</v>
      </c>
      <c r="B12" s="764" t="s">
        <v>104</v>
      </c>
      <c r="C12" s="646" t="s">
        <v>105</v>
      </c>
      <c r="D12" s="647">
        <f>SUM(E12:F12)</f>
        <v>3516400</v>
      </c>
      <c r="E12" s="648">
        <f>H12+K12</f>
        <v>3230000</v>
      </c>
      <c r="F12" s="649">
        <f>I12+L12</f>
        <v>286400</v>
      </c>
      <c r="G12" s="25">
        <f>SUM(H12:I12)</f>
        <v>3359600</v>
      </c>
      <c r="H12" s="199">
        <v>3208500</v>
      </c>
      <c r="I12" s="200">
        <v>151100</v>
      </c>
      <c r="J12" s="26">
        <f>SUM(K12:L12)</f>
        <v>156800</v>
      </c>
      <c r="K12" s="199">
        <v>21500</v>
      </c>
      <c r="L12" s="181">
        <v>135300</v>
      </c>
    </row>
    <row r="13" spans="1:12" ht="31.5" customHeight="1">
      <c r="A13" s="763"/>
      <c r="B13" s="764"/>
      <c r="C13" s="189" t="s">
        <v>106</v>
      </c>
      <c r="D13" s="16">
        <f>SUM(E13:F13)</f>
        <v>3267600</v>
      </c>
      <c r="E13" s="184">
        <f>H13+K13</f>
        <v>3053200</v>
      </c>
      <c r="F13" s="201">
        <f>I13+L13</f>
        <v>214400</v>
      </c>
      <c r="G13" s="17">
        <f>SUM(H13:I13)</f>
        <v>3139400</v>
      </c>
      <c r="H13" s="202">
        <v>3035200</v>
      </c>
      <c r="I13" s="203">
        <v>104200</v>
      </c>
      <c r="J13" s="18">
        <f>SUM(K13:L13)</f>
        <v>128200</v>
      </c>
      <c r="K13" s="202">
        <v>18000</v>
      </c>
      <c r="L13" s="185">
        <v>110200</v>
      </c>
    </row>
    <row r="14" spans="1:12" ht="31.5" customHeight="1">
      <c r="A14" s="763"/>
      <c r="B14" s="764"/>
      <c r="C14" s="189" t="s">
        <v>51</v>
      </c>
      <c r="D14" s="19">
        <f t="shared" ref="D14:L14" si="2">D12-D13</f>
        <v>248800</v>
      </c>
      <c r="E14" s="190">
        <f t="shared" si="2"/>
        <v>176800</v>
      </c>
      <c r="F14" s="204">
        <f t="shared" si="2"/>
        <v>72000</v>
      </c>
      <c r="G14" s="20">
        <f t="shared" si="2"/>
        <v>220200</v>
      </c>
      <c r="H14" s="191">
        <f t="shared" si="2"/>
        <v>173300</v>
      </c>
      <c r="I14" s="192">
        <f t="shared" si="2"/>
        <v>46900</v>
      </c>
      <c r="J14" s="21">
        <f t="shared" si="2"/>
        <v>28600</v>
      </c>
      <c r="K14" s="191">
        <f t="shared" si="2"/>
        <v>3500</v>
      </c>
      <c r="L14" s="156">
        <f t="shared" si="2"/>
        <v>25100</v>
      </c>
    </row>
    <row r="15" spans="1:12" ht="31.5" customHeight="1">
      <c r="A15" s="763"/>
      <c r="B15" s="764"/>
      <c r="C15" s="193" t="s">
        <v>107</v>
      </c>
      <c r="D15" s="27">
        <f t="shared" ref="D15:L15" si="3">IF(D12&gt;0,IF(D13&gt;0,D12/D13*100,0),0)</f>
        <v>107.61415105888115</v>
      </c>
      <c r="E15" s="205">
        <f t="shared" si="3"/>
        <v>105.79064587973275</v>
      </c>
      <c r="F15" s="206">
        <f t="shared" si="3"/>
        <v>133.58208955223881</v>
      </c>
      <c r="G15" s="28">
        <f t="shared" si="3"/>
        <v>107.01407912339937</v>
      </c>
      <c r="H15" s="207">
        <f t="shared" si="3"/>
        <v>105.70967316816025</v>
      </c>
      <c r="I15" s="208">
        <f t="shared" si="3"/>
        <v>145.00959692898272</v>
      </c>
      <c r="J15" s="29">
        <f t="shared" si="3"/>
        <v>122.30889235569423</v>
      </c>
      <c r="K15" s="207">
        <f t="shared" si="3"/>
        <v>119.44444444444444</v>
      </c>
      <c r="L15" s="209">
        <f t="shared" si="3"/>
        <v>122.77676950998185</v>
      </c>
    </row>
    <row r="16" spans="1:12" ht="31.5" customHeight="1">
      <c r="A16" s="763" t="s">
        <v>108</v>
      </c>
      <c r="B16" s="764" t="s">
        <v>109</v>
      </c>
      <c r="C16" s="646" t="s">
        <v>110</v>
      </c>
      <c r="D16" s="647">
        <f>SUM(E16:F16)</f>
        <v>4889300</v>
      </c>
      <c r="E16" s="648">
        <f>K16+H16</f>
        <v>4544000</v>
      </c>
      <c r="F16" s="649">
        <f>L16+I16</f>
        <v>345300</v>
      </c>
      <c r="G16" s="25">
        <f>SUM(H16:I16)</f>
        <v>4716500</v>
      </c>
      <c r="H16" s="199">
        <v>4514400</v>
      </c>
      <c r="I16" s="200">
        <v>202100</v>
      </c>
      <c r="J16" s="26">
        <f>SUM(K16:L16)</f>
        <v>172800</v>
      </c>
      <c r="K16" s="199">
        <v>29600</v>
      </c>
      <c r="L16" s="181">
        <v>143200</v>
      </c>
    </row>
    <row r="17" spans="1:12" ht="31.5" customHeight="1">
      <c r="A17" s="763"/>
      <c r="B17" s="764"/>
      <c r="C17" s="189" t="s">
        <v>111</v>
      </c>
      <c r="D17" s="16">
        <f>SUM(E17:F17)</f>
        <v>4528000</v>
      </c>
      <c r="E17" s="184">
        <f>K17+H17</f>
        <v>4276100</v>
      </c>
      <c r="F17" s="201">
        <f>L17+I17</f>
        <v>251900</v>
      </c>
      <c r="G17" s="17">
        <f>SUM(H17:I17)</f>
        <v>4386100</v>
      </c>
      <c r="H17" s="202">
        <v>4249800</v>
      </c>
      <c r="I17" s="203">
        <v>136300</v>
      </c>
      <c r="J17" s="18">
        <f>SUM(K17:L17)</f>
        <v>141900</v>
      </c>
      <c r="K17" s="202">
        <v>26300</v>
      </c>
      <c r="L17" s="185">
        <v>115600</v>
      </c>
    </row>
    <row r="18" spans="1:12" ht="31.5" customHeight="1">
      <c r="A18" s="763"/>
      <c r="B18" s="764"/>
      <c r="C18" s="189" t="s">
        <v>51</v>
      </c>
      <c r="D18" s="19">
        <f t="shared" ref="D18:L18" si="4">D16-D17</f>
        <v>361300</v>
      </c>
      <c r="E18" s="190">
        <f t="shared" si="4"/>
        <v>267900</v>
      </c>
      <c r="F18" s="204">
        <f t="shared" si="4"/>
        <v>93400</v>
      </c>
      <c r="G18" s="20">
        <f t="shared" si="4"/>
        <v>330400</v>
      </c>
      <c r="H18" s="191">
        <f t="shared" si="4"/>
        <v>264600</v>
      </c>
      <c r="I18" s="192">
        <f t="shared" si="4"/>
        <v>65800</v>
      </c>
      <c r="J18" s="21">
        <f t="shared" si="4"/>
        <v>30900</v>
      </c>
      <c r="K18" s="191">
        <f t="shared" si="4"/>
        <v>3300</v>
      </c>
      <c r="L18" s="156">
        <f t="shared" si="4"/>
        <v>27600</v>
      </c>
    </row>
    <row r="19" spans="1:12" ht="31.5" customHeight="1" thickBot="1">
      <c r="A19" s="765"/>
      <c r="B19" s="766"/>
      <c r="C19" s="210" t="s">
        <v>112</v>
      </c>
      <c r="D19" s="30">
        <f t="shared" ref="D19:L19" si="5">IF(D16&gt;0,IF(D17&gt;0,D16/D17*100,0),0)</f>
        <v>107.97924028268551</v>
      </c>
      <c r="E19" s="211">
        <f t="shared" si="5"/>
        <v>106.26505460583242</v>
      </c>
      <c r="F19" s="212">
        <f t="shared" si="5"/>
        <v>137.07820563715759</v>
      </c>
      <c r="G19" s="31">
        <f t="shared" si="5"/>
        <v>107.53288798705</v>
      </c>
      <c r="H19" s="213">
        <f t="shared" si="5"/>
        <v>106.2261753494282</v>
      </c>
      <c r="I19" s="214">
        <f t="shared" si="5"/>
        <v>148.27586206896552</v>
      </c>
      <c r="J19" s="32">
        <f t="shared" si="5"/>
        <v>121.77589852008457</v>
      </c>
      <c r="K19" s="213">
        <f t="shared" si="5"/>
        <v>112.54752851711028</v>
      </c>
      <c r="L19" s="215">
        <f t="shared" si="5"/>
        <v>123.87543252595157</v>
      </c>
    </row>
  </sheetData>
  <mergeCells count="13">
    <mergeCell ref="D4:F5"/>
    <mergeCell ref="G5:L5"/>
    <mergeCell ref="A6:B6"/>
    <mergeCell ref="E6:E7"/>
    <mergeCell ref="F6:F7"/>
    <mergeCell ref="G6:G7"/>
    <mergeCell ref="J6:J7"/>
    <mergeCell ref="A1:B1"/>
    <mergeCell ref="A8:B11"/>
    <mergeCell ref="A12:A15"/>
    <mergeCell ref="B12:B15"/>
    <mergeCell ref="A16:A19"/>
    <mergeCell ref="B16:B19"/>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2"/>
  <sheetViews>
    <sheetView workbookViewId="0">
      <selection sqref="A1:B1"/>
    </sheetView>
  </sheetViews>
  <sheetFormatPr defaultRowHeight="13.5"/>
  <cols>
    <col min="1" max="16384" width="9" style="8"/>
  </cols>
  <sheetData>
    <row r="1" spans="1:31" s="636" customFormat="1" ht="24" customHeight="1">
      <c r="A1" s="758" t="str">
        <f>平成24年度!A1</f>
        <v>平成2４年度</v>
      </c>
      <c r="B1" s="758"/>
      <c r="C1" s="637"/>
      <c r="D1" s="637"/>
      <c r="E1" s="638" t="str">
        <f ca="1">RIGHT(CELL("filename",$A$1),LEN(CELL("filename",$A$1))-FIND("]",CELL("filename",$A$1)))</f>
        <v>10月（２表）</v>
      </c>
      <c r="F1" s="639" t="s">
        <v>19</v>
      </c>
      <c r="G1" s="638"/>
      <c r="H1" s="639"/>
      <c r="I1" s="640"/>
      <c r="J1" s="638"/>
      <c r="K1" s="634"/>
      <c r="L1" s="635"/>
      <c r="M1" s="635"/>
      <c r="N1" s="635"/>
      <c r="O1" s="635"/>
      <c r="P1" s="635"/>
      <c r="Q1" s="635"/>
    </row>
    <row r="2" spans="1:31" ht="21.75" thickBot="1">
      <c r="A2" s="46" t="s">
        <v>53</v>
      </c>
      <c r="B2" s="108"/>
      <c r="C2" s="108"/>
      <c r="D2" s="109"/>
      <c r="E2" s="108"/>
      <c r="F2" s="108"/>
      <c r="G2" s="108"/>
      <c r="H2" s="108"/>
      <c r="I2" s="108"/>
      <c r="J2" s="108"/>
      <c r="K2" s="108"/>
      <c r="L2" s="108"/>
      <c r="M2" s="108"/>
      <c r="N2" s="108"/>
      <c r="O2" s="108"/>
      <c r="P2" s="108"/>
      <c r="Q2" s="108"/>
      <c r="R2" s="108"/>
      <c r="S2" s="108"/>
      <c r="T2" s="108"/>
      <c r="U2" s="109"/>
      <c r="V2" s="108"/>
      <c r="W2" s="108"/>
      <c r="X2" s="108"/>
      <c r="Y2" s="108"/>
      <c r="Z2" s="108"/>
      <c r="AA2" s="108"/>
      <c r="AB2" s="108"/>
      <c r="AC2" s="108"/>
      <c r="AD2" s="108"/>
      <c r="AE2" s="43"/>
    </row>
    <row r="3" spans="1:31" ht="17.25">
      <c r="A3" s="110"/>
      <c r="B3" s="111"/>
      <c r="C3" s="112" t="s">
        <v>49</v>
      </c>
      <c r="D3" s="113"/>
      <c r="E3" s="674">
        <v>1</v>
      </c>
      <c r="F3" s="675">
        <v>2</v>
      </c>
      <c r="G3" s="674">
        <v>3</v>
      </c>
      <c r="H3" s="676">
        <v>4</v>
      </c>
      <c r="I3" s="675">
        <v>5</v>
      </c>
      <c r="J3" s="677">
        <v>6</v>
      </c>
      <c r="K3" s="675">
        <v>7</v>
      </c>
      <c r="L3" s="675">
        <v>8</v>
      </c>
      <c r="M3" s="675">
        <v>9</v>
      </c>
      <c r="N3" s="675">
        <v>10</v>
      </c>
      <c r="O3" s="675">
        <v>11</v>
      </c>
      <c r="P3" s="675">
        <v>12</v>
      </c>
      <c r="Q3" s="675">
        <v>13</v>
      </c>
      <c r="R3" s="675">
        <v>14</v>
      </c>
      <c r="S3" s="675">
        <v>15</v>
      </c>
      <c r="T3" s="675">
        <v>16</v>
      </c>
      <c r="U3" s="675">
        <v>17</v>
      </c>
      <c r="V3" s="675">
        <v>18</v>
      </c>
      <c r="W3" s="675">
        <v>19</v>
      </c>
      <c r="X3" s="675">
        <v>20</v>
      </c>
      <c r="Y3" s="675">
        <v>21</v>
      </c>
      <c r="Z3" s="675">
        <v>22</v>
      </c>
      <c r="AA3" s="676">
        <v>23</v>
      </c>
      <c r="AB3" s="675">
        <v>24</v>
      </c>
      <c r="AC3" s="675">
        <v>25</v>
      </c>
      <c r="AD3" s="678">
        <v>26</v>
      </c>
      <c r="AE3" s="115">
        <v>27</v>
      </c>
    </row>
    <row r="4" spans="1:31" ht="18" thickBot="1">
      <c r="A4" s="788" t="s">
        <v>95</v>
      </c>
      <c r="B4" s="789"/>
      <c r="C4" s="116"/>
      <c r="D4" s="117" t="s">
        <v>54</v>
      </c>
      <c r="E4" s="680" t="s">
        <v>113</v>
      </c>
      <c r="F4" s="681" t="s">
        <v>114</v>
      </c>
      <c r="G4" s="682" t="s">
        <v>115</v>
      </c>
      <c r="H4" s="680" t="s">
        <v>116</v>
      </c>
      <c r="I4" s="681" t="s">
        <v>117</v>
      </c>
      <c r="J4" s="683" t="s">
        <v>118</v>
      </c>
      <c r="K4" s="681" t="s">
        <v>119</v>
      </c>
      <c r="L4" s="681" t="s">
        <v>120</v>
      </c>
      <c r="M4" s="684" t="s">
        <v>121</v>
      </c>
      <c r="N4" s="681" t="s">
        <v>122</v>
      </c>
      <c r="O4" s="681" t="s">
        <v>123</v>
      </c>
      <c r="P4" s="681" t="s">
        <v>124</v>
      </c>
      <c r="Q4" s="681" t="s">
        <v>125</v>
      </c>
      <c r="R4" s="681" t="s">
        <v>126</v>
      </c>
      <c r="S4" s="681" t="s">
        <v>127</v>
      </c>
      <c r="T4" s="681" t="s">
        <v>128</v>
      </c>
      <c r="U4" s="681" t="s">
        <v>129</v>
      </c>
      <c r="V4" s="681" t="s">
        <v>130</v>
      </c>
      <c r="W4" s="681" t="s">
        <v>131</v>
      </c>
      <c r="X4" s="681" t="s">
        <v>132</v>
      </c>
      <c r="Y4" s="681" t="s">
        <v>133</v>
      </c>
      <c r="Z4" s="681" t="s">
        <v>134</v>
      </c>
      <c r="AA4" s="680" t="s">
        <v>135</v>
      </c>
      <c r="AB4" s="681" t="s">
        <v>136</v>
      </c>
      <c r="AC4" s="681" t="s">
        <v>159</v>
      </c>
      <c r="AD4" s="680" t="s">
        <v>137</v>
      </c>
      <c r="AE4" s="118" t="s">
        <v>97</v>
      </c>
    </row>
    <row r="5" spans="1:31" ht="30" customHeight="1">
      <c r="A5" s="783" t="s">
        <v>100</v>
      </c>
      <c r="B5" s="790"/>
      <c r="C5" s="673" t="s">
        <v>175</v>
      </c>
      <c r="D5" s="671">
        <f>SUM(E5:AE5)</f>
        <v>519700</v>
      </c>
      <c r="E5" s="686">
        <v>259200</v>
      </c>
      <c r="F5" s="686">
        <v>22400</v>
      </c>
      <c r="G5" s="686">
        <v>42800</v>
      </c>
      <c r="H5" s="686">
        <v>17900</v>
      </c>
      <c r="I5" s="686">
        <v>58100</v>
      </c>
      <c r="J5" s="686">
        <v>38900</v>
      </c>
      <c r="K5" s="686">
        <v>500</v>
      </c>
      <c r="L5" s="686">
        <v>11300</v>
      </c>
      <c r="M5" s="686">
        <v>0</v>
      </c>
      <c r="N5" s="686">
        <v>5400</v>
      </c>
      <c r="O5" s="686">
        <v>0</v>
      </c>
      <c r="P5" s="686">
        <v>2200</v>
      </c>
      <c r="Q5" s="686">
        <v>2500</v>
      </c>
      <c r="R5" s="686">
        <v>0</v>
      </c>
      <c r="S5" s="686">
        <v>3200</v>
      </c>
      <c r="T5" s="686">
        <v>3100</v>
      </c>
      <c r="U5" s="686">
        <v>6300</v>
      </c>
      <c r="V5" s="686">
        <v>4000</v>
      </c>
      <c r="W5" s="686">
        <v>2600</v>
      </c>
      <c r="X5" s="687">
        <v>0</v>
      </c>
      <c r="Y5" s="687">
        <v>2300</v>
      </c>
      <c r="Z5" s="687">
        <v>2600</v>
      </c>
      <c r="AA5" s="687">
        <v>0</v>
      </c>
      <c r="AB5" s="687">
        <v>2800</v>
      </c>
      <c r="AC5" s="687">
        <v>0</v>
      </c>
      <c r="AD5" s="688">
        <v>100</v>
      </c>
      <c r="AE5" s="34">
        <v>31500</v>
      </c>
    </row>
    <row r="6" spans="1:31" ht="30" customHeight="1">
      <c r="A6" s="783"/>
      <c r="B6" s="790"/>
      <c r="C6" s="121" t="s">
        <v>73</v>
      </c>
      <c r="D6" s="120">
        <f>SUM(E6:AE6)</f>
        <v>515600</v>
      </c>
      <c r="E6" s="33">
        <v>244400</v>
      </c>
      <c r="F6" s="33">
        <v>23800</v>
      </c>
      <c r="G6" s="33">
        <v>39300</v>
      </c>
      <c r="H6" s="33">
        <v>21100</v>
      </c>
      <c r="I6" s="33">
        <v>61900</v>
      </c>
      <c r="J6" s="33">
        <v>37800</v>
      </c>
      <c r="K6" s="33">
        <v>0</v>
      </c>
      <c r="L6" s="33">
        <v>10300</v>
      </c>
      <c r="M6" s="33">
        <v>0</v>
      </c>
      <c r="N6" s="33">
        <v>4800</v>
      </c>
      <c r="O6" s="33">
        <v>0</v>
      </c>
      <c r="P6" s="33">
        <v>3000</v>
      </c>
      <c r="Q6" s="33">
        <v>2500</v>
      </c>
      <c r="R6" s="33">
        <v>0</v>
      </c>
      <c r="S6" s="33">
        <v>3700</v>
      </c>
      <c r="T6" s="33">
        <v>3500</v>
      </c>
      <c r="U6" s="33">
        <v>6000</v>
      </c>
      <c r="V6" s="33">
        <v>5100</v>
      </c>
      <c r="W6" s="33">
        <v>200</v>
      </c>
      <c r="X6" s="33">
        <v>300</v>
      </c>
      <c r="Y6" s="33">
        <v>2100</v>
      </c>
      <c r="Z6" s="33">
        <v>2400</v>
      </c>
      <c r="AA6" s="33">
        <v>0</v>
      </c>
      <c r="AB6" s="33">
        <v>2600</v>
      </c>
      <c r="AC6" s="33">
        <v>0</v>
      </c>
      <c r="AD6" s="36">
        <v>0</v>
      </c>
      <c r="AE6" s="37">
        <v>40800</v>
      </c>
    </row>
    <row r="7" spans="1:31" ht="30" customHeight="1">
      <c r="A7" s="783"/>
      <c r="B7" s="790"/>
      <c r="C7" s="121" t="s">
        <v>51</v>
      </c>
      <c r="D7" s="122">
        <f>D5-D6</f>
        <v>4100</v>
      </c>
      <c r="E7" s="123">
        <f>E5-E6</f>
        <v>14800</v>
      </c>
      <c r="F7" s="124">
        <f>F5-F6</f>
        <v>-1400</v>
      </c>
      <c r="G7" s="124">
        <f t="shared" ref="G7:AE7" si="0">G5-G6</f>
        <v>3500</v>
      </c>
      <c r="H7" s="124">
        <f t="shared" si="0"/>
        <v>-3200</v>
      </c>
      <c r="I7" s="124">
        <f t="shared" si="0"/>
        <v>-3800</v>
      </c>
      <c r="J7" s="124">
        <f t="shared" si="0"/>
        <v>1100</v>
      </c>
      <c r="K7" s="124">
        <f t="shared" si="0"/>
        <v>500</v>
      </c>
      <c r="L7" s="124">
        <f t="shared" si="0"/>
        <v>1000</v>
      </c>
      <c r="M7" s="124">
        <f t="shared" si="0"/>
        <v>0</v>
      </c>
      <c r="N7" s="124">
        <f t="shared" si="0"/>
        <v>600</v>
      </c>
      <c r="O7" s="124">
        <f t="shared" si="0"/>
        <v>0</v>
      </c>
      <c r="P7" s="124">
        <f t="shared" si="0"/>
        <v>-800</v>
      </c>
      <c r="Q7" s="124">
        <f t="shared" si="0"/>
        <v>0</v>
      </c>
      <c r="R7" s="124">
        <f t="shared" si="0"/>
        <v>0</v>
      </c>
      <c r="S7" s="124">
        <f t="shared" si="0"/>
        <v>-500</v>
      </c>
      <c r="T7" s="124">
        <f t="shared" si="0"/>
        <v>-400</v>
      </c>
      <c r="U7" s="124">
        <f t="shared" si="0"/>
        <v>300</v>
      </c>
      <c r="V7" s="124">
        <f t="shared" si="0"/>
        <v>-1100</v>
      </c>
      <c r="W7" s="124">
        <f t="shared" si="0"/>
        <v>2400</v>
      </c>
      <c r="X7" s="124">
        <f t="shared" si="0"/>
        <v>-300</v>
      </c>
      <c r="Y7" s="124">
        <f t="shared" si="0"/>
        <v>200</v>
      </c>
      <c r="Z7" s="124">
        <f t="shared" si="0"/>
        <v>200</v>
      </c>
      <c r="AA7" s="124">
        <f t="shared" si="0"/>
        <v>0</v>
      </c>
      <c r="AB7" s="124">
        <f t="shared" si="0"/>
        <v>200</v>
      </c>
      <c r="AC7" s="124">
        <f t="shared" si="0"/>
        <v>0</v>
      </c>
      <c r="AD7" s="124">
        <f t="shared" si="0"/>
        <v>100</v>
      </c>
      <c r="AE7" s="125">
        <f t="shared" si="0"/>
        <v>-9300</v>
      </c>
    </row>
    <row r="8" spans="1:31" ht="30" customHeight="1">
      <c r="A8" s="783"/>
      <c r="B8" s="790"/>
      <c r="C8" s="126" t="s">
        <v>138</v>
      </c>
      <c r="D8" s="127">
        <f t="shared" ref="D8:AE8" si="1">IF(D5&gt;0,IF(D6&gt;0,D5/D6*100,0),0)</f>
        <v>100.79519006982156</v>
      </c>
      <c r="E8" s="128">
        <f>IF(E5&gt;0,IF(E6&gt;0,E5/E6*100,0),0)</f>
        <v>106.0556464811784</v>
      </c>
      <c r="F8" s="129">
        <f t="shared" si="1"/>
        <v>94.117647058823522</v>
      </c>
      <c r="G8" s="129">
        <f t="shared" si="1"/>
        <v>108.9058524173028</v>
      </c>
      <c r="H8" s="129">
        <f t="shared" si="1"/>
        <v>84.834123222748815</v>
      </c>
      <c r="I8" s="129">
        <f t="shared" si="1"/>
        <v>93.8610662358643</v>
      </c>
      <c r="J8" s="130">
        <f t="shared" si="1"/>
        <v>102.91005291005291</v>
      </c>
      <c r="K8" s="130" t="s">
        <v>139</v>
      </c>
      <c r="L8" s="129">
        <f t="shared" si="1"/>
        <v>109.70873786407766</v>
      </c>
      <c r="M8" s="129" t="s">
        <v>52</v>
      </c>
      <c r="N8" s="129">
        <f t="shared" si="1"/>
        <v>112.5</v>
      </c>
      <c r="O8" s="129" t="s">
        <v>52</v>
      </c>
      <c r="P8" s="129">
        <f t="shared" si="1"/>
        <v>73.333333333333329</v>
      </c>
      <c r="Q8" s="129">
        <f t="shared" si="1"/>
        <v>100</v>
      </c>
      <c r="R8" s="130" t="s">
        <v>52</v>
      </c>
      <c r="S8" s="130">
        <f t="shared" si="1"/>
        <v>86.486486486486484</v>
      </c>
      <c r="T8" s="129">
        <f t="shared" si="1"/>
        <v>88.571428571428569</v>
      </c>
      <c r="U8" s="129">
        <f t="shared" si="1"/>
        <v>105</v>
      </c>
      <c r="V8" s="130">
        <f t="shared" si="1"/>
        <v>78.431372549019613</v>
      </c>
      <c r="W8" s="130">
        <f t="shared" si="1"/>
        <v>1300</v>
      </c>
      <c r="X8" s="129" t="s">
        <v>165</v>
      </c>
      <c r="Y8" s="130">
        <f t="shared" si="1"/>
        <v>109.52380952380953</v>
      </c>
      <c r="Z8" s="129">
        <f t="shared" si="1"/>
        <v>108.33333333333333</v>
      </c>
      <c r="AA8" s="129" t="s">
        <v>52</v>
      </c>
      <c r="AB8" s="130">
        <f t="shared" si="1"/>
        <v>107.69230769230769</v>
      </c>
      <c r="AC8" s="129" t="s">
        <v>52</v>
      </c>
      <c r="AD8" s="129" t="s">
        <v>139</v>
      </c>
      <c r="AE8" s="131">
        <f t="shared" si="1"/>
        <v>77.205882352941174</v>
      </c>
    </row>
    <row r="9" spans="1:31" ht="30" customHeight="1" thickBot="1">
      <c r="A9" s="784"/>
      <c r="B9" s="791"/>
      <c r="C9" s="132" t="s">
        <v>176</v>
      </c>
      <c r="D9" s="133">
        <v>100</v>
      </c>
      <c r="E9" s="134">
        <f>E5/$D$5*100</f>
        <v>49.874927842986338</v>
      </c>
      <c r="F9" s="134">
        <f t="shared" ref="F9:AE9" si="2">F5/$D$5*100</f>
        <v>4.3101789493938805</v>
      </c>
      <c r="G9" s="134">
        <f t="shared" si="2"/>
        <v>8.2355204925918795</v>
      </c>
      <c r="H9" s="134">
        <f t="shared" si="2"/>
        <v>3.4442947854531463</v>
      </c>
      <c r="I9" s="134">
        <f t="shared" si="2"/>
        <v>11.179526649990379</v>
      </c>
      <c r="J9" s="134">
        <f t="shared" si="2"/>
        <v>7.4850875505099097</v>
      </c>
      <c r="K9" s="134">
        <f t="shared" si="2"/>
        <v>9.6209351548970562E-2</v>
      </c>
      <c r="L9" s="134">
        <f t="shared" si="2"/>
        <v>2.1743313450067348</v>
      </c>
      <c r="M9" s="134">
        <f>M5/$D$5*100</f>
        <v>0</v>
      </c>
      <c r="N9" s="134">
        <f t="shared" si="2"/>
        <v>1.039060996728882</v>
      </c>
      <c r="O9" s="134">
        <f t="shared" si="2"/>
        <v>0</v>
      </c>
      <c r="P9" s="134">
        <f t="shared" si="2"/>
        <v>0.42332114681547051</v>
      </c>
      <c r="Q9" s="134">
        <f t="shared" si="2"/>
        <v>0.48104675774485278</v>
      </c>
      <c r="R9" s="134">
        <f t="shared" si="2"/>
        <v>0</v>
      </c>
      <c r="S9" s="134">
        <f t="shared" si="2"/>
        <v>0.61573984991341157</v>
      </c>
      <c r="T9" s="134">
        <f t="shared" si="2"/>
        <v>0.5964979796036175</v>
      </c>
      <c r="U9" s="134">
        <f t="shared" si="2"/>
        <v>1.2122378295170291</v>
      </c>
      <c r="V9" s="134">
        <f t="shared" si="2"/>
        <v>0.7696748123917645</v>
      </c>
      <c r="W9" s="134">
        <f t="shared" si="2"/>
        <v>0.50028862805464691</v>
      </c>
      <c r="X9" s="134">
        <f t="shared" si="2"/>
        <v>0</v>
      </c>
      <c r="Y9" s="134">
        <f t="shared" si="2"/>
        <v>0.44256301712526458</v>
      </c>
      <c r="Z9" s="134">
        <f t="shared" si="2"/>
        <v>0.50028862805464691</v>
      </c>
      <c r="AA9" s="134">
        <f t="shared" si="2"/>
        <v>0</v>
      </c>
      <c r="AB9" s="134">
        <f>AB5/$D$5*100</f>
        <v>0.53877236867423506</v>
      </c>
      <c r="AC9" s="134">
        <f>AC5/$D$5*100</f>
        <v>0</v>
      </c>
      <c r="AD9" s="134">
        <f t="shared" si="2"/>
        <v>1.9241870309794112E-2</v>
      </c>
      <c r="AE9" s="135">
        <f t="shared" si="2"/>
        <v>6.0611891475851447</v>
      </c>
    </row>
    <row r="10" spans="1:31" ht="30" customHeight="1">
      <c r="A10" s="782" t="s">
        <v>103</v>
      </c>
      <c r="B10" s="785" t="s">
        <v>104</v>
      </c>
      <c r="C10" s="670" t="s">
        <v>105</v>
      </c>
      <c r="D10" s="671">
        <f>SUM(E10:AE10)</f>
        <v>3516400</v>
      </c>
      <c r="E10" s="672">
        <v>1617500</v>
      </c>
      <c r="F10" s="668">
        <v>171400</v>
      </c>
      <c r="G10" s="668">
        <v>332800</v>
      </c>
      <c r="H10" s="668">
        <v>123000</v>
      </c>
      <c r="I10" s="668">
        <v>392300</v>
      </c>
      <c r="J10" s="668">
        <v>255800</v>
      </c>
      <c r="K10" s="668">
        <v>500</v>
      </c>
      <c r="L10" s="668">
        <v>76600</v>
      </c>
      <c r="M10" s="668">
        <v>1300</v>
      </c>
      <c r="N10" s="668">
        <v>35500</v>
      </c>
      <c r="O10" s="668">
        <v>0</v>
      </c>
      <c r="P10" s="668">
        <v>6500</v>
      </c>
      <c r="Q10" s="668">
        <v>16300</v>
      </c>
      <c r="R10" s="668">
        <v>0</v>
      </c>
      <c r="S10" s="668">
        <v>20100</v>
      </c>
      <c r="T10" s="668">
        <v>26500</v>
      </c>
      <c r="U10" s="668">
        <v>43200</v>
      </c>
      <c r="V10" s="668">
        <v>31700</v>
      </c>
      <c r="W10" s="668">
        <v>16200</v>
      </c>
      <c r="X10" s="668">
        <v>0</v>
      </c>
      <c r="Y10" s="668">
        <v>15400</v>
      </c>
      <c r="Z10" s="668">
        <v>18200</v>
      </c>
      <c r="AA10" s="668">
        <v>0</v>
      </c>
      <c r="AB10" s="668">
        <v>18800</v>
      </c>
      <c r="AC10" s="668">
        <v>7300</v>
      </c>
      <c r="AD10" s="668">
        <v>3100</v>
      </c>
      <c r="AE10" s="138">
        <v>286400</v>
      </c>
    </row>
    <row r="11" spans="1:31" ht="30" customHeight="1">
      <c r="A11" s="783"/>
      <c r="B11" s="786"/>
      <c r="C11" s="139" t="s">
        <v>106</v>
      </c>
      <c r="D11" s="140">
        <f>SUM(E11:AE11)</f>
        <v>3267600</v>
      </c>
      <c r="E11" s="141">
        <v>1490900</v>
      </c>
      <c r="F11" s="141">
        <v>177900</v>
      </c>
      <c r="G11" s="141">
        <v>312100</v>
      </c>
      <c r="H11" s="141">
        <v>143000</v>
      </c>
      <c r="I11" s="141">
        <v>397800</v>
      </c>
      <c r="J11" s="141">
        <v>251600</v>
      </c>
      <c r="K11" s="141">
        <v>0</v>
      </c>
      <c r="L11" s="141">
        <v>73100</v>
      </c>
      <c r="M11" s="141">
        <v>0</v>
      </c>
      <c r="N11" s="141">
        <v>13000</v>
      </c>
      <c r="O11" s="141">
        <v>0</v>
      </c>
      <c r="P11" s="141">
        <v>6500</v>
      </c>
      <c r="Q11" s="141">
        <v>16200</v>
      </c>
      <c r="R11" s="141">
        <v>0</v>
      </c>
      <c r="S11" s="141">
        <v>21300</v>
      </c>
      <c r="T11" s="141">
        <v>27500</v>
      </c>
      <c r="U11" s="141">
        <v>34000</v>
      </c>
      <c r="V11" s="141">
        <v>37100</v>
      </c>
      <c r="W11" s="141">
        <v>500</v>
      </c>
      <c r="X11" s="141">
        <v>300</v>
      </c>
      <c r="Y11" s="141">
        <v>13700</v>
      </c>
      <c r="Z11" s="141">
        <v>16700</v>
      </c>
      <c r="AA11" s="141">
        <v>0</v>
      </c>
      <c r="AB11" s="141">
        <v>18400</v>
      </c>
      <c r="AC11" s="141">
        <v>0</v>
      </c>
      <c r="AD11" s="141">
        <v>1600</v>
      </c>
      <c r="AE11" s="142">
        <v>214400</v>
      </c>
    </row>
    <row r="12" spans="1:31" ht="30" customHeight="1">
      <c r="A12" s="783"/>
      <c r="B12" s="786"/>
      <c r="C12" s="139" t="s">
        <v>51</v>
      </c>
      <c r="D12" s="122">
        <f>IF(D11=0,0,D10-D11)</f>
        <v>248800</v>
      </c>
      <c r="E12" s="124">
        <f t="shared" ref="E12:P12" si="3">E10-E11</f>
        <v>126600</v>
      </c>
      <c r="F12" s="124">
        <f t="shared" si="3"/>
        <v>-6500</v>
      </c>
      <c r="G12" s="124">
        <f t="shared" si="3"/>
        <v>20700</v>
      </c>
      <c r="H12" s="124">
        <f t="shared" si="3"/>
        <v>-20000</v>
      </c>
      <c r="I12" s="124">
        <f t="shared" si="3"/>
        <v>-5500</v>
      </c>
      <c r="J12" s="124">
        <f t="shared" si="3"/>
        <v>4200</v>
      </c>
      <c r="K12" s="124">
        <f t="shared" si="3"/>
        <v>500</v>
      </c>
      <c r="L12" s="124">
        <f t="shared" si="3"/>
        <v>3500</v>
      </c>
      <c r="M12" s="124">
        <f t="shared" si="3"/>
        <v>1300</v>
      </c>
      <c r="N12" s="124">
        <f t="shared" si="3"/>
        <v>22500</v>
      </c>
      <c r="O12" s="124">
        <f t="shared" si="3"/>
        <v>0</v>
      </c>
      <c r="P12" s="124">
        <f t="shared" si="3"/>
        <v>0</v>
      </c>
      <c r="Q12" s="124">
        <f>Q10-Q11</f>
        <v>100</v>
      </c>
      <c r="R12" s="124">
        <f t="shared" ref="R12:AE12" si="4">R10-R11</f>
        <v>0</v>
      </c>
      <c r="S12" s="124">
        <f t="shared" si="4"/>
        <v>-1200</v>
      </c>
      <c r="T12" s="124">
        <f t="shared" si="4"/>
        <v>-1000</v>
      </c>
      <c r="U12" s="124">
        <f t="shared" si="4"/>
        <v>9200</v>
      </c>
      <c r="V12" s="124">
        <f t="shared" si="4"/>
        <v>-5400</v>
      </c>
      <c r="W12" s="124">
        <f t="shared" si="4"/>
        <v>15700</v>
      </c>
      <c r="X12" s="124">
        <f t="shared" si="4"/>
        <v>-300</v>
      </c>
      <c r="Y12" s="124">
        <f t="shared" si="4"/>
        <v>1700</v>
      </c>
      <c r="Z12" s="124">
        <f t="shared" si="4"/>
        <v>1500</v>
      </c>
      <c r="AA12" s="124">
        <f t="shared" si="4"/>
        <v>0</v>
      </c>
      <c r="AB12" s="124">
        <f t="shared" si="4"/>
        <v>400</v>
      </c>
      <c r="AC12" s="124">
        <f t="shared" si="4"/>
        <v>7300</v>
      </c>
      <c r="AD12" s="124">
        <f t="shared" si="4"/>
        <v>1500</v>
      </c>
      <c r="AE12" s="125">
        <f t="shared" si="4"/>
        <v>72000</v>
      </c>
    </row>
    <row r="13" spans="1:31" ht="30" customHeight="1">
      <c r="A13" s="783"/>
      <c r="B13" s="786"/>
      <c r="C13" s="143" t="s">
        <v>107</v>
      </c>
      <c r="D13" s="144">
        <f t="shared" ref="D13:AE13" si="5">IF(D10&gt;0,IF(D11&gt;0,D10/D11*100,0),0)</f>
        <v>107.61415105888115</v>
      </c>
      <c r="E13" s="145">
        <f t="shared" si="5"/>
        <v>108.49151519216579</v>
      </c>
      <c r="F13" s="146">
        <f t="shared" si="5"/>
        <v>96.346261944912868</v>
      </c>
      <c r="G13" s="147">
        <f t="shared" si="5"/>
        <v>106.63248958667093</v>
      </c>
      <c r="H13" s="147">
        <f t="shared" si="5"/>
        <v>86.013986013986013</v>
      </c>
      <c r="I13" s="146">
        <f t="shared" si="5"/>
        <v>98.617395676219218</v>
      </c>
      <c r="J13" s="147">
        <f t="shared" si="5"/>
        <v>101.66931637519873</v>
      </c>
      <c r="K13" s="147" t="s">
        <v>139</v>
      </c>
      <c r="L13" s="146">
        <f t="shared" si="5"/>
        <v>104.78796169630643</v>
      </c>
      <c r="M13" s="146" t="s">
        <v>139</v>
      </c>
      <c r="N13" s="146">
        <f t="shared" si="5"/>
        <v>273.07692307692309</v>
      </c>
      <c r="O13" s="147" t="s">
        <v>52</v>
      </c>
      <c r="P13" s="147">
        <f t="shared" si="5"/>
        <v>100</v>
      </c>
      <c r="Q13" s="147">
        <f t="shared" si="5"/>
        <v>100.61728395061729</v>
      </c>
      <c r="R13" s="147" t="s">
        <v>52</v>
      </c>
      <c r="S13" s="147">
        <f t="shared" si="5"/>
        <v>94.366197183098592</v>
      </c>
      <c r="T13" s="147">
        <f t="shared" si="5"/>
        <v>96.36363636363636</v>
      </c>
      <c r="U13" s="146">
        <f t="shared" si="5"/>
        <v>127.05882352941175</v>
      </c>
      <c r="V13" s="147">
        <f t="shared" si="5"/>
        <v>85.444743935309972</v>
      </c>
      <c r="W13" s="147">
        <f t="shared" si="5"/>
        <v>3240</v>
      </c>
      <c r="X13" s="147" t="s">
        <v>165</v>
      </c>
      <c r="Y13" s="147">
        <f t="shared" si="5"/>
        <v>112.40875912408758</v>
      </c>
      <c r="Z13" s="147">
        <f t="shared" si="5"/>
        <v>108.9820359281437</v>
      </c>
      <c r="AA13" s="147" t="s">
        <v>52</v>
      </c>
      <c r="AB13" s="147">
        <f t="shared" si="5"/>
        <v>102.17391304347827</v>
      </c>
      <c r="AC13" s="130" t="s">
        <v>139</v>
      </c>
      <c r="AD13" s="147">
        <f t="shared" si="5"/>
        <v>193.75</v>
      </c>
      <c r="AE13" s="148">
        <f t="shared" si="5"/>
        <v>133.58208955223881</v>
      </c>
    </row>
    <row r="14" spans="1:31" ht="30" customHeight="1" thickBot="1">
      <c r="A14" s="784"/>
      <c r="B14" s="787"/>
      <c r="C14" s="149" t="s">
        <v>102</v>
      </c>
      <c r="D14" s="150">
        <v>100</v>
      </c>
      <c r="E14" s="151">
        <f>E10/$D$10*100</f>
        <v>45.998748720282109</v>
      </c>
      <c r="F14" s="151">
        <f t="shared" ref="F14:AE14" si="6">F10/$D$10*100</f>
        <v>4.8743032647025366</v>
      </c>
      <c r="G14" s="151">
        <f t="shared" si="6"/>
        <v>9.4642247753384154</v>
      </c>
      <c r="H14" s="151">
        <f t="shared" si="6"/>
        <v>3.497895575019907</v>
      </c>
      <c r="I14" s="151">
        <f t="shared" si="6"/>
        <v>11.156296212035036</v>
      </c>
      <c r="J14" s="151">
        <f t="shared" si="6"/>
        <v>7.2744852690251394</v>
      </c>
      <c r="K14" s="151">
        <f t="shared" si="6"/>
        <v>1.4219087703332954E-2</v>
      </c>
      <c r="L14" s="151">
        <f t="shared" si="6"/>
        <v>2.1783642361506086</v>
      </c>
      <c r="M14" s="151">
        <f t="shared" si="6"/>
        <v>3.6969628028665685E-2</v>
      </c>
      <c r="N14" s="151">
        <f t="shared" si="6"/>
        <v>1.0095552269366399</v>
      </c>
      <c r="O14" s="151">
        <f t="shared" si="6"/>
        <v>0</v>
      </c>
      <c r="P14" s="151">
        <f t="shared" si="6"/>
        <v>0.1848481401433284</v>
      </c>
      <c r="Q14" s="151">
        <f>Q10/$D$10*100</f>
        <v>0.46354225912865432</v>
      </c>
      <c r="R14" s="151">
        <f t="shared" si="6"/>
        <v>0</v>
      </c>
      <c r="S14" s="151">
        <f t="shared" si="6"/>
        <v>0.57160732567398476</v>
      </c>
      <c r="T14" s="151">
        <f t="shared" si="6"/>
        <v>0.75361164827664651</v>
      </c>
      <c r="U14" s="151">
        <f t="shared" si="6"/>
        <v>1.2285291775679672</v>
      </c>
      <c r="V14" s="151">
        <f t="shared" si="6"/>
        <v>0.90149016039130936</v>
      </c>
      <c r="W14" s="151">
        <f t="shared" si="6"/>
        <v>0.46069844158798773</v>
      </c>
      <c r="X14" s="151">
        <f t="shared" si="6"/>
        <v>0</v>
      </c>
      <c r="Y14" s="151">
        <f t="shared" si="6"/>
        <v>0.43794790126265493</v>
      </c>
      <c r="Z14" s="151">
        <f t="shared" si="6"/>
        <v>0.51757479240131954</v>
      </c>
      <c r="AA14" s="151">
        <f t="shared" si="6"/>
        <v>0</v>
      </c>
      <c r="AB14" s="151">
        <f t="shared" si="6"/>
        <v>0.5346376976453191</v>
      </c>
      <c r="AC14" s="151">
        <f>AC10/$D$10*100</f>
        <v>0.20759868046866115</v>
      </c>
      <c r="AD14" s="151">
        <f t="shared" si="6"/>
        <v>8.8158343760664309E-2</v>
      </c>
      <c r="AE14" s="152">
        <f t="shared" si="6"/>
        <v>8.144693436469117</v>
      </c>
    </row>
    <row r="15" spans="1:31" ht="30" customHeight="1">
      <c r="A15" s="782" t="s">
        <v>108</v>
      </c>
      <c r="B15" s="785" t="s">
        <v>109</v>
      </c>
      <c r="C15" s="666" t="s">
        <v>110</v>
      </c>
      <c r="D15" s="667">
        <f>SUM(E15:AE15)</f>
        <v>4889300</v>
      </c>
      <c r="E15" s="668">
        <v>2270400</v>
      </c>
      <c r="F15" s="668">
        <v>239700</v>
      </c>
      <c r="G15" s="668">
        <v>438100</v>
      </c>
      <c r="H15" s="668">
        <v>179900</v>
      </c>
      <c r="I15" s="668">
        <v>565100</v>
      </c>
      <c r="J15" s="668">
        <v>373200</v>
      </c>
      <c r="K15" s="668">
        <v>600</v>
      </c>
      <c r="L15" s="668">
        <v>107200</v>
      </c>
      <c r="M15" s="668">
        <v>1500</v>
      </c>
      <c r="N15" s="668">
        <v>50800</v>
      </c>
      <c r="O15" s="668">
        <v>600</v>
      </c>
      <c r="P15" s="668">
        <v>11900</v>
      </c>
      <c r="Q15" s="668">
        <v>23800</v>
      </c>
      <c r="R15" s="668">
        <v>100</v>
      </c>
      <c r="S15" s="668">
        <v>28400</v>
      </c>
      <c r="T15" s="668">
        <v>35500</v>
      </c>
      <c r="U15" s="668">
        <v>61900</v>
      </c>
      <c r="V15" s="668">
        <v>43100</v>
      </c>
      <c r="W15" s="668">
        <v>24600</v>
      </c>
      <c r="X15" s="668">
        <v>0</v>
      </c>
      <c r="Y15" s="668">
        <v>22000</v>
      </c>
      <c r="Z15" s="668">
        <v>26200</v>
      </c>
      <c r="AA15" s="668">
        <v>100</v>
      </c>
      <c r="AB15" s="668">
        <v>26800</v>
      </c>
      <c r="AC15" s="668">
        <v>7300</v>
      </c>
      <c r="AD15" s="668">
        <v>5200</v>
      </c>
      <c r="AE15" s="138">
        <v>345300</v>
      </c>
    </row>
    <row r="16" spans="1:31" ht="30" customHeight="1">
      <c r="A16" s="783"/>
      <c r="B16" s="786"/>
      <c r="C16" s="139" t="s">
        <v>111</v>
      </c>
      <c r="D16" s="140">
        <f>SUM(E16:AE16)</f>
        <v>4528000</v>
      </c>
      <c r="E16" s="141">
        <v>2089800</v>
      </c>
      <c r="F16" s="141">
        <v>248400</v>
      </c>
      <c r="G16" s="141">
        <v>412100</v>
      </c>
      <c r="H16" s="141">
        <v>196200</v>
      </c>
      <c r="I16" s="141">
        <v>562800</v>
      </c>
      <c r="J16" s="141">
        <v>363200</v>
      </c>
      <c r="K16" s="141">
        <v>0</v>
      </c>
      <c r="L16" s="141">
        <v>102400</v>
      </c>
      <c r="M16" s="141">
        <v>0</v>
      </c>
      <c r="N16" s="141">
        <v>24800</v>
      </c>
      <c r="O16" s="141">
        <v>400</v>
      </c>
      <c r="P16" s="141">
        <v>11900</v>
      </c>
      <c r="Q16" s="141">
        <v>24100</v>
      </c>
      <c r="R16" s="141">
        <v>0</v>
      </c>
      <c r="S16" s="141">
        <v>29200</v>
      </c>
      <c r="T16" s="141">
        <v>35900</v>
      </c>
      <c r="U16" s="141">
        <v>50200</v>
      </c>
      <c r="V16" s="141">
        <v>51100</v>
      </c>
      <c r="W16" s="141">
        <v>700</v>
      </c>
      <c r="X16" s="141">
        <v>300</v>
      </c>
      <c r="Y16" s="141">
        <v>19500</v>
      </c>
      <c r="Z16" s="141">
        <v>24700</v>
      </c>
      <c r="AA16" s="141">
        <v>0</v>
      </c>
      <c r="AB16" s="141">
        <v>25000</v>
      </c>
      <c r="AC16" s="141">
        <v>0</v>
      </c>
      <c r="AD16" s="141">
        <v>3400</v>
      </c>
      <c r="AE16" s="142">
        <v>251900</v>
      </c>
    </row>
    <row r="17" spans="1:31" ht="30" customHeight="1">
      <c r="A17" s="783"/>
      <c r="B17" s="786"/>
      <c r="C17" s="139" t="s">
        <v>51</v>
      </c>
      <c r="D17" s="154">
        <f>IF(D16=0,0,D15-D16)</f>
        <v>361300</v>
      </c>
      <c r="E17" s="155">
        <f t="shared" ref="E17:AE17" si="7">E15-E16</f>
        <v>180600</v>
      </c>
      <c r="F17" s="155">
        <f t="shared" si="7"/>
        <v>-8700</v>
      </c>
      <c r="G17" s="155">
        <f t="shared" si="7"/>
        <v>26000</v>
      </c>
      <c r="H17" s="155">
        <f t="shared" si="7"/>
        <v>-16300</v>
      </c>
      <c r="I17" s="155">
        <f t="shared" si="7"/>
        <v>2300</v>
      </c>
      <c r="J17" s="155">
        <f t="shared" si="7"/>
        <v>10000</v>
      </c>
      <c r="K17" s="155">
        <f t="shared" si="7"/>
        <v>600</v>
      </c>
      <c r="L17" s="155">
        <f t="shared" si="7"/>
        <v>4800</v>
      </c>
      <c r="M17" s="155">
        <f t="shared" si="7"/>
        <v>1500</v>
      </c>
      <c r="N17" s="155">
        <f t="shared" si="7"/>
        <v>26000</v>
      </c>
      <c r="O17" s="155">
        <f t="shared" si="7"/>
        <v>200</v>
      </c>
      <c r="P17" s="155">
        <f t="shared" si="7"/>
        <v>0</v>
      </c>
      <c r="Q17" s="155">
        <f t="shared" si="7"/>
        <v>-300</v>
      </c>
      <c r="R17" s="155">
        <f t="shared" si="7"/>
        <v>100</v>
      </c>
      <c r="S17" s="155">
        <f t="shared" si="7"/>
        <v>-800</v>
      </c>
      <c r="T17" s="155">
        <f t="shared" si="7"/>
        <v>-400</v>
      </c>
      <c r="U17" s="155">
        <f t="shared" si="7"/>
        <v>11700</v>
      </c>
      <c r="V17" s="155">
        <f t="shared" si="7"/>
        <v>-8000</v>
      </c>
      <c r="W17" s="155">
        <f t="shared" si="7"/>
        <v>23900</v>
      </c>
      <c r="X17" s="155">
        <f t="shared" si="7"/>
        <v>-300</v>
      </c>
      <c r="Y17" s="155">
        <f t="shared" si="7"/>
        <v>2500</v>
      </c>
      <c r="Z17" s="155">
        <f t="shared" si="7"/>
        <v>1500</v>
      </c>
      <c r="AA17" s="155">
        <f t="shared" si="7"/>
        <v>100</v>
      </c>
      <c r="AB17" s="155">
        <f t="shared" si="7"/>
        <v>1800</v>
      </c>
      <c r="AC17" s="155">
        <f t="shared" si="7"/>
        <v>7300</v>
      </c>
      <c r="AD17" s="155">
        <f t="shared" si="7"/>
        <v>1800</v>
      </c>
      <c r="AE17" s="156">
        <f t="shared" si="7"/>
        <v>93400</v>
      </c>
    </row>
    <row r="18" spans="1:31" ht="30" customHeight="1">
      <c r="A18" s="783"/>
      <c r="B18" s="786"/>
      <c r="C18" s="143" t="s">
        <v>112</v>
      </c>
      <c r="D18" s="144">
        <f t="shared" ref="D18:AE18" si="8">IF(D15&gt;0,IF(D16&gt;0,D15/D16*100,0),0)</f>
        <v>107.97924028268551</v>
      </c>
      <c r="E18" s="145">
        <f t="shared" si="8"/>
        <v>108.64197530864197</v>
      </c>
      <c r="F18" s="146">
        <f t="shared" si="8"/>
        <v>96.497584541062793</v>
      </c>
      <c r="G18" s="147">
        <f t="shared" si="8"/>
        <v>106.30914826498423</v>
      </c>
      <c r="H18" s="147">
        <f t="shared" si="8"/>
        <v>91.692150866462796</v>
      </c>
      <c r="I18" s="146">
        <f t="shared" si="8"/>
        <v>100.40867093105899</v>
      </c>
      <c r="J18" s="147">
        <f t="shared" si="8"/>
        <v>102.75330396475771</v>
      </c>
      <c r="K18" s="130" t="s">
        <v>139</v>
      </c>
      <c r="L18" s="146">
        <f t="shared" si="8"/>
        <v>104.6875</v>
      </c>
      <c r="M18" s="130" t="s">
        <v>139</v>
      </c>
      <c r="N18" s="147">
        <f t="shared" si="8"/>
        <v>204.83870967741936</v>
      </c>
      <c r="O18" s="147">
        <f t="shared" si="8"/>
        <v>150</v>
      </c>
      <c r="P18" s="147">
        <f t="shared" si="8"/>
        <v>100</v>
      </c>
      <c r="Q18" s="147">
        <f t="shared" si="8"/>
        <v>98.755186721991706</v>
      </c>
      <c r="R18" s="130" t="s">
        <v>139</v>
      </c>
      <c r="S18" s="147">
        <f t="shared" si="8"/>
        <v>97.260273972602747</v>
      </c>
      <c r="T18" s="147">
        <f t="shared" si="8"/>
        <v>98.885793871866284</v>
      </c>
      <c r="U18" s="146">
        <f t="shared" si="8"/>
        <v>123.30677290836654</v>
      </c>
      <c r="V18" s="147">
        <f t="shared" si="8"/>
        <v>84.344422700587089</v>
      </c>
      <c r="W18" s="147">
        <f t="shared" si="8"/>
        <v>3514.2857142857147</v>
      </c>
      <c r="X18" s="146" t="s">
        <v>165</v>
      </c>
      <c r="Y18" s="147">
        <f t="shared" si="8"/>
        <v>112.82051282051282</v>
      </c>
      <c r="Z18" s="147">
        <f t="shared" si="8"/>
        <v>106.07287449392713</v>
      </c>
      <c r="AA18" s="130" t="s">
        <v>139</v>
      </c>
      <c r="AB18" s="147">
        <f t="shared" si="8"/>
        <v>107.2</v>
      </c>
      <c r="AC18" s="130" t="s">
        <v>139</v>
      </c>
      <c r="AD18" s="147">
        <f t="shared" si="8"/>
        <v>152.94117647058823</v>
      </c>
      <c r="AE18" s="148">
        <f t="shared" si="8"/>
        <v>137.07820563715759</v>
      </c>
    </row>
    <row r="19" spans="1:31" ht="30" customHeight="1" thickBot="1">
      <c r="A19" s="784"/>
      <c r="B19" s="787"/>
      <c r="C19" s="149" t="s">
        <v>140</v>
      </c>
      <c r="D19" s="150">
        <v>100</v>
      </c>
      <c r="E19" s="151">
        <f>E15/$D$15*100</f>
        <v>46.436095146544496</v>
      </c>
      <c r="F19" s="151">
        <f t="shared" ref="F19:AE19" si="9">F15/$D$15*100</f>
        <v>4.9025422862168408</v>
      </c>
      <c r="G19" s="151">
        <f t="shared" si="9"/>
        <v>8.9603828768944425</v>
      </c>
      <c r="H19" s="151">
        <f t="shared" si="9"/>
        <v>3.6794633178573619</v>
      </c>
      <c r="I19" s="151">
        <f t="shared" si="9"/>
        <v>11.557891722741497</v>
      </c>
      <c r="J19" s="151">
        <f t="shared" si="9"/>
        <v>7.6329944981899249</v>
      </c>
      <c r="K19" s="151">
        <f t="shared" si="9"/>
        <v>1.2271695334710491E-2</v>
      </c>
      <c r="L19" s="151">
        <f t="shared" si="9"/>
        <v>2.1925428998016074</v>
      </c>
      <c r="M19" s="151">
        <f t="shared" si="9"/>
        <v>3.0679238336776226E-2</v>
      </c>
      <c r="N19" s="151">
        <f t="shared" si="9"/>
        <v>1.0390035383388216</v>
      </c>
      <c r="O19" s="151">
        <f t="shared" si="9"/>
        <v>1.2271695334710491E-2</v>
      </c>
      <c r="P19" s="151">
        <f t="shared" si="9"/>
        <v>0.24338862413842474</v>
      </c>
      <c r="Q19" s="151">
        <f>Q15/$D$15*100</f>
        <v>0.48677724827684948</v>
      </c>
      <c r="R19" s="151">
        <f t="shared" si="9"/>
        <v>2.0452825557850818E-3</v>
      </c>
      <c r="S19" s="151">
        <f t="shared" si="9"/>
        <v>0.58086024584296325</v>
      </c>
      <c r="T19" s="151">
        <f t="shared" si="9"/>
        <v>0.72607530730370395</v>
      </c>
      <c r="U19" s="151">
        <f t="shared" si="9"/>
        <v>1.2660299020309655</v>
      </c>
      <c r="V19" s="151">
        <f t="shared" si="9"/>
        <v>0.88151678154337021</v>
      </c>
      <c r="W19" s="151">
        <f t="shared" si="9"/>
        <v>0.50313950872313018</v>
      </c>
      <c r="X19" s="151">
        <f t="shared" si="9"/>
        <v>0</v>
      </c>
      <c r="Y19" s="151">
        <f t="shared" si="9"/>
        <v>0.44996216227271796</v>
      </c>
      <c r="Z19" s="151">
        <f t="shared" si="9"/>
        <v>0.53586402961569135</v>
      </c>
      <c r="AA19" s="151">
        <f t="shared" si="9"/>
        <v>2.0452825557850818E-3</v>
      </c>
      <c r="AB19" s="151">
        <f t="shared" si="9"/>
        <v>0.54813572495040186</v>
      </c>
      <c r="AC19" s="151">
        <f>AC15/$D$15*100</f>
        <v>0.14930562657231097</v>
      </c>
      <c r="AD19" s="151">
        <f t="shared" si="9"/>
        <v>0.10635469290082426</v>
      </c>
      <c r="AE19" s="152">
        <f t="shared" si="9"/>
        <v>7.0623606651258868</v>
      </c>
    </row>
    <row r="20" spans="1:31" ht="14.25">
      <c r="A20" s="157" t="s">
        <v>55</v>
      </c>
      <c r="B20" s="109" t="s">
        <v>56</v>
      </c>
      <c r="C20" s="370"/>
      <c r="D20" s="108"/>
      <c r="E20" s="108"/>
      <c r="F20" s="108"/>
      <c r="G20" s="108"/>
      <c r="H20" s="108"/>
      <c r="I20" s="108"/>
      <c r="J20" s="43"/>
      <c r="K20" s="43"/>
      <c r="L20" s="43"/>
      <c r="M20" s="43"/>
      <c r="N20" s="43"/>
      <c r="O20" s="43"/>
      <c r="P20" s="43"/>
      <c r="Q20" s="43"/>
      <c r="R20" s="43"/>
      <c r="S20" s="43"/>
      <c r="T20" s="43"/>
      <c r="U20" s="43"/>
      <c r="V20" s="43"/>
      <c r="W20" s="43"/>
      <c r="X20" s="43"/>
      <c r="Y20" s="43"/>
      <c r="Z20" s="43"/>
      <c r="AA20" s="43"/>
      <c r="AB20" s="43"/>
      <c r="AC20" s="43"/>
      <c r="AD20" s="43"/>
      <c r="AE20" s="43"/>
    </row>
    <row r="21" spans="1:31" ht="14.25">
      <c r="A21" s="43"/>
      <c r="B21" s="109" t="s">
        <v>141</v>
      </c>
      <c r="C21" s="370"/>
      <c r="D21" s="108"/>
      <c r="E21" s="108"/>
      <c r="F21" s="108"/>
      <c r="G21" s="108"/>
      <c r="H21" s="108"/>
      <c r="I21" s="108"/>
      <c r="J21" s="108"/>
      <c r="K21" s="108"/>
      <c r="L21" s="108"/>
      <c r="M21" s="108"/>
      <c r="N21" s="108"/>
      <c r="O21" s="108"/>
      <c r="P21" s="108"/>
      <c r="Q21" s="108"/>
      <c r="R21" s="108"/>
      <c r="S21" s="108"/>
      <c r="T21" s="108"/>
      <c r="U21" s="108"/>
      <c r="V21" s="43"/>
      <c r="W21" s="43"/>
      <c r="X21" s="43"/>
      <c r="Y21" s="43"/>
      <c r="Z21" s="43"/>
      <c r="AA21" s="43"/>
      <c r="AB21" s="43"/>
      <c r="AC21" s="43"/>
      <c r="AD21" s="43"/>
      <c r="AE21" s="43"/>
    </row>
    <row r="22" spans="1:31" ht="14.25">
      <c r="A22" s="43"/>
      <c r="B22" s="109" t="s">
        <v>142</v>
      </c>
      <c r="C22" s="370"/>
      <c r="D22" s="108"/>
      <c r="E22" s="108"/>
      <c r="F22" s="108"/>
      <c r="G22" s="108"/>
      <c r="H22" s="108"/>
      <c r="I22" s="108"/>
      <c r="J22" s="108"/>
      <c r="K22" s="108"/>
      <c r="L22" s="108"/>
      <c r="M22" s="108"/>
      <c r="N22" s="108"/>
      <c r="O22" s="108"/>
      <c r="P22" s="108"/>
      <c r="Q22" s="108"/>
      <c r="R22" s="108"/>
      <c r="S22" s="108"/>
      <c r="T22" s="108"/>
      <c r="U22" s="108"/>
      <c r="V22" s="43"/>
      <c r="W22" s="43"/>
      <c r="X22" s="43"/>
      <c r="Y22" s="43"/>
      <c r="Z22" s="43"/>
      <c r="AA22" s="43"/>
      <c r="AB22" s="43"/>
      <c r="AC22" s="43"/>
      <c r="AD22" s="43"/>
      <c r="AE22" s="43"/>
    </row>
  </sheetData>
  <mergeCells count="7">
    <mergeCell ref="A15:A19"/>
    <mergeCell ref="B15:B19"/>
    <mergeCell ref="A1:B1"/>
    <mergeCell ref="A4:B4"/>
    <mergeCell ref="A5:B9"/>
    <mergeCell ref="A10:A14"/>
    <mergeCell ref="B10:B14"/>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43"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workbookViewId="0">
      <selection sqref="A1:B1"/>
    </sheetView>
  </sheetViews>
  <sheetFormatPr defaultRowHeight="13.5"/>
  <cols>
    <col min="1" max="1" width="12.125" style="8" customWidth="1"/>
    <col min="2" max="2" width="9" style="8"/>
    <col min="3" max="3" width="12.75" style="8" customWidth="1"/>
    <col min="4" max="4" width="15.375" style="8" bestFit="1" customWidth="1"/>
    <col min="5" max="12" width="12.75" style="8" customWidth="1"/>
    <col min="13" max="16384" width="9" style="8"/>
  </cols>
  <sheetData>
    <row r="1" spans="1:13" s="636" customFormat="1" ht="24" customHeight="1">
      <c r="A1" s="758" t="str">
        <f>平成24年度!A1</f>
        <v>平成2４年度</v>
      </c>
      <c r="B1" s="758"/>
      <c r="C1" s="637"/>
      <c r="D1" s="637"/>
      <c r="E1" s="638" t="str">
        <f ca="1">RIGHT(CELL("filename",$A$1),LEN(CELL("filename",$A$1))-FIND("]",CELL("filename",$A$1)))</f>
        <v>10月（３表）</v>
      </c>
      <c r="F1" s="639" t="s">
        <v>19</v>
      </c>
      <c r="G1" s="638"/>
      <c r="H1" s="639"/>
      <c r="I1" s="640"/>
      <c r="J1" s="638"/>
      <c r="K1" s="634"/>
      <c r="L1" s="635"/>
      <c r="M1" s="635"/>
    </row>
    <row r="2" spans="1:13" ht="21.75" thickBot="1">
      <c r="A2" s="46" t="s">
        <v>143</v>
      </c>
      <c r="B2" s="47"/>
      <c r="C2" s="47"/>
      <c r="D2" s="48"/>
      <c r="E2" s="47"/>
      <c r="F2" s="47"/>
      <c r="G2" s="47"/>
      <c r="H2" s="47"/>
      <c r="I2" s="47"/>
      <c r="J2" s="47"/>
      <c r="K2" s="47"/>
      <c r="L2" s="47"/>
      <c r="M2" s="47"/>
    </row>
    <row r="3" spans="1:13" ht="18.75">
      <c r="A3" s="49"/>
      <c r="B3" s="50"/>
      <c r="C3" s="112" t="s">
        <v>49</v>
      </c>
      <c r="D3" s="739"/>
      <c r="E3" s="729">
        <v>1</v>
      </c>
      <c r="F3" s="729">
        <v>2</v>
      </c>
      <c r="G3" s="729">
        <v>3</v>
      </c>
      <c r="H3" s="729">
        <v>4</v>
      </c>
      <c r="I3" s="729">
        <v>5</v>
      </c>
      <c r="J3" s="729">
        <v>6</v>
      </c>
      <c r="K3" s="729">
        <v>7</v>
      </c>
      <c r="L3" s="52">
        <v>8</v>
      </c>
      <c r="M3" s="515"/>
    </row>
    <row r="4" spans="1:13" ht="19.5" thickBot="1">
      <c r="A4" s="799" t="s">
        <v>95</v>
      </c>
      <c r="B4" s="800"/>
      <c r="C4" s="116"/>
      <c r="D4" s="740" t="s">
        <v>144</v>
      </c>
      <c r="E4" s="750" t="s">
        <v>145</v>
      </c>
      <c r="F4" s="751" t="s">
        <v>146</v>
      </c>
      <c r="G4" s="751" t="s">
        <v>147</v>
      </c>
      <c r="H4" s="751" t="s">
        <v>148</v>
      </c>
      <c r="I4" s="751" t="s">
        <v>57</v>
      </c>
      <c r="J4" s="751" t="s">
        <v>149</v>
      </c>
      <c r="K4" s="751" t="s">
        <v>58</v>
      </c>
      <c r="L4" s="54" t="s">
        <v>150</v>
      </c>
      <c r="M4" s="55"/>
    </row>
    <row r="5" spans="1:13" ht="30" customHeight="1">
      <c r="A5" s="792" t="s">
        <v>100</v>
      </c>
      <c r="B5" s="793"/>
      <c r="C5" s="736" t="s">
        <v>175</v>
      </c>
      <c r="D5" s="737">
        <f>SUM(E5:L5)</f>
        <v>31500</v>
      </c>
      <c r="E5" s="738">
        <v>15800</v>
      </c>
      <c r="F5" s="738">
        <v>2300</v>
      </c>
      <c r="G5" s="738">
        <v>2900</v>
      </c>
      <c r="H5" s="738">
        <v>3400</v>
      </c>
      <c r="I5" s="738">
        <v>500</v>
      </c>
      <c r="J5" s="738">
        <v>100</v>
      </c>
      <c r="K5" s="738">
        <v>100</v>
      </c>
      <c r="L5" s="59">
        <v>6400</v>
      </c>
      <c r="M5" s="60"/>
    </row>
    <row r="6" spans="1:13" ht="30" customHeight="1">
      <c r="A6" s="792"/>
      <c r="B6" s="794"/>
      <c r="C6" s="62" t="s">
        <v>73</v>
      </c>
      <c r="D6" s="57">
        <f>SUM(E6:L6)</f>
        <v>40800</v>
      </c>
      <c r="E6" s="63">
        <v>15300</v>
      </c>
      <c r="F6" s="63">
        <v>1700</v>
      </c>
      <c r="G6" s="63">
        <v>7100</v>
      </c>
      <c r="H6" s="63">
        <v>5500</v>
      </c>
      <c r="I6" s="63">
        <v>1700</v>
      </c>
      <c r="J6" s="63">
        <v>400</v>
      </c>
      <c r="K6" s="63">
        <v>200</v>
      </c>
      <c r="L6" s="63">
        <v>8900</v>
      </c>
      <c r="M6" s="64"/>
    </row>
    <row r="7" spans="1:13" ht="30" customHeight="1">
      <c r="A7" s="792"/>
      <c r="B7" s="794"/>
      <c r="C7" s="62" t="s">
        <v>51</v>
      </c>
      <c r="D7" s="65">
        <f t="shared" ref="D7:L7" si="0">D5-D6</f>
        <v>-9300</v>
      </c>
      <c r="E7" s="66">
        <f t="shared" si="0"/>
        <v>500</v>
      </c>
      <c r="F7" s="67">
        <f t="shared" si="0"/>
        <v>600</v>
      </c>
      <c r="G7" s="67">
        <f t="shared" si="0"/>
        <v>-4200</v>
      </c>
      <c r="H7" s="67">
        <f t="shared" si="0"/>
        <v>-2100</v>
      </c>
      <c r="I7" s="67">
        <f t="shared" si="0"/>
        <v>-1200</v>
      </c>
      <c r="J7" s="67">
        <f t="shared" si="0"/>
        <v>-300</v>
      </c>
      <c r="K7" s="67">
        <f t="shared" si="0"/>
        <v>-100</v>
      </c>
      <c r="L7" s="67">
        <f t="shared" si="0"/>
        <v>-2500</v>
      </c>
      <c r="M7" s="68"/>
    </row>
    <row r="8" spans="1:13" ht="30" customHeight="1">
      <c r="A8" s="792"/>
      <c r="B8" s="794"/>
      <c r="C8" s="70" t="s">
        <v>138</v>
      </c>
      <c r="D8" s="71">
        <f t="shared" ref="D8:J8" si="1">IF(D5&gt;0,IF(D6&gt;0,D5/D6*100,0),0)</f>
        <v>77.205882352941174</v>
      </c>
      <c r="E8" s="72">
        <f t="shared" si="1"/>
        <v>103.26797385620917</v>
      </c>
      <c r="F8" s="73">
        <f t="shared" si="1"/>
        <v>135.29411764705884</v>
      </c>
      <c r="G8" s="73">
        <f t="shared" si="1"/>
        <v>40.845070422535215</v>
      </c>
      <c r="H8" s="73">
        <f t="shared" si="1"/>
        <v>61.818181818181813</v>
      </c>
      <c r="I8" s="73">
        <f t="shared" si="1"/>
        <v>29.411764705882355</v>
      </c>
      <c r="J8" s="73">
        <f t="shared" si="1"/>
        <v>25</v>
      </c>
      <c r="K8" s="217" t="s">
        <v>165</v>
      </c>
      <c r="L8" s="73">
        <f>IF(L5&gt;0,IF(L6&gt;0,L5/L6*100,0),0)</f>
        <v>71.910112359550567</v>
      </c>
      <c r="M8" s="74"/>
    </row>
    <row r="9" spans="1:13" ht="30" customHeight="1" thickBot="1">
      <c r="A9" s="795"/>
      <c r="B9" s="796"/>
      <c r="C9" s="77" t="s">
        <v>177</v>
      </c>
      <c r="D9" s="78">
        <v>100</v>
      </c>
      <c r="E9" s="79">
        <f t="shared" ref="E9:L9" si="2">E5/$D$5*100</f>
        <v>50.158730158730158</v>
      </c>
      <c r="F9" s="79">
        <f t="shared" si="2"/>
        <v>7.3015873015873023</v>
      </c>
      <c r="G9" s="79">
        <f t="shared" si="2"/>
        <v>9.2063492063492074</v>
      </c>
      <c r="H9" s="79">
        <f t="shared" si="2"/>
        <v>10.793650793650794</v>
      </c>
      <c r="I9" s="79">
        <f t="shared" si="2"/>
        <v>1.5873015873015872</v>
      </c>
      <c r="J9" s="79">
        <f t="shared" si="2"/>
        <v>0.31746031746031744</v>
      </c>
      <c r="K9" s="98">
        <f t="shared" si="2"/>
        <v>0.31746031746031744</v>
      </c>
      <c r="L9" s="80">
        <f t="shared" si="2"/>
        <v>20.317460317460316</v>
      </c>
      <c r="M9" s="81"/>
    </row>
    <row r="10" spans="1:13" ht="30" customHeight="1">
      <c r="A10" s="797" t="s">
        <v>103</v>
      </c>
      <c r="B10" s="798" t="s">
        <v>104</v>
      </c>
      <c r="C10" s="741" t="s">
        <v>105</v>
      </c>
      <c r="D10" s="737">
        <f>SUM(E10:M10)</f>
        <v>286400</v>
      </c>
      <c r="E10" s="742">
        <v>118300</v>
      </c>
      <c r="F10" s="742">
        <v>15000</v>
      </c>
      <c r="G10" s="742">
        <v>54700</v>
      </c>
      <c r="H10" s="742">
        <v>40100</v>
      </c>
      <c r="I10" s="742">
        <v>3600</v>
      </c>
      <c r="J10" s="742">
        <v>1800</v>
      </c>
      <c r="K10" s="742">
        <v>300</v>
      </c>
      <c r="L10" s="82">
        <v>52600</v>
      </c>
      <c r="M10" s="83"/>
    </row>
    <row r="11" spans="1:13" ht="30" customHeight="1">
      <c r="A11" s="792"/>
      <c r="B11" s="794"/>
      <c r="C11" s="85" t="s">
        <v>106</v>
      </c>
      <c r="D11" s="86">
        <f>SUM(E11:M11)</f>
        <v>214400</v>
      </c>
      <c r="E11" s="87">
        <v>96900</v>
      </c>
      <c r="F11" s="87">
        <v>11400</v>
      </c>
      <c r="G11" s="87">
        <v>25200</v>
      </c>
      <c r="H11" s="87">
        <v>34500</v>
      </c>
      <c r="I11" s="87">
        <v>3900</v>
      </c>
      <c r="J11" s="87">
        <v>1600</v>
      </c>
      <c r="K11" s="87">
        <v>300</v>
      </c>
      <c r="L11" s="87">
        <v>40600</v>
      </c>
      <c r="M11" s="88"/>
    </row>
    <row r="12" spans="1:13" ht="30" customHeight="1">
      <c r="A12" s="792"/>
      <c r="B12" s="794"/>
      <c r="C12" s="85" t="s">
        <v>51</v>
      </c>
      <c r="D12" s="65">
        <f>IF(D11=0,0,D10-D11)</f>
        <v>72000</v>
      </c>
      <c r="E12" s="67">
        <f t="shared" ref="E12:L12" si="3">E10-E11</f>
        <v>21400</v>
      </c>
      <c r="F12" s="67">
        <f t="shared" si="3"/>
        <v>3600</v>
      </c>
      <c r="G12" s="67">
        <f t="shared" si="3"/>
        <v>29500</v>
      </c>
      <c r="H12" s="67">
        <f t="shared" si="3"/>
        <v>5600</v>
      </c>
      <c r="I12" s="67">
        <f t="shared" si="3"/>
        <v>-300</v>
      </c>
      <c r="J12" s="67">
        <f t="shared" si="3"/>
        <v>200</v>
      </c>
      <c r="K12" s="67">
        <f t="shared" si="3"/>
        <v>0</v>
      </c>
      <c r="L12" s="67">
        <f t="shared" si="3"/>
        <v>12000</v>
      </c>
      <c r="M12" s="68"/>
    </row>
    <row r="13" spans="1:13" ht="30" customHeight="1">
      <c r="A13" s="792"/>
      <c r="B13" s="794"/>
      <c r="C13" s="90" t="s">
        <v>107</v>
      </c>
      <c r="D13" s="91">
        <f t="shared" ref="D13:K13" si="4">IF(D10&gt;0,IF(D11&gt;0,D10/D11*100,0),0)</f>
        <v>133.58208955223881</v>
      </c>
      <c r="E13" s="92">
        <f t="shared" si="4"/>
        <v>122.08462332301342</v>
      </c>
      <c r="F13" s="93">
        <f t="shared" si="4"/>
        <v>131.57894736842107</v>
      </c>
      <c r="G13" s="94">
        <f t="shared" si="4"/>
        <v>217.06349206349205</v>
      </c>
      <c r="H13" s="94">
        <f t="shared" si="4"/>
        <v>116.23188405797103</v>
      </c>
      <c r="I13" s="94">
        <f t="shared" si="4"/>
        <v>92.307692307692307</v>
      </c>
      <c r="J13" s="94">
        <f t="shared" si="4"/>
        <v>112.5</v>
      </c>
      <c r="K13" s="94">
        <f t="shared" si="4"/>
        <v>100</v>
      </c>
      <c r="L13" s="94">
        <f>IF(L10&gt;0,IF(L11&gt;0,L10/L11*100,0),0)</f>
        <v>129.55665024630542</v>
      </c>
      <c r="M13" s="81"/>
    </row>
    <row r="14" spans="1:13" ht="30" customHeight="1" thickBot="1">
      <c r="A14" s="795"/>
      <c r="B14" s="796"/>
      <c r="C14" s="95" t="s">
        <v>102</v>
      </c>
      <c r="D14" s="96">
        <v>100</v>
      </c>
      <c r="E14" s="97">
        <f t="shared" ref="E14:L14" si="5">E10/$D$10*100</f>
        <v>41.305865921787714</v>
      </c>
      <c r="F14" s="97">
        <f t="shared" si="5"/>
        <v>5.2374301675977657</v>
      </c>
      <c r="G14" s="97">
        <f t="shared" si="5"/>
        <v>19.099162011173185</v>
      </c>
      <c r="H14" s="97">
        <f t="shared" si="5"/>
        <v>14.001396648044691</v>
      </c>
      <c r="I14" s="97">
        <f t="shared" si="5"/>
        <v>1.2569832402234637</v>
      </c>
      <c r="J14" s="97">
        <f t="shared" si="5"/>
        <v>0.62849162011173187</v>
      </c>
      <c r="K14" s="97">
        <f t="shared" si="5"/>
        <v>0.10474860335195531</v>
      </c>
      <c r="L14" s="98">
        <f t="shared" si="5"/>
        <v>18.365921787709496</v>
      </c>
      <c r="M14" s="81"/>
    </row>
    <row r="15" spans="1:13" ht="30" customHeight="1">
      <c r="A15" s="797" t="s">
        <v>108</v>
      </c>
      <c r="B15" s="798" t="s">
        <v>109</v>
      </c>
      <c r="C15" s="743" t="s">
        <v>110</v>
      </c>
      <c r="D15" s="744">
        <f>SUM(E15:M15)</f>
        <v>345300</v>
      </c>
      <c r="E15" s="745">
        <v>130400</v>
      </c>
      <c r="F15" s="745">
        <v>26100</v>
      </c>
      <c r="G15" s="745">
        <v>68000</v>
      </c>
      <c r="H15" s="745">
        <v>53000</v>
      </c>
      <c r="I15" s="745">
        <v>5100</v>
      </c>
      <c r="J15" s="745">
        <v>2800</v>
      </c>
      <c r="K15" s="745">
        <v>300</v>
      </c>
      <c r="L15" s="99">
        <v>59600</v>
      </c>
      <c r="M15" s="83"/>
    </row>
    <row r="16" spans="1:13" ht="30" customHeight="1">
      <c r="A16" s="792"/>
      <c r="B16" s="794"/>
      <c r="C16" s="85" t="s">
        <v>111</v>
      </c>
      <c r="D16" s="86">
        <f>SUM(E16:M16)</f>
        <v>251900</v>
      </c>
      <c r="E16" s="87">
        <v>106400</v>
      </c>
      <c r="F16" s="87">
        <v>19200</v>
      </c>
      <c r="G16" s="87">
        <v>27000</v>
      </c>
      <c r="H16" s="87">
        <v>43900</v>
      </c>
      <c r="I16" s="87">
        <v>5900</v>
      </c>
      <c r="J16" s="87">
        <v>2500</v>
      </c>
      <c r="K16" s="87">
        <v>300</v>
      </c>
      <c r="L16" s="87">
        <v>46700</v>
      </c>
      <c r="M16" s="88"/>
    </row>
    <row r="17" spans="1:13" ht="30" customHeight="1">
      <c r="A17" s="792"/>
      <c r="B17" s="794"/>
      <c r="C17" s="85" t="s">
        <v>51</v>
      </c>
      <c r="D17" s="100">
        <f>IF(D16=0,0,D15-D16)</f>
        <v>93400</v>
      </c>
      <c r="E17" s="101">
        <f t="shared" ref="E17:L17" si="6">E15-E16</f>
        <v>24000</v>
      </c>
      <c r="F17" s="101">
        <f t="shared" si="6"/>
        <v>6900</v>
      </c>
      <c r="G17" s="101">
        <f t="shared" si="6"/>
        <v>41000</v>
      </c>
      <c r="H17" s="101">
        <f t="shared" si="6"/>
        <v>9100</v>
      </c>
      <c r="I17" s="101">
        <f t="shared" si="6"/>
        <v>-800</v>
      </c>
      <c r="J17" s="101">
        <f t="shared" si="6"/>
        <v>300</v>
      </c>
      <c r="K17" s="101">
        <f t="shared" si="6"/>
        <v>0</v>
      </c>
      <c r="L17" s="101">
        <f t="shared" si="6"/>
        <v>12900</v>
      </c>
      <c r="M17" s="102"/>
    </row>
    <row r="18" spans="1:13" ht="30" customHeight="1">
      <c r="A18" s="792"/>
      <c r="B18" s="794"/>
      <c r="C18" s="90" t="s">
        <v>112</v>
      </c>
      <c r="D18" s="91">
        <f t="shared" ref="D18:K18" si="7">IF(D15&gt;0,IF(D16&gt;0,D15/D16*100,0),0)</f>
        <v>137.07820563715759</v>
      </c>
      <c r="E18" s="92">
        <f t="shared" si="7"/>
        <v>122.55639097744361</v>
      </c>
      <c r="F18" s="93">
        <f t="shared" si="7"/>
        <v>135.9375</v>
      </c>
      <c r="G18" s="94">
        <f t="shared" si="7"/>
        <v>251.85185185185185</v>
      </c>
      <c r="H18" s="94">
        <f t="shared" si="7"/>
        <v>120.72892938496582</v>
      </c>
      <c r="I18" s="94">
        <f t="shared" si="7"/>
        <v>86.440677966101703</v>
      </c>
      <c r="J18" s="94">
        <f t="shared" si="7"/>
        <v>112.00000000000001</v>
      </c>
      <c r="K18" s="94">
        <f t="shared" si="7"/>
        <v>100</v>
      </c>
      <c r="L18" s="94">
        <f>IF(L15&gt;0,IF(L16&gt;0,L15/L16*100,0),0)</f>
        <v>127.62312633832977</v>
      </c>
      <c r="M18" s="81"/>
    </row>
    <row r="19" spans="1:13" ht="30" customHeight="1" thickBot="1">
      <c r="A19" s="795"/>
      <c r="B19" s="796"/>
      <c r="C19" s="95" t="s">
        <v>140</v>
      </c>
      <c r="D19" s="96">
        <v>100</v>
      </c>
      <c r="E19" s="97">
        <f t="shared" ref="E19:L19" si="8">E15/$D$15*100</f>
        <v>37.764262959745146</v>
      </c>
      <c r="F19" s="97">
        <f t="shared" si="8"/>
        <v>7.5586446568201566</v>
      </c>
      <c r="G19" s="97">
        <f t="shared" si="8"/>
        <v>19.693020561830295</v>
      </c>
      <c r="H19" s="97">
        <f t="shared" si="8"/>
        <v>15.348971908485376</v>
      </c>
      <c r="I19" s="97">
        <f t="shared" si="8"/>
        <v>1.4769765421372718</v>
      </c>
      <c r="J19" s="97">
        <f t="shared" si="8"/>
        <v>0.81088908195771792</v>
      </c>
      <c r="K19" s="97">
        <f t="shared" si="8"/>
        <v>8.6880973066898348E-2</v>
      </c>
      <c r="L19" s="98">
        <f t="shared" si="8"/>
        <v>17.26035331595714</v>
      </c>
      <c r="M19" s="81"/>
    </row>
    <row r="20" spans="1:13" ht="17.25">
      <c r="A20" s="104" t="s">
        <v>55</v>
      </c>
      <c r="B20" s="48" t="s">
        <v>59</v>
      </c>
      <c r="C20" s="105"/>
      <c r="D20" s="47"/>
      <c r="E20" s="47"/>
      <c r="F20" s="47"/>
      <c r="G20" s="47"/>
      <c r="H20" s="106"/>
      <c r="I20" s="106"/>
      <c r="J20" s="106"/>
      <c r="K20" s="106"/>
      <c r="L20" s="106"/>
      <c r="M20" s="106"/>
    </row>
    <row r="21" spans="1:13" ht="17.25">
      <c r="A21" s="106"/>
      <c r="B21" s="107" t="s">
        <v>151</v>
      </c>
      <c r="C21" s="105"/>
      <c r="D21" s="47"/>
      <c r="E21" s="47"/>
      <c r="F21" s="47"/>
      <c r="G21" s="47"/>
      <c r="H21" s="47"/>
      <c r="I21" s="47"/>
      <c r="J21" s="47"/>
      <c r="K21" s="47"/>
      <c r="L21" s="47"/>
      <c r="M21" s="106"/>
    </row>
  </sheetData>
  <mergeCells count="7">
    <mergeCell ref="A1:B1"/>
    <mergeCell ref="A5:B9"/>
    <mergeCell ref="A10:A14"/>
    <mergeCell ref="B10:B14"/>
    <mergeCell ref="A15:A19"/>
    <mergeCell ref="B15:B19"/>
    <mergeCell ref="A4:B4"/>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workbookViewId="0">
      <selection sqref="A1:B1"/>
    </sheetView>
  </sheetViews>
  <sheetFormatPr defaultRowHeight="13.5"/>
  <cols>
    <col min="1" max="12" width="10.625" style="8" customWidth="1"/>
    <col min="13" max="16384" width="9" style="8"/>
  </cols>
  <sheetData>
    <row r="1" spans="1:12" s="636" customFormat="1" ht="24" customHeight="1">
      <c r="A1" s="758" t="str">
        <f>平成24年度!A1</f>
        <v>平成2４年度</v>
      </c>
      <c r="B1" s="758"/>
      <c r="C1" s="637"/>
      <c r="D1" s="637"/>
      <c r="E1" s="638" t="str">
        <f ca="1">RIGHT(CELL("filename",$A$1),LEN(CELL("filename",$A$1))-FIND("]",CELL("filename",$A$1)))</f>
        <v>11月（１表）</v>
      </c>
      <c r="F1" s="639" t="s">
        <v>19</v>
      </c>
      <c r="G1" s="638"/>
      <c r="H1" s="639"/>
      <c r="I1" s="640"/>
      <c r="J1" s="638"/>
      <c r="K1" s="634"/>
      <c r="L1" s="635"/>
    </row>
    <row r="2" spans="1:12" ht="14.25">
      <c r="A2" s="159"/>
      <c r="B2" s="43"/>
      <c r="C2" s="43"/>
      <c r="D2" s="43"/>
      <c r="E2" s="43"/>
      <c r="F2" s="43"/>
      <c r="G2" s="43"/>
      <c r="H2" s="43"/>
      <c r="I2" s="43"/>
      <c r="J2" s="43"/>
      <c r="K2" s="43"/>
      <c r="L2" s="43"/>
    </row>
    <row r="3" spans="1:12" ht="18" thickBot="1">
      <c r="A3" s="48" t="s">
        <v>92</v>
      </c>
      <c r="B3" s="108"/>
      <c r="C3" s="108"/>
      <c r="D3" s="109"/>
      <c r="E3" s="108"/>
      <c r="F3" s="108"/>
      <c r="G3" s="108"/>
      <c r="H3" s="108"/>
      <c r="I3" s="108"/>
      <c r="J3" s="108"/>
      <c r="K3" s="109"/>
      <c r="L3" s="160" t="s">
        <v>48</v>
      </c>
    </row>
    <row r="4" spans="1:12" ht="18" thickBot="1">
      <c r="A4" s="161"/>
      <c r="B4" s="162"/>
      <c r="C4" s="163" t="s">
        <v>49</v>
      </c>
      <c r="D4" s="767" t="s">
        <v>93</v>
      </c>
      <c r="E4" s="768"/>
      <c r="F4" s="768"/>
      <c r="G4" s="12"/>
      <c r="H4" s="12"/>
      <c r="I4" s="12"/>
      <c r="J4" s="12"/>
      <c r="K4" s="12"/>
      <c r="L4" s="13"/>
    </row>
    <row r="5" spans="1:12" ht="17.25">
      <c r="A5" s="165"/>
      <c r="B5" s="166"/>
      <c r="C5" s="167"/>
      <c r="D5" s="769"/>
      <c r="E5" s="770"/>
      <c r="F5" s="770"/>
      <c r="G5" s="767" t="s">
        <v>94</v>
      </c>
      <c r="H5" s="768"/>
      <c r="I5" s="768"/>
      <c r="J5" s="768"/>
      <c r="K5" s="768"/>
      <c r="L5" s="771"/>
    </row>
    <row r="6" spans="1:12" ht="17.25">
      <c r="A6" s="772" t="s">
        <v>95</v>
      </c>
      <c r="B6" s="773"/>
      <c r="C6" s="168"/>
      <c r="D6" s="218"/>
      <c r="E6" s="774" t="s">
        <v>96</v>
      </c>
      <c r="F6" s="776" t="s">
        <v>97</v>
      </c>
      <c r="G6" s="778" t="s">
        <v>98</v>
      </c>
      <c r="H6" s="169"/>
      <c r="I6" s="170"/>
      <c r="J6" s="780" t="s">
        <v>99</v>
      </c>
      <c r="K6" s="169"/>
      <c r="L6" s="171"/>
    </row>
    <row r="7" spans="1:12" ht="17.25">
      <c r="A7" s="172"/>
      <c r="B7" s="173"/>
      <c r="C7" s="174"/>
      <c r="D7" s="175"/>
      <c r="E7" s="775"/>
      <c r="F7" s="777"/>
      <c r="G7" s="779"/>
      <c r="H7" s="176" t="s">
        <v>96</v>
      </c>
      <c r="I7" s="177" t="s">
        <v>50</v>
      </c>
      <c r="J7" s="781"/>
      <c r="K7" s="176" t="s">
        <v>96</v>
      </c>
      <c r="L7" s="178" t="s">
        <v>50</v>
      </c>
    </row>
    <row r="8" spans="1:12" ht="31.5" customHeight="1">
      <c r="A8" s="759" t="s">
        <v>100</v>
      </c>
      <c r="B8" s="760"/>
      <c r="C8" s="642" t="s">
        <v>178</v>
      </c>
      <c r="D8" s="643">
        <f>E8+F8</f>
        <v>483100</v>
      </c>
      <c r="E8" s="644">
        <f>H8+K8</f>
        <v>468800</v>
      </c>
      <c r="F8" s="645">
        <f>I8+L8</f>
        <v>14300</v>
      </c>
      <c r="G8" s="14">
        <f>H8+I8</f>
        <v>477300</v>
      </c>
      <c r="H8" s="179">
        <v>465500</v>
      </c>
      <c r="I8" s="180">
        <v>11800</v>
      </c>
      <c r="J8" s="15">
        <f>K8+L8</f>
        <v>5800</v>
      </c>
      <c r="K8" s="179">
        <v>3300</v>
      </c>
      <c r="L8" s="45">
        <v>2500</v>
      </c>
    </row>
    <row r="9" spans="1:12" ht="31.5" customHeight="1">
      <c r="A9" s="761"/>
      <c r="B9" s="762"/>
      <c r="C9" s="183" t="s">
        <v>74</v>
      </c>
      <c r="D9" s="16">
        <f>E9+F9</f>
        <v>440700</v>
      </c>
      <c r="E9" s="184">
        <f>H9+K9</f>
        <v>426800</v>
      </c>
      <c r="F9" s="185">
        <f>I9+L9</f>
        <v>13900</v>
      </c>
      <c r="G9" s="17">
        <f>H9+I9</f>
        <v>437200</v>
      </c>
      <c r="H9" s="186">
        <v>423900</v>
      </c>
      <c r="I9" s="187">
        <v>13300</v>
      </c>
      <c r="J9" s="18">
        <f>K9+L9</f>
        <v>3500</v>
      </c>
      <c r="K9" s="186">
        <v>2900</v>
      </c>
      <c r="L9" s="188">
        <v>600</v>
      </c>
    </row>
    <row r="10" spans="1:12" ht="31.5" customHeight="1">
      <c r="A10" s="761"/>
      <c r="B10" s="762"/>
      <c r="C10" s="189" t="s">
        <v>51</v>
      </c>
      <c r="D10" s="19">
        <f>D8-D9</f>
        <v>42400</v>
      </c>
      <c r="E10" s="190">
        <f t="shared" ref="E10:L10" si="0">E8-E9</f>
        <v>42000</v>
      </c>
      <c r="F10" s="156">
        <f t="shared" si="0"/>
        <v>400</v>
      </c>
      <c r="G10" s="20">
        <f t="shared" si="0"/>
        <v>40100</v>
      </c>
      <c r="H10" s="191">
        <f t="shared" si="0"/>
        <v>41600</v>
      </c>
      <c r="I10" s="192">
        <f t="shared" si="0"/>
        <v>-1500</v>
      </c>
      <c r="J10" s="21">
        <f t="shared" si="0"/>
        <v>2300</v>
      </c>
      <c r="K10" s="191">
        <f t="shared" si="0"/>
        <v>400</v>
      </c>
      <c r="L10" s="156">
        <f t="shared" si="0"/>
        <v>1900</v>
      </c>
    </row>
    <row r="11" spans="1:12" ht="31.5" customHeight="1">
      <c r="A11" s="761"/>
      <c r="B11" s="762"/>
      <c r="C11" s="193" t="s">
        <v>138</v>
      </c>
      <c r="D11" s="22">
        <f t="shared" ref="D11:L11" si="1">IF(D8&gt;0,IF(D9&gt;0,D8/D9*100,0),0)</f>
        <v>109.62105740866804</v>
      </c>
      <c r="E11" s="194">
        <f t="shared" si="1"/>
        <v>109.8406747891284</v>
      </c>
      <c r="F11" s="195">
        <f t="shared" si="1"/>
        <v>102.87769784172663</v>
      </c>
      <c r="G11" s="23">
        <f t="shared" si="1"/>
        <v>109.17200365965233</v>
      </c>
      <c r="H11" s="196">
        <f t="shared" si="1"/>
        <v>109.81363529134229</v>
      </c>
      <c r="I11" s="197">
        <f t="shared" si="1"/>
        <v>88.721804511278194</v>
      </c>
      <c r="J11" s="24">
        <f t="shared" si="1"/>
        <v>165.71428571428572</v>
      </c>
      <c r="K11" s="196">
        <f t="shared" si="1"/>
        <v>113.79310344827587</v>
      </c>
      <c r="L11" s="198">
        <f t="shared" si="1"/>
        <v>416.66666666666669</v>
      </c>
    </row>
    <row r="12" spans="1:12" ht="31.5" customHeight="1">
      <c r="A12" s="763" t="s">
        <v>103</v>
      </c>
      <c r="B12" s="764" t="s">
        <v>104</v>
      </c>
      <c r="C12" s="646" t="s">
        <v>105</v>
      </c>
      <c r="D12" s="647">
        <f>SUM(E12:F12)</f>
        <v>3999500</v>
      </c>
      <c r="E12" s="648">
        <f>H12+K12</f>
        <v>3698800</v>
      </c>
      <c r="F12" s="649">
        <f>I12+L12</f>
        <v>300700</v>
      </c>
      <c r="G12" s="25">
        <f>SUM(H12:I12)</f>
        <v>3836900</v>
      </c>
      <c r="H12" s="199">
        <v>3674000</v>
      </c>
      <c r="I12" s="200">
        <v>162900</v>
      </c>
      <c r="J12" s="26">
        <f>SUM(K12:L12)</f>
        <v>162600</v>
      </c>
      <c r="K12" s="199">
        <v>24800</v>
      </c>
      <c r="L12" s="181">
        <v>137800</v>
      </c>
    </row>
    <row r="13" spans="1:12" ht="31.5" customHeight="1">
      <c r="A13" s="763"/>
      <c r="B13" s="764"/>
      <c r="C13" s="189" t="s">
        <v>106</v>
      </c>
      <c r="D13" s="16">
        <f>SUM(E13:F13)</f>
        <v>3708300</v>
      </c>
      <c r="E13" s="184">
        <f>H13+K13</f>
        <v>3480000</v>
      </c>
      <c r="F13" s="201">
        <f>I13+L13</f>
        <v>228300</v>
      </c>
      <c r="G13" s="17">
        <f>SUM(H13:I13)</f>
        <v>3576600</v>
      </c>
      <c r="H13" s="202">
        <v>3459100</v>
      </c>
      <c r="I13" s="203">
        <v>117500</v>
      </c>
      <c r="J13" s="18">
        <f>SUM(K13:L13)</f>
        <v>131700</v>
      </c>
      <c r="K13" s="202">
        <v>20900</v>
      </c>
      <c r="L13" s="185">
        <v>110800</v>
      </c>
    </row>
    <row r="14" spans="1:12" ht="31.5" customHeight="1">
      <c r="A14" s="763"/>
      <c r="B14" s="764"/>
      <c r="C14" s="189" t="s">
        <v>51</v>
      </c>
      <c r="D14" s="19">
        <f t="shared" ref="D14:L14" si="2">D12-D13</f>
        <v>291200</v>
      </c>
      <c r="E14" s="190">
        <f t="shared" si="2"/>
        <v>218800</v>
      </c>
      <c r="F14" s="204">
        <f t="shared" si="2"/>
        <v>72400</v>
      </c>
      <c r="G14" s="20">
        <f t="shared" si="2"/>
        <v>260300</v>
      </c>
      <c r="H14" s="191">
        <f t="shared" si="2"/>
        <v>214900</v>
      </c>
      <c r="I14" s="192">
        <f t="shared" si="2"/>
        <v>45400</v>
      </c>
      <c r="J14" s="21">
        <f t="shared" si="2"/>
        <v>30900</v>
      </c>
      <c r="K14" s="191">
        <f t="shared" si="2"/>
        <v>3900</v>
      </c>
      <c r="L14" s="156">
        <f t="shared" si="2"/>
        <v>27000</v>
      </c>
    </row>
    <row r="15" spans="1:12" ht="31.5" customHeight="1">
      <c r="A15" s="763"/>
      <c r="B15" s="764"/>
      <c r="C15" s="193" t="s">
        <v>107</v>
      </c>
      <c r="D15" s="27">
        <f t="shared" ref="D15:L15" si="3">IF(D12&gt;0,IF(D13&gt;0,D12/D13*100,0),0)</f>
        <v>107.85265485532453</v>
      </c>
      <c r="E15" s="205">
        <f t="shared" si="3"/>
        <v>106.28735632183907</v>
      </c>
      <c r="F15" s="206">
        <f t="shared" si="3"/>
        <v>131.71265878230398</v>
      </c>
      <c r="G15" s="28">
        <f t="shared" si="3"/>
        <v>107.27786165632165</v>
      </c>
      <c r="H15" s="207">
        <f t="shared" si="3"/>
        <v>106.21259865282877</v>
      </c>
      <c r="I15" s="208">
        <f t="shared" si="3"/>
        <v>138.63829787234044</v>
      </c>
      <c r="J15" s="29">
        <f t="shared" si="3"/>
        <v>123.46241457858771</v>
      </c>
      <c r="K15" s="207">
        <f t="shared" si="3"/>
        <v>118.6602870813397</v>
      </c>
      <c r="L15" s="209">
        <f t="shared" si="3"/>
        <v>124.3682310469314</v>
      </c>
    </row>
    <row r="16" spans="1:12" ht="31.5" customHeight="1">
      <c r="A16" s="763" t="s">
        <v>108</v>
      </c>
      <c r="B16" s="764" t="s">
        <v>109</v>
      </c>
      <c r="C16" s="646" t="s">
        <v>110</v>
      </c>
      <c r="D16" s="647">
        <f>SUM(E16:F16)</f>
        <v>5372400</v>
      </c>
      <c r="E16" s="648">
        <f>K16+H16</f>
        <v>5012800</v>
      </c>
      <c r="F16" s="649">
        <f>L16+I16</f>
        <v>359600</v>
      </c>
      <c r="G16" s="25">
        <f>SUM(H16:I16)</f>
        <v>5193800</v>
      </c>
      <c r="H16" s="199">
        <v>4979900</v>
      </c>
      <c r="I16" s="200">
        <v>213900</v>
      </c>
      <c r="J16" s="26">
        <f>SUM(K16:L16)</f>
        <v>178600</v>
      </c>
      <c r="K16" s="199">
        <v>32900</v>
      </c>
      <c r="L16" s="181">
        <v>145700</v>
      </c>
    </row>
    <row r="17" spans="1:12" ht="31.5" customHeight="1">
      <c r="A17" s="763"/>
      <c r="B17" s="764"/>
      <c r="C17" s="189" t="s">
        <v>111</v>
      </c>
      <c r="D17" s="16">
        <f>SUM(E17:F17)</f>
        <v>4968700</v>
      </c>
      <c r="E17" s="184">
        <f>K17+H17</f>
        <v>4702900</v>
      </c>
      <c r="F17" s="201">
        <f>L17+I17</f>
        <v>265800</v>
      </c>
      <c r="G17" s="17">
        <f>SUM(H17:I17)</f>
        <v>4823300</v>
      </c>
      <c r="H17" s="202">
        <v>4673700</v>
      </c>
      <c r="I17" s="203">
        <v>149600</v>
      </c>
      <c r="J17" s="18">
        <f>SUM(K17:L17)</f>
        <v>145400</v>
      </c>
      <c r="K17" s="202">
        <v>29200</v>
      </c>
      <c r="L17" s="185">
        <v>116200</v>
      </c>
    </row>
    <row r="18" spans="1:12" ht="31.5" customHeight="1">
      <c r="A18" s="763"/>
      <c r="B18" s="764"/>
      <c r="C18" s="189" t="s">
        <v>51</v>
      </c>
      <c r="D18" s="19">
        <f t="shared" ref="D18:L18" si="4">D16-D17</f>
        <v>403700</v>
      </c>
      <c r="E18" s="190">
        <f t="shared" si="4"/>
        <v>309900</v>
      </c>
      <c r="F18" s="204">
        <f t="shared" si="4"/>
        <v>93800</v>
      </c>
      <c r="G18" s="20">
        <f t="shared" si="4"/>
        <v>370500</v>
      </c>
      <c r="H18" s="191">
        <f t="shared" si="4"/>
        <v>306200</v>
      </c>
      <c r="I18" s="192">
        <f t="shared" si="4"/>
        <v>64300</v>
      </c>
      <c r="J18" s="21">
        <f t="shared" si="4"/>
        <v>33200</v>
      </c>
      <c r="K18" s="191">
        <f t="shared" si="4"/>
        <v>3700</v>
      </c>
      <c r="L18" s="156">
        <f t="shared" si="4"/>
        <v>29500</v>
      </c>
    </row>
    <row r="19" spans="1:12" ht="31.5" customHeight="1" thickBot="1">
      <c r="A19" s="765"/>
      <c r="B19" s="766"/>
      <c r="C19" s="210" t="s">
        <v>112</v>
      </c>
      <c r="D19" s="30">
        <f t="shared" ref="D19:L19" si="5">IF(D16&gt;0,IF(D17&gt;0,D16/D17*100,0),0)</f>
        <v>108.12486163382775</v>
      </c>
      <c r="E19" s="211">
        <f t="shared" si="5"/>
        <v>106.5895511280274</v>
      </c>
      <c r="F19" s="212">
        <f t="shared" si="5"/>
        <v>135.28969149736645</v>
      </c>
      <c r="G19" s="31">
        <f t="shared" si="5"/>
        <v>107.6814628988452</v>
      </c>
      <c r="H19" s="213">
        <f t="shared" si="5"/>
        <v>106.55155444294671</v>
      </c>
      <c r="I19" s="214">
        <f t="shared" si="5"/>
        <v>142.98128342245991</v>
      </c>
      <c r="J19" s="32">
        <f t="shared" si="5"/>
        <v>122.83356258596973</v>
      </c>
      <c r="K19" s="213">
        <f t="shared" si="5"/>
        <v>112.67123287671232</v>
      </c>
      <c r="L19" s="215">
        <f t="shared" si="5"/>
        <v>125.38726333907057</v>
      </c>
    </row>
    <row r="20" spans="1:12" ht="17.25">
      <c r="A20" s="43"/>
      <c r="B20" s="48"/>
      <c r="C20" s="370"/>
      <c r="D20" s="108"/>
      <c r="E20" s="108"/>
      <c r="F20" s="108"/>
      <c r="G20" s="108"/>
      <c r="H20" s="108"/>
      <c r="I20" s="108"/>
      <c r="J20" s="108"/>
      <c r="K20" s="108"/>
      <c r="L20" s="108"/>
    </row>
    <row r="21" spans="1:12" ht="14.25">
      <c r="A21" s="43"/>
      <c r="B21" s="43"/>
      <c r="C21" s="43"/>
      <c r="D21" s="43"/>
      <c r="E21" s="43"/>
      <c r="F21" s="43"/>
      <c r="G21" s="43"/>
      <c r="H21" s="43"/>
      <c r="I21" s="43"/>
      <c r="J21" s="43"/>
      <c r="K21" s="43"/>
      <c r="L21" s="43"/>
    </row>
  </sheetData>
  <mergeCells count="13">
    <mergeCell ref="D4:F5"/>
    <mergeCell ref="G5:L5"/>
    <mergeCell ref="A6:B6"/>
    <mergeCell ref="E6:E7"/>
    <mergeCell ref="F6:F7"/>
    <mergeCell ref="G6:G7"/>
    <mergeCell ref="J6:J7"/>
    <mergeCell ref="A1:B1"/>
    <mergeCell ref="A8:B11"/>
    <mergeCell ref="A12:A15"/>
    <mergeCell ref="B12:B15"/>
    <mergeCell ref="A16:A19"/>
    <mergeCell ref="B16:B19"/>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
  <sheetViews>
    <sheetView workbookViewId="0">
      <selection sqref="A1:B1"/>
    </sheetView>
  </sheetViews>
  <sheetFormatPr defaultRowHeight="13.5"/>
  <cols>
    <col min="1" max="16384" width="9" style="230"/>
  </cols>
  <sheetData>
    <row r="1" spans="1:32" s="636" customFormat="1" ht="24" customHeight="1">
      <c r="A1" s="758" t="str">
        <f>平成24年度!A1</f>
        <v>平成2４年度</v>
      </c>
      <c r="B1" s="758"/>
      <c r="C1" s="637"/>
      <c r="D1" s="637"/>
      <c r="E1" s="638" t="str">
        <f ca="1">RIGHT(CELL("filename",$A$1),LEN(CELL("filename",$A$1))-FIND("]",CELL("filename",$A$1)))</f>
        <v>11月（２表）</v>
      </c>
      <c r="F1" s="639" t="s">
        <v>19</v>
      </c>
      <c r="G1" s="638"/>
      <c r="H1" s="639"/>
      <c r="I1" s="640"/>
      <c r="J1" s="638"/>
      <c r="K1" s="634"/>
      <c r="L1" s="635"/>
      <c r="M1" s="635"/>
      <c r="N1" s="635"/>
      <c r="O1" s="635"/>
      <c r="P1" s="635"/>
      <c r="Q1" s="635"/>
    </row>
    <row r="2" spans="1:32" ht="21.75" thickBot="1">
      <c r="A2" s="46" t="s">
        <v>53</v>
      </c>
      <c r="B2" s="108"/>
      <c r="C2" s="108"/>
      <c r="D2" s="109"/>
      <c r="E2" s="108"/>
      <c r="F2" s="108"/>
      <c r="G2" s="108"/>
      <c r="H2" s="108"/>
      <c r="I2" s="108"/>
      <c r="J2" s="108"/>
      <c r="K2" s="108"/>
      <c r="L2" s="108"/>
      <c r="M2" s="108"/>
      <c r="N2" s="108"/>
      <c r="O2" s="108"/>
      <c r="P2" s="108"/>
      <c r="Q2" s="108"/>
      <c r="R2" s="108"/>
      <c r="S2" s="108"/>
      <c r="T2" s="108"/>
      <c r="U2" s="109"/>
      <c r="V2" s="108"/>
      <c r="W2" s="108"/>
      <c r="X2" s="108"/>
      <c r="Y2" s="108"/>
      <c r="Z2" s="108"/>
      <c r="AA2" s="108"/>
      <c r="AB2" s="108"/>
      <c r="AC2" s="108"/>
      <c r="AD2" s="108"/>
      <c r="AE2" s="43"/>
      <c r="AF2" s="43"/>
    </row>
    <row r="3" spans="1:32" ht="17.25">
      <c r="A3" s="110"/>
      <c r="B3" s="111"/>
      <c r="C3" s="112" t="s">
        <v>49</v>
      </c>
      <c r="D3" s="113"/>
      <c r="E3" s="674">
        <v>1</v>
      </c>
      <c r="F3" s="675">
        <v>2</v>
      </c>
      <c r="G3" s="674">
        <v>3</v>
      </c>
      <c r="H3" s="676">
        <v>4</v>
      </c>
      <c r="I3" s="675">
        <v>5</v>
      </c>
      <c r="J3" s="675">
        <v>9</v>
      </c>
      <c r="K3" s="677">
        <v>6</v>
      </c>
      <c r="L3" s="675">
        <v>7</v>
      </c>
      <c r="M3" s="675">
        <v>8</v>
      </c>
      <c r="N3" s="675">
        <v>10</v>
      </c>
      <c r="O3" s="675">
        <v>11</v>
      </c>
      <c r="P3" s="675">
        <v>12</v>
      </c>
      <c r="Q3" s="675">
        <v>13</v>
      </c>
      <c r="R3" s="675">
        <v>14</v>
      </c>
      <c r="S3" s="675">
        <v>15</v>
      </c>
      <c r="T3" s="675">
        <v>16</v>
      </c>
      <c r="U3" s="675">
        <v>17</v>
      </c>
      <c r="V3" s="675">
        <v>18</v>
      </c>
      <c r="W3" s="675">
        <v>19</v>
      </c>
      <c r="X3" s="675">
        <v>20</v>
      </c>
      <c r="Y3" s="675">
        <v>21</v>
      </c>
      <c r="Z3" s="675">
        <v>22</v>
      </c>
      <c r="AA3" s="676">
        <v>23</v>
      </c>
      <c r="AB3" s="675">
        <v>24</v>
      </c>
      <c r="AC3" s="675">
        <v>25</v>
      </c>
      <c r="AD3" s="678">
        <v>26</v>
      </c>
      <c r="AE3" s="115">
        <v>27</v>
      </c>
      <c r="AF3" s="106"/>
    </row>
    <row r="4" spans="1:32" ht="18" thickBot="1">
      <c r="A4" s="788" t="s">
        <v>95</v>
      </c>
      <c r="B4" s="789"/>
      <c r="C4" s="116"/>
      <c r="D4" s="117" t="s">
        <v>54</v>
      </c>
      <c r="E4" s="680" t="s">
        <v>113</v>
      </c>
      <c r="F4" s="681" t="s">
        <v>114</v>
      </c>
      <c r="G4" s="682" t="s">
        <v>115</v>
      </c>
      <c r="H4" s="680" t="s">
        <v>116</v>
      </c>
      <c r="I4" s="681" t="s">
        <v>117</v>
      </c>
      <c r="J4" s="684" t="s">
        <v>121</v>
      </c>
      <c r="K4" s="683" t="s">
        <v>118</v>
      </c>
      <c r="L4" s="681" t="s">
        <v>119</v>
      </c>
      <c r="M4" s="681" t="s">
        <v>120</v>
      </c>
      <c r="N4" s="681" t="s">
        <v>122</v>
      </c>
      <c r="O4" s="681" t="s">
        <v>123</v>
      </c>
      <c r="P4" s="681" t="s">
        <v>124</v>
      </c>
      <c r="Q4" s="681" t="s">
        <v>125</v>
      </c>
      <c r="R4" s="681" t="s">
        <v>126</v>
      </c>
      <c r="S4" s="681" t="s">
        <v>127</v>
      </c>
      <c r="T4" s="681" t="s">
        <v>128</v>
      </c>
      <c r="U4" s="681" t="s">
        <v>129</v>
      </c>
      <c r="V4" s="681" t="s">
        <v>130</v>
      </c>
      <c r="W4" s="681" t="s">
        <v>131</v>
      </c>
      <c r="X4" s="681" t="s">
        <v>132</v>
      </c>
      <c r="Y4" s="681" t="s">
        <v>133</v>
      </c>
      <c r="Z4" s="681" t="s">
        <v>134</v>
      </c>
      <c r="AA4" s="680" t="s">
        <v>135</v>
      </c>
      <c r="AB4" s="681" t="s">
        <v>136</v>
      </c>
      <c r="AC4" s="681" t="s">
        <v>159</v>
      </c>
      <c r="AD4" s="680" t="s">
        <v>137</v>
      </c>
      <c r="AE4" s="118" t="s">
        <v>97</v>
      </c>
      <c r="AF4" s="106"/>
    </row>
    <row r="5" spans="1:32" ht="30" customHeight="1">
      <c r="A5" s="783" t="s">
        <v>100</v>
      </c>
      <c r="B5" s="790"/>
      <c r="C5" s="673" t="s">
        <v>179</v>
      </c>
      <c r="D5" s="671">
        <f>SUM(E5:AE5)</f>
        <v>483100</v>
      </c>
      <c r="E5" s="686">
        <v>235100</v>
      </c>
      <c r="F5" s="686">
        <v>21000</v>
      </c>
      <c r="G5" s="686">
        <v>37500</v>
      </c>
      <c r="H5" s="686">
        <v>16700</v>
      </c>
      <c r="I5" s="686">
        <v>66900</v>
      </c>
      <c r="J5" s="686">
        <v>0</v>
      </c>
      <c r="K5" s="686">
        <v>37200</v>
      </c>
      <c r="L5" s="686">
        <v>4000</v>
      </c>
      <c r="M5" s="686">
        <v>12500</v>
      </c>
      <c r="N5" s="686">
        <v>5900</v>
      </c>
      <c r="O5" s="686">
        <v>300</v>
      </c>
      <c r="P5" s="686">
        <v>2300</v>
      </c>
      <c r="Q5" s="686">
        <v>3200</v>
      </c>
      <c r="R5" s="686">
        <v>0</v>
      </c>
      <c r="S5" s="686">
        <v>2800</v>
      </c>
      <c r="T5" s="686">
        <v>3200</v>
      </c>
      <c r="U5" s="686">
        <v>5900</v>
      </c>
      <c r="V5" s="686">
        <v>3800</v>
      </c>
      <c r="W5" s="686">
        <v>2300</v>
      </c>
      <c r="X5" s="687">
        <v>0</v>
      </c>
      <c r="Y5" s="687">
        <v>2300</v>
      </c>
      <c r="Z5" s="687">
        <v>3000</v>
      </c>
      <c r="AA5" s="687">
        <v>0</v>
      </c>
      <c r="AB5" s="687">
        <v>2900</v>
      </c>
      <c r="AC5" s="687">
        <v>0</v>
      </c>
      <c r="AD5" s="688">
        <v>0</v>
      </c>
      <c r="AE5" s="34">
        <v>14300</v>
      </c>
      <c r="AF5" s="502"/>
    </row>
    <row r="6" spans="1:32" ht="30" customHeight="1">
      <c r="A6" s="783"/>
      <c r="B6" s="790"/>
      <c r="C6" s="121" t="s">
        <v>74</v>
      </c>
      <c r="D6" s="120">
        <f>SUM(E6:AE6)</f>
        <v>440700</v>
      </c>
      <c r="E6" s="33">
        <v>210100</v>
      </c>
      <c r="F6" s="33">
        <v>21600</v>
      </c>
      <c r="G6" s="33">
        <v>31800</v>
      </c>
      <c r="H6" s="33">
        <v>19700</v>
      </c>
      <c r="I6" s="33">
        <v>59800</v>
      </c>
      <c r="J6" s="33">
        <v>0</v>
      </c>
      <c r="K6" s="33">
        <v>35300</v>
      </c>
      <c r="L6" s="33">
        <v>0</v>
      </c>
      <c r="M6" s="33">
        <v>10300</v>
      </c>
      <c r="N6" s="33">
        <v>5900</v>
      </c>
      <c r="O6" s="33">
        <v>0</v>
      </c>
      <c r="P6" s="33">
        <v>2900</v>
      </c>
      <c r="Q6" s="33">
        <v>2500</v>
      </c>
      <c r="R6" s="33">
        <v>0</v>
      </c>
      <c r="S6" s="33">
        <v>3700</v>
      </c>
      <c r="T6" s="33">
        <v>3200</v>
      </c>
      <c r="U6" s="33">
        <v>5000</v>
      </c>
      <c r="V6" s="33">
        <v>4400</v>
      </c>
      <c r="W6" s="33">
        <v>2700</v>
      </c>
      <c r="X6" s="33">
        <v>0</v>
      </c>
      <c r="Y6" s="33">
        <v>2300</v>
      </c>
      <c r="Z6" s="33">
        <v>2800</v>
      </c>
      <c r="AA6" s="33">
        <v>0</v>
      </c>
      <c r="AB6" s="33">
        <v>2800</v>
      </c>
      <c r="AC6" s="33">
        <v>0</v>
      </c>
      <c r="AD6" s="36">
        <v>0</v>
      </c>
      <c r="AE6" s="37">
        <v>13900</v>
      </c>
      <c r="AF6" s="43"/>
    </row>
    <row r="7" spans="1:32" ht="30" customHeight="1">
      <c r="A7" s="783"/>
      <c r="B7" s="790"/>
      <c r="C7" s="121" t="s">
        <v>51</v>
      </c>
      <c r="D7" s="122">
        <f>D5-D6</f>
        <v>42400</v>
      </c>
      <c r="E7" s="123">
        <f>E5-E6</f>
        <v>25000</v>
      </c>
      <c r="F7" s="124">
        <f>F5-F6</f>
        <v>-600</v>
      </c>
      <c r="G7" s="124">
        <f t="shared" ref="G7:AE7" si="0">G5-G6</f>
        <v>5700</v>
      </c>
      <c r="H7" s="124">
        <f t="shared" si="0"/>
        <v>-3000</v>
      </c>
      <c r="I7" s="124">
        <f t="shared" si="0"/>
        <v>7100</v>
      </c>
      <c r="J7" s="124">
        <f>J5-J6</f>
        <v>0</v>
      </c>
      <c r="K7" s="124">
        <f t="shared" si="0"/>
        <v>1900</v>
      </c>
      <c r="L7" s="124">
        <f t="shared" si="0"/>
        <v>4000</v>
      </c>
      <c r="M7" s="124">
        <f t="shared" si="0"/>
        <v>2200</v>
      </c>
      <c r="N7" s="124">
        <f t="shared" si="0"/>
        <v>0</v>
      </c>
      <c r="O7" s="124">
        <f t="shared" si="0"/>
        <v>300</v>
      </c>
      <c r="P7" s="124">
        <f t="shared" si="0"/>
        <v>-600</v>
      </c>
      <c r="Q7" s="124">
        <f t="shared" si="0"/>
        <v>700</v>
      </c>
      <c r="R7" s="124">
        <f t="shared" si="0"/>
        <v>0</v>
      </c>
      <c r="S7" s="124">
        <f t="shared" si="0"/>
        <v>-900</v>
      </c>
      <c r="T7" s="124">
        <f t="shared" si="0"/>
        <v>0</v>
      </c>
      <c r="U7" s="124">
        <f t="shared" si="0"/>
        <v>900</v>
      </c>
      <c r="V7" s="124">
        <f t="shared" si="0"/>
        <v>-600</v>
      </c>
      <c r="W7" s="124">
        <f t="shared" si="0"/>
        <v>-400</v>
      </c>
      <c r="X7" s="124">
        <f t="shared" si="0"/>
        <v>0</v>
      </c>
      <c r="Y7" s="124">
        <f t="shared" si="0"/>
        <v>0</v>
      </c>
      <c r="Z7" s="124">
        <f t="shared" si="0"/>
        <v>200</v>
      </c>
      <c r="AA7" s="124">
        <f t="shared" si="0"/>
        <v>0</v>
      </c>
      <c r="AB7" s="124">
        <f t="shared" si="0"/>
        <v>100</v>
      </c>
      <c r="AC7" s="124">
        <f t="shared" si="0"/>
        <v>0</v>
      </c>
      <c r="AD7" s="124">
        <f t="shared" si="0"/>
        <v>0</v>
      </c>
      <c r="AE7" s="125">
        <f t="shared" si="0"/>
        <v>400</v>
      </c>
      <c r="AF7" s="43"/>
    </row>
    <row r="8" spans="1:32" ht="30" customHeight="1">
      <c r="A8" s="783"/>
      <c r="B8" s="790"/>
      <c r="C8" s="126" t="s">
        <v>138</v>
      </c>
      <c r="D8" s="127">
        <f t="shared" ref="D8:AE8" si="1">IF(D5&gt;0,IF(D6&gt;0,D5/D6*100,0),0)</f>
        <v>109.62105740866804</v>
      </c>
      <c r="E8" s="128">
        <f>IF(E5&gt;0,IF(E6&gt;0,E5/E6*100,0),0)</f>
        <v>111.89909566872917</v>
      </c>
      <c r="F8" s="129">
        <f t="shared" si="1"/>
        <v>97.222222222222214</v>
      </c>
      <c r="G8" s="129">
        <f t="shared" si="1"/>
        <v>117.9245283018868</v>
      </c>
      <c r="H8" s="129">
        <f t="shared" si="1"/>
        <v>84.771573604060919</v>
      </c>
      <c r="I8" s="129">
        <f t="shared" si="1"/>
        <v>111.87290969899666</v>
      </c>
      <c r="J8" s="129" t="s">
        <v>52</v>
      </c>
      <c r="K8" s="130">
        <f t="shared" si="1"/>
        <v>105.38243626062322</v>
      </c>
      <c r="L8" s="130" t="s">
        <v>139</v>
      </c>
      <c r="M8" s="129">
        <f t="shared" si="1"/>
        <v>121.35922330097087</v>
      </c>
      <c r="N8" s="129">
        <f t="shared" si="1"/>
        <v>100</v>
      </c>
      <c r="O8" s="129" t="s">
        <v>139</v>
      </c>
      <c r="P8" s="129">
        <f t="shared" si="1"/>
        <v>79.310344827586206</v>
      </c>
      <c r="Q8" s="129">
        <f t="shared" si="1"/>
        <v>128</v>
      </c>
      <c r="R8" s="130" t="s">
        <v>52</v>
      </c>
      <c r="S8" s="130">
        <f t="shared" si="1"/>
        <v>75.675675675675677</v>
      </c>
      <c r="T8" s="129">
        <f t="shared" si="1"/>
        <v>100</v>
      </c>
      <c r="U8" s="129">
        <f t="shared" si="1"/>
        <v>118</v>
      </c>
      <c r="V8" s="130">
        <f t="shared" si="1"/>
        <v>86.36363636363636</v>
      </c>
      <c r="W8" s="130">
        <f t="shared" si="1"/>
        <v>85.18518518518519</v>
      </c>
      <c r="X8" s="130" t="s">
        <v>52</v>
      </c>
      <c r="Y8" s="130">
        <f t="shared" si="1"/>
        <v>100</v>
      </c>
      <c r="Z8" s="129">
        <f t="shared" si="1"/>
        <v>107.14285714285714</v>
      </c>
      <c r="AA8" s="129" t="s">
        <v>52</v>
      </c>
      <c r="AB8" s="130">
        <f t="shared" si="1"/>
        <v>103.57142857142858</v>
      </c>
      <c r="AC8" s="129" t="s">
        <v>52</v>
      </c>
      <c r="AD8" s="130" t="s">
        <v>52</v>
      </c>
      <c r="AE8" s="131">
        <f t="shared" si="1"/>
        <v>102.87769784172663</v>
      </c>
      <c r="AF8" s="43"/>
    </row>
    <row r="9" spans="1:32" ht="30" customHeight="1" thickBot="1">
      <c r="A9" s="784"/>
      <c r="B9" s="791"/>
      <c r="C9" s="132" t="s">
        <v>180</v>
      </c>
      <c r="D9" s="133">
        <v>100</v>
      </c>
      <c r="E9" s="134">
        <f>E5/$D$5*100</f>
        <v>48.664872697164149</v>
      </c>
      <c r="F9" s="134">
        <f t="shared" ref="F9:AE9" si="2">F5/$D$5*100</f>
        <v>4.3469261022562611</v>
      </c>
      <c r="G9" s="134">
        <f t="shared" si="2"/>
        <v>7.7623680397433237</v>
      </c>
      <c r="H9" s="134">
        <f t="shared" si="2"/>
        <v>3.4568412336990271</v>
      </c>
      <c r="I9" s="134">
        <f t="shared" si="2"/>
        <v>13.84806458290209</v>
      </c>
      <c r="J9" s="134">
        <f>J5/$D$5*100</f>
        <v>0</v>
      </c>
      <c r="K9" s="134">
        <f t="shared" si="2"/>
        <v>7.7002690954253774</v>
      </c>
      <c r="L9" s="134">
        <f t="shared" si="2"/>
        <v>0.82798592423928785</v>
      </c>
      <c r="M9" s="134">
        <f t="shared" si="2"/>
        <v>2.5874560132477749</v>
      </c>
      <c r="N9" s="134">
        <f t="shared" si="2"/>
        <v>1.2212792382529498</v>
      </c>
      <c r="O9" s="134">
        <f t="shared" si="2"/>
        <v>6.2098944317946596E-2</v>
      </c>
      <c r="P9" s="134">
        <f t="shared" si="2"/>
        <v>0.47609190643759053</v>
      </c>
      <c r="Q9" s="134">
        <f t="shared" si="2"/>
        <v>0.66238873939143028</v>
      </c>
      <c r="R9" s="134">
        <f t="shared" si="2"/>
        <v>0</v>
      </c>
      <c r="S9" s="134">
        <f t="shared" si="2"/>
        <v>0.57959014696750155</v>
      </c>
      <c r="T9" s="134">
        <f t="shared" si="2"/>
        <v>0.66238873939143028</v>
      </c>
      <c r="U9" s="134">
        <f t="shared" si="2"/>
        <v>1.2212792382529498</v>
      </c>
      <c r="V9" s="134">
        <f t="shared" si="2"/>
        <v>0.7865866280273236</v>
      </c>
      <c r="W9" s="134">
        <f t="shared" si="2"/>
        <v>0.47609190643759053</v>
      </c>
      <c r="X9" s="134">
        <f t="shared" si="2"/>
        <v>0</v>
      </c>
      <c r="Y9" s="134">
        <f t="shared" si="2"/>
        <v>0.47609190643759053</v>
      </c>
      <c r="Z9" s="134">
        <f t="shared" si="2"/>
        <v>0.62098944317946592</v>
      </c>
      <c r="AA9" s="134">
        <f t="shared" si="2"/>
        <v>0</v>
      </c>
      <c r="AB9" s="134">
        <f>AB5/$D$5*100</f>
        <v>0.60028979507348368</v>
      </c>
      <c r="AC9" s="134">
        <f>AC5/$D$5*100</f>
        <v>0</v>
      </c>
      <c r="AD9" s="134">
        <f t="shared" si="2"/>
        <v>0</v>
      </c>
      <c r="AE9" s="135">
        <f t="shared" si="2"/>
        <v>2.9600496791554542</v>
      </c>
      <c r="AF9" s="43"/>
    </row>
    <row r="10" spans="1:32" ht="30" customHeight="1">
      <c r="A10" s="782" t="s">
        <v>103</v>
      </c>
      <c r="B10" s="785" t="s">
        <v>104</v>
      </c>
      <c r="C10" s="670" t="s">
        <v>105</v>
      </c>
      <c r="D10" s="671">
        <f>SUM(E10:AE10)</f>
        <v>3999500</v>
      </c>
      <c r="E10" s="672">
        <v>1852600</v>
      </c>
      <c r="F10" s="668">
        <v>192400</v>
      </c>
      <c r="G10" s="668">
        <v>370300</v>
      </c>
      <c r="H10" s="668">
        <v>139700</v>
      </c>
      <c r="I10" s="668">
        <v>459200</v>
      </c>
      <c r="J10" s="668">
        <v>1300</v>
      </c>
      <c r="K10" s="668">
        <v>293000</v>
      </c>
      <c r="L10" s="668">
        <v>4500</v>
      </c>
      <c r="M10" s="668">
        <v>89100</v>
      </c>
      <c r="N10" s="668">
        <v>41400</v>
      </c>
      <c r="O10" s="668">
        <v>300</v>
      </c>
      <c r="P10" s="668">
        <v>8800</v>
      </c>
      <c r="Q10" s="668">
        <v>19500</v>
      </c>
      <c r="R10" s="668">
        <v>0</v>
      </c>
      <c r="S10" s="668">
        <v>22900</v>
      </c>
      <c r="T10" s="668">
        <v>29700</v>
      </c>
      <c r="U10" s="668">
        <v>49100</v>
      </c>
      <c r="V10" s="668">
        <v>35500</v>
      </c>
      <c r="W10" s="668">
        <v>18500</v>
      </c>
      <c r="X10" s="668">
        <v>0</v>
      </c>
      <c r="Y10" s="668">
        <v>17700</v>
      </c>
      <c r="Z10" s="668">
        <v>21200</v>
      </c>
      <c r="AA10" s="668">
        <v>0</v>
      </c>
      <c r="AB10" s="668">
        <v>21700</v>
      </c>
      <c r="AC10" s="668">
        <v>7300</v>
      </c>
      <c r="AD10" s="668">
        <v>3100</v>
      </c>
      <c r="AE10" s="138">
        <v>300700</v>
      </c>
      <c r="AF10" s="43"/>
    </row>
    <row r="11" spans="1:32" ht="30" customHeight="1">
      <c r="A11" s="783"/>
      <c r="B11" s="786"/>
      <c r="C11" s="139" t="s">
        <v>106</v>
      </c>
      <c r="D11" s="140">
        <f>SUM(E11:AE11)</f>
        <v>3708300</v>
      </c>
      <c r="E11" s="141">
        <v>1701000</v>
      </c>
      <c r="F11" s="141">
        <v>199500</v>
      </c>
      <c r="G11" s="141">
        <v>343900</v>
      </c>
      <c r="H11" s="141">
        <v>162700</v>
      </c>
      <c r="I11" s="141">
        <v>457600</v>
      </c>
      <c r="J11" s="141">
        <v>0</v>
      </c>
      <c r="K11" s="141">
        <v>286900</v>
      </c>
      <c r="L11" s="141">
        <v>0</v>
      </c>
      <c r="M11" s="141">
        <v>83400</v>
      </c>
      <c r="N11" s="141">
        <v>18900</v>
      </c>
      <c r="O11" s="141">
        <v>0</v>
      </c>
      <c r="P11" s="141">
        <v>9400</v>
      </c>
      <c r="Q11" s="141">
        <v>18700</v>
      </c>
      <c r="R11" s="141">
        <v>0</v>
      </c>
      <c r="S11" s="141">
        <v>25000</v>
      </c>
      <c r="T11" s="141">
        <v>30700</v>
      </c>
      <c r="U11" s="141">
        <v>39000</v>
      </c>
      <c r="V11" s="141">
        <v>41500</v>
      </c>
      <c r="W11" s="141">
        <v>3200</v>
      </c>
      <c r="X11" s="141">
        <v>300</v>
      </c>
      <c r="Y11" s="141">
        <v>16000</v>
      </c>
      <c r="Z11" s="141">
        <v>19500</v>
      </c>
      <c r="AA11" s="141">
        <v>0</v>
      </c>
      <c r="AB11" s="141">
        <v>21200</v>
      </c>
      <c r="AC11" s="141">
        <v>0</v>
      </c>
      <c r="AD11" s="141">
        <v>1600</v>
      </c>
      <c r="AE11" s="142">
        <v>228300</v>
      </c>
      <c r="AF11" s="43"/>
    </row>
    <row r="12" spans="1:32" ht="30" customHeight="1">
      <c r="A12" s="783"/>
      <c r="B12" s="786"/>
      <c r="C12" s="139" t="s">
        <v>51</v>
      </c>
      <c r="D12" s="122">
        <f>IF(D11=0,0,D10-D11)</f>
        <v>291200</v>
      </c>
      <c r="E12" s="124">
        <f t="shared" ref="E12:P12" si="3">E10-E11</f>
        <v>151600</v>
      </c>
      <c r="F12" s="124">
        <f t="shared" si="3"/>
        <v>-7100</v>
      </c>
      <c r="G12" s="124">
        <f t="shared" si="3"/>
        <v>26400</v>
      </c>
      <c r="H12" s="124">
        <f t="shared" si="3"/>
        <v>-23000</v>
      </c>
      <c r="I12" s="124">
        <f t="shared" si="3"/>
        <v>1600</v>
      </c>
      <c r="J12" s="124">
        <f>J10-J11</f>
        <v>1300</v>
      </c>
      <c r="K12" s="124">
        <f t="shared" si="3"/>
        <v>6100</v>
      </c>
      <c r="L12" s="124">
        <f t="shared" si="3"/>
        <v>4500</v>
      </c>
      <c r="M12" s="124">
        <f t="shared" si="3"/>
        <v>5700</v>
      </c>
      <c r="N12" s="124">
        <f t="shared" si="3"/>
        <v>22500</v>
      </c>
      <c r="O12" s="124">
        <f t="shared" si="3"/>
        <v>300</v>
      </c>
      <c r="P12" s="124">
        <f t="shared" si="3"/>
        <v>-600</v>
      </c>
      <c r="Q12" s="124">
        <f>Q10-Q11</f>
        <v>800</v>
      </c>
      <c r="R12" s="124">
        <f t="shared" ref="R12:AE12" si="4">R10-R11</f>
        <v>0</v>
      </c>
      <c r="S12" s="124">
        <f t="shared" si="4"/>
        <v>-2100</v>
      </c>
      <c r="T12" s="124">
        <f t="shared" si="4"/>
        <v>-1000</v>
      </c>
      <c r="U12" s="124">
        <f t="shared" si="4"/>
        <v>10100</v>
      </c>
      <c r="V12" s="124">
        <f t="shared" si="4"/>
        <v>-6000</v>
      </c>
      <c r="W12" s="124">
        <f t="shared" si="4"/>
        <v>15300</v>
      </c>
      <c r="X12" s="124">
        <f t="shared" si="4"/>
        <v>-300</v>
      </c>
      <c r="Y12" s="124">
        <f t="shared" si="4"/>
        <v>1700</v>
      </c>
      <c r="Z12" s="124">
        <f t="shared" si="4"/>
        <v>1700</v>
      </c>
      <c r="AA12" s="124">
        <f t="shared" si="4"/>
        <v>0</v>
      </c>
      <c r="AB12" s="124">
        <f t="shared" si="4"/>
        <v>500</v>
      </c>
      <c r="AC12" s="124">
        <f t="shared" si="4"/>
        <v>7300</v>
      </c>
      <c r="AD12" s="124">
        <f t="shared" si="4"/>
        <v>1500</v>
      </c>
      <c r="AE12" s="125">
        <f t="shared" si="4"/>
        <v>72400</v>
      </c>
      <c r="AF12" s="43"/>
    </row>
    <row r="13" spans="1:32" ht="30" customHeight="1">
      <c r="A13" s="783"/>
      <c r="B13" s="786"/>
      <c r="C13" s="143" t="s">
        <v>107</v>
      </c>
      <c r="D13" s="144">
        <f t="shared" ref="D13:AE13" si="5">IF(D10&gt;0,IF(D11&gt;0,D10/D11*100,0),0)</f>
        <v>107.85265485532453</v>
      </c>
      <c r="E13" s="145">
        <f t="shared" si="5"/>
        <v>108.91240446796002</v>
      </c>
      <c r="F13" s="146">
        <f t="shared" si="5"/>
        <v>96.441102756892221</v>
      </c>
      <c r="G13" s="147">
        <f t="shared" si="5"/>
        <v>107.67665018900843</v>
      </c>
      <c r="H13" s="147">
        <f t="shared" si="5"/>
        <v>85.863552550706828</v>
      </c>
      <c r="I13" s="146">
        <f t="shared" si="5"/>
        <v>100.34965034965036</v>
      </c>
      <c r="J13" s="146" t="s">
        <v>139</v>
      </c>
      <c r="K13" s="147">
        <f t="shared" si="5"/>
        <v>102.12617636807251</v>
      </c>
      <c r="L13" s="147" t="s">
        <v>139</v>
      </c>
      <c r="M13" s="146">
        <f t="shared" si="5"/>
        <v>106.83453237410072</v>
      </c>
      <c r="N13" s="146">
        <f t="shared" si="5"/>
        <v>219.04761904761907</v>
      </c>
      <c r="O13" s="147" t="s">
        <v>139</v>
      </c>
      <c r="P13" s="147">
        <f t="shared" si="5"/>
        <v>93.61702127659575</v>
      </c>
      <c r="Q13" s="147">
        <f t="shared" si="5"/>
        <v>104.27807486631015</v>
      </c>
      <c r="R13" s="147" t="s">
        <v>52</v>
      </c>
      <c r="S13" s="147">
        <f t="shared" si="5"/>
        <v>91.600000000000009</v>
      </c>
      <c r="T13" s="147">
        <f t="shared" si="5"/>
        <v>96.742671009771982</v>
      </c>
      <c r="U13" s="146">
        <f t="shared" si="5"/>
        <v>125.8974358974359</v>
      </c>
      <c r="V13" s="147">
        <f t="shared" si="5"/>
        <v>85.542168674698786</v>
      </c>
      <c r="W13" s="147">
        <f t="shared" si="5"/>
        <v>578.125</v>
      </c>
      <c r="X13" s="147" t="s">
        <v>165</v>
      </c>
      <c r="Y13" s="147">
        <f t="shared" si="5"/>
        <v>110.625</v>
      </c>
      <c r="Z13" s="147">
        <f t="shared" si="5"/>
        <v>108.71794871794872</v>
      </c>
      <c r="AA13" s="147" t="s">
        <v>52</v>
      </c>
      <c r="AB13" s="147">
        <f t="shared" si="5"/>
        <v>102.35849056603774</v>
      </c>
      <c r="AC13" s="130" t="s">
        <v>139</v>
      </c>
      <c r="AD13" s="147">
        <f t="shared" si="5"/>
        <v>193.75</v>
      </c>
      <c r="AE13" s="148">
        <f t="shared" si="5"/>
        <v>131.71265878230398</v>
      </c>
      <c r="AF13" s="43"/>
    </row>
    <row r="14" spans="1:32" ht="30" customHeight="1" thickBot="1">
      <c r="A14" s="784"/>
      <c r="B14" s="787"/>
      <c r="C14" s="149" t="s">
        <v>102</v>
      </c>
      <c r="D14" s="150">
        <v>100</v>
      </c>
      <c r="E14" s="151">
        <f>E10/$D$10*100</f>
        <v>46.320790098762345</v>
      </c>
      <c r="F14" s="151">
        <f t="shared" ref="F14:AE14" si="6">F10/$D$10*100</f>
        <v>4.8106013251656456</v>
      </c>
      <c r="G14" s="151">
        <f t="shared" si="6"/>
        <v>9.2586573321665213</v>
      </c>
      <c r="H14" s="151">
        <f t="shared" si="6"/>
        <v>3.4929366170771345</v>
      </c>
      <c r="I14" s="151">
        <f t="shared" si="6"/>
        <v>11.481435179397424</v>
      </c>
      <c r="J14" s="151">
        <f>J10/$D$10*100</f>
        <v>3.2504063007875984E-2</v>
      </c>
      <c r="K14" s="151">
        <f t="shared" si="6"/>
        <v>7.3259157394674341</v>
      </c>
      <c r="L14" s="151">
        <f t="shared" si="6"/>
        <v>0.11251406425803225</v>
      </c>
      <c r="M14" s="151">
        <f t="shared" si="6"/>
        <v>2.2277784723090384</v>
      </c>
      <c r="N14" s="151">
        <f t="shared" si="6"/>
        <v>1.0351293911738966</v>
      </c>
      <c r="O14" s="151">
        <f t="shared" si="6"/>
        <v>7.5009376172021497E-3</v>
      </c>
      <c r="P14" s="151">
        <f t="shared" si="6"/>
        <v>0.22002750343792973</v>
      </c>
      <c r="Q14" s="151">
        <f>Q10/$D$10*100</f>
        <v>0.48756094511813974</v>
      </c>
      <c r="R14" s="151">
        <f t="shared" si="6"/>
        <v>0</v>
      </c>
      <c r="S14" s="151">
        <f t="shared" si="6"/>
        <v>0.57257157144643078</v>
      </c>
      <c r="T14" s="151">
        <f t="shared" si="6"/>
        <v>0.74259282410301286</v>
      </c>
      <c r="U14" s="151">
        <f t="shared" si="6"/>
        <v>1.2276534566820854</v>
      </c>
      <c r="V14" s="151">
        <f t="shared" si="6"/>
        <v>0.8876109513689211</v>
      </c>
      <c r="W14" s="151">
        <f t="shared" si="6"/>
        <v>0.4625578197274659</v>
      </c>
      <c r="X14" s="151">
        <f t="shared" si="6"/>
        <v>0</v>
      </c>
      <c r="Y14" s="151">
        <f t="shared" si="6"/>
        <v>0.44255531941492682</v>
      </c>
      <c r="Z14" s="151">
        <f t="shared" si="6"/>
        <v>0.53006625828228526</v>
      </c>
      <c r="AA14" s="151">
        <f t="shared" si="6"/>
        <v>0</v>
      </c>
      <c r="AB14" s="151">
        <f t="shared" si="6"/>
        <v>0.54256782097762224</v>
      </c>
      <c r="AC14" s="151">
        <f>AC10/$D$10*100</f>
        <v>0.182522815351919</v>
      </c>
      <c r="AD14" s="151">
        <f t="shared" si="6"/>
        <v>7.7509688711088889E-2</v>
      </c>
      <c r="AE14" s="152">
        <f t="shared" si="6"/>
        <v>7.5184398049756229</v>
      </c>
      <c r="AF14" s="43"/>
    </row>
    <row r="15" spans="1:32" ht="30" customHeight="1">
      <c r="A15" s="782" t="s">
        <v>108</v>
      </c>
      <c r="B15" s="785" t="s">
        <v>109</v>
      </c>
      <c r="C15" s="666" t="s">
        <v>110</v>
      </c>
      <c r="D15" s="667">
        <f>SUM(E15:AE15)</f>
        <v>5372400</v>
      </c>
      <c r="E15" s="668">
        <v>2505500</v>
      </c>
      <c r="F15" s="668">
        <v>260700</v>
      </c>
      <c r="G15" s="668">
        <v>475600</v>
      </c>
      <c r="H15" s="668">
        <v>196600</v>
      </c>
      <c r="I15" s="668">
        <v>632000</v>
      </c>
      <c r="J15" s="668">
        <v>1500</v>
      </c>
      <c r="K15" s="668">
        <v>410400</v>
      </c>
      <c r="L15" s="668">
        <v>4600</v>
      </c>
      <c r="M15" s="668">
        <v>119700</v>
      </c>
      <c r="N15" s="668">
        <v>56700</v>
      </c>
      <c r="O15" s="668">
        <v>900</v>
      </c>
      <c r="P15" s="668">
        <v>14200</v>
      </c>
      <c r="Q15" s="668">
        <v>27000</v>
      </c>
      <c r="R15" s="668">
        <v>100</v>
      </c>
      <c r="S15" s="668">
        <v>31200</v>
      </c>
      <c r="T15" s="668">
        <v>38700</v>
      </c>
      <c r="U15" s="668">
        <v>67800</v>
      </c>
      <c r="V15" s="668">
        <v>46900</v>
      </c>
      <c r="W15" s="668">
        <v>26900</v>
      </c>
      <c r="X15" s="668">
        <v>0</v>
      </c>
      <c r="Y15" s="668">
        <v>24300</v>
      </c>
      <c r="Z15" s="668">
        <v>29200</v>
      </c>
      <c r="AA15" s="668">
        <v>100</v>
      </c>
      <c r="AB15" s="668">
        <v>29700</v>
      </c>
      <c r="AC15" s="668">
        <v>7300</v>
      </c>
      <c r="AD15" s="668">
        <v>5200</v>
      </c>
      <c r="AE15" s="138">
        <v>359600</v>
      </c>
      <c r="AF15" s="43"/>
    </row>
    <row r="16" spans="1:32" ht="30" customHeight="1">
      <c r="A16" s="783"/>
      <c r="B16" s="786"/>
      <c r="C16" s="139" t="s">
        <v>111</v>
      </c>
      <c r="D16" s="140">
        <f>SUM(E16:AE16)</f>
        <v>4968700</v>
      </c>
      <c r="E16" s="141">
        <v>2299900</v>
      </c>
      <c r="F16" s="141">
        <v>270000</v>
      </c>
      <c r="G16" s="141">
        <v>443900</v>
      </c>
      <c r="H16" s="141">
        <v>215900</v>
      </c>
      <c r="I16" s="141">
        <v>622600</v>
      </c>
      <c r="J16" s="141">
        <v>0</v>
      </c>
      <c r="K16" s="141">
        <v>398500</v>
      </c>
      <c r="L16" s="141">
        <v>0</v>
      </c>
      <c r="M16" s="141">
        <v>112700</v>
      </c>
      <c r="N16" s="141">
        <v>30700</v>
      </c>
      <c r="O16" s="141">
        <v>400</v>
      </c>
      <c r="P16" s="141">
        <v>14800</v>
      </c>
      <c r="Q16" s="141">
        <v>26600</v>
      </c>
      <c r="R16" s="141">
        <v>0</v>
      </c>
      <c r="S16" s="141">
        <v>32900</v>
      </c>
      <c r="T16" s="141">
        <v>39100</v>
      </c>
      <c r="U16" s="141">
        <v>55200</v>
      </c>
      <c r="V16" s="141">
        <v>55500</v>
      </c>
      <c r="W16" s="141">
        <v>3400</v>
      </c>
      <c r="X16" s="141">
        <v>300</v>
      </c>
      <c r="Y16" s="141">
        <v>21800</v>
      </c>
      <c r="Z16" s="141">
        <v>27500</v>
      </c>
      <c r="AA16" s="141">
        <v>0</v>
      </c>
      <c r="AB16" s="141">
        <v>27800</v>
      </c>
      <c r="AC16" s="141">
        <v>0</v>
      </c>
      <c r="AD16" s="141">
        <v>3400</v>
      </c>
      <c r="AE16" s="142">
        <v>265800</v>
      </c>
      <c r="AF16" s="43"/>
    </row>
    <row r="17" spans="1:32" ht="30" customHeight="1">
      <c r="A17" s="783"/>
      <c r="B17" s="786"/>
      <c r="C17" s="139" t="s">
        <v>51</v>
      </c>
      <c r="D17" s="154">
        <f>IF(D16=0,0,D15-D16)</f>
        <v>403700</v>
      </c>
      <c r="E17" s="155">
        <f t="shared" ref="E17:AE17" si="7">E15-E16</f>
        <v>205600</v>
      </c>
      <c r="F17" s="155">
        <f t="shared" si="7"/>
        <v>-9300</v>
      </c>
      <c r="G17" s="155">
        <f t="shared" si="7"/>
        <v>31700</v>
      </c>
      <c r="H17" s="155">
        <f t="shared" si="7"/>
        <v>-19300</v>
      </c>
      <c r="I17" s="155">
        <f t="shared" si="7"/>
        <v>9400</v>
      </c>
      <c r="J17" s="155">
        <f>J15-J16</f>
        <v>1500</v>
      </c>
      <c r="K17" s="155">
        <f t="shared" si="7"/>
        <v>11900</v>
      </c>
      <c r="L17" s="155">
        <f t="shared" si="7"/>
        <v>4600</v>
      </c>
      <c r="M17" s="155">
        <f t="shared" si="7"/>
        <v>7000</v>
      </c>
      <c r="N17" s="155">
        <f t="shared" si="7"/>
        <v>26000</v>
      </c>
      <c r="O17" s="155">
        <f t="shared" si="7"/>
        <v>500</v>
      </c>
      <c r="P17" s="155">
        <f t="shared" si="7"/>
        <v>-600</v>
      </c>
      <c r="Q17" s="155">
        <f t="shared" si="7"/>
        <v>400</v>
      </c>
      <c r="R17" s="155">
        <f t="shared" si="7"/>
        <v>100</v>
      </c>
      <c r="S17" s="155">
        <f t="shared" si="7"/>
        <v>-1700</v>
      </c>
      <c r="T17" s="155">
        <f t="shared" si="7"/>
        <v>-400</v>
      </c>
      <c r="U17" s="155">
        <f t="shared" si="7"/>
        <v>12600</v>
      </c>
      <c r="V17" s="155">
        <f t="shared" si="7"/>
        <v>-8600</v>
      </c>
      <c r="W17" s="155">
        <f t="shared" si="7"/>
        <v>23500</v>
      </c>
      <c r="X17" s="155">
        <f t="shared" si="7"/>
        <v>-300</v>
      </c>
      <c r="Y17" s="155">
        <f t="shared" si="7"/>
        <v>2500</v>
      </c>
      <c r="Z17" s="155">
        <f t="shared" si="7"/>
        <v>1700</v>
      </c>
      <c r="AA17" s="155">
        <f t="shared" si="7"/>
        <v>100</v>
      </c>
      <c r="AB17" s="155">
        <f t="shared" si="7"/>
        <v>1900</v>
      </c>
      <c r="AC17" s="155">
        <f t="shared" si="7"/>
        <v>7300</v>
      </c>
      <c r="AD17" s="155">
        <f t="shared" si="7"/>
        <v>1800</v>
      </c>
      <c r="AE17" s="156">
        <f t="shared" si="7"/>
        <v>93800</v>
      </c>
      <c r="AF17" s="43"/>
    </row>
    <row r="18" spans="1:32" ht="30" customHeight="1">
      <c r="A18" s="783"/>
      <c r="B18" s="786"/>
      <c r="C18" s="143" t="s">
        <v>112</v>
      </c>
      <c r="D18" s="144">
        <f t="shared" ref="D18:AE18" si="8">IF(D15&gt;0,IF(D16&gt;0,D15/D16*100,0),0)</f>
        <v>108.12486163382775</v>
      </c>
      <c r="E18" s="145">
        <f t="shared" si="8"/>
        <v>108.9395191095265</v>
      </c>
      <c r="F18" s="146">
        <f t="shared" si="8"/>
        <v>96.555555555555543</v>
      </c>
      <c r="G18" s="147">
        <f t="shared" si="8"/>
        <v>107.14124802883534</v>
      </c>
      <c r="H18" s="147">
        <f t="shared" si="8"/>
        <v>91.060676238999534</v>
      </c>
      <c r="I18" s="146">
        <f t="shared" si="8"/>
        <v>101.50979762287182</v>
      </c>
      <c r="J18" s="130" t="s">
        <v>139</v>
      </c>
      <c r="K18" s="147">
        <f t="shared" si="8"/>
        <v>102.9861982434128</v>
      </c>
      <c r="L18" s="130" t="s">
        <v>139</v>
      </c>
      <c r="M18" s="146">
        <f t="shared" si="8"/>
        <v>106.21118012422359</v>
      </c>
      <c r="N18" s="147">
        <f t="shared" si="8"/>
        <v>184.69055374592833</v>
      </c>
      <c r="O18" s="147">
        <f t="shared" si="8"/>
        <v>225</v>
      </c>
      <c r="P18" s="147">
        <f t="shared" si="8"/>
        <v>95.945945945945937</v>
      </c>
      <c r="Q18" s="147">
        <f t="shared" si="8"/>
        <v>101.50375939849626</v>
      </c>
      <c r="R18" s="130" t="s">
        <v>139</v>
      </c>
      <c r="S18" s="147">
        <f t="shared" si="8"/>
        <v>94.832826747720361</v>
      </c>
      <c r="T18" s="147">
        <f t="shared" si="8"/>
        <v>98.976982097186706</v>
      </c>
      <c r="U18" s="146">
        <f t="shared" si="8"/>
        <v>122.82608695652173</v>
      </c>
      <c r="V18" s="147">
        <f t="shared" si="8"/>
        <v>84.50450450450451</v>
      </c>
      <c r="W18" s="147">
        <f t="shared" si="8"/>
        <v>791.17647058823536</v>
      </c>
      <c r="X18" s="146" t="s">
        <v>165</v>
      </c>
      <c r="Y18" s="147">
        <f t="shared" si="8"/>
        <v>111.46788990825689</v>
      </c>
      <c r="Z18" s="147">
        <f t="shared" si="8"/>
        <v>106.18181818181817</v>
      </c>
      <c r="AA18" s="130" t="s">
        <v>139</v>
      </c>
      <c r="AB18" s="147">
        <f t="shared" si="8"/>
        <v>106.83453237410072</v>
      </c>
      <c r="AC18" s="130" t="s">
        <v>139</v>
      </c>
      <c r="AD18" s="147">
        <f t="shared" si="8"/>
        <v>152.94117647058823</v>
      </c>
      <c r="AE18" s="148">
        <f t="shared" si="8"/>
        <v>135.28969149736645</v>
      </c>
      <c r="AF18" s="43"/>
    </row>
    <row r="19" spans="1:32" ht="30" customHeight="1" thickBot="1">
      <c r="A19" s="784"/>
      <c r="B19" s="787"/>
      <c r="C19" s="149" t="s">
        <v>140</v>
      </c>
      <c r="D19" s="150">
        <v>100</v>
      </c>
      <c r="E19" s="151">
        <f>E15/$D$15*100</f>
        <v>46.636512545603452</v>
      </c>
      <c r="F19" s="151">
        <f t="shared" ref="F19:AE19" si="9">F15/$D$15*100</f>
        <v>4.8525798525798525</v>
      </c>
      <c r="G19" s="151">
        <f t="shared" si="9"/>
        <v>8.8526543071997619</v>
      </c>
      <c r="H19" s="151">
        <f t="shared" si="9"/>
        <v>3.6594445685354775</v>
      </c>
      <c r="I19" s="151">
        <f t="shared" si="9"/>
        <v>11.763829945648126</v>
      </c>
      <c r="J19" s="151">
        <f>J15/$D$15*100</f>
        <v>2.7920482465937011E-2</v>
      </c>
      <c r="K19" s="151">
        <f t="shared" si="9"/>
        <v>7.6390440026803663</v>
      </c>
      <c r="L19" s="151">
        <f t="shared" si="9"/>
        <v>8.5622812895540176E-2</v>
      </c>
      <c r="M19" s="151">
        <f t="shared" si="9"/>
        <v>2.2280545007817736</v>
      </c>
      <c r="N19" s="151">
        <f t="shared" si="9"/>
        <v>1.0553942372124192</v>
      </c>
      <c r="O19" s="151">
        <f t="shared" si="9"/>
        <v>1.6752289479562206E-2</v>
      </c>
      <c r="P19" s="151">
        <f t="shared" si="9"/>
        <v>0.26431390067753702</v>
      </c>
      <c r="Q19" s="151">
        <f>Q15/$D$15*100</f>
        <v>0.50256868438686619</v>
      </c>
      <c r="R19" s="151">
        <f t="shared" si="9"/>
        <v>1.861365497729134E-3</v>
      </c>
      <c r="S19" s="151">
        <f t="shared" si="9"/>
        <v>0.58074603529148983</v>
      </c>
      <c r="T19" s="151">
        <f t="shared" si="9"/>
        <v>0.72034844762117489</v>
      </c>
      <c r="U19" s="151">
        <f t="shared" si="9"/>
        <v>1.2620058074603531</v>
      </c>
      <c r="V19" s="151">
        <f t="shared" si="9"/>
        <v>0.87298041843496388</v>
      </c>
      <c r="W19" s="151">
        <f t="shared" si="9"/>
        <v>0.500707318889137</v>
      </c>
      <c r="X19" s="151">
        <f t="shared" si="9"/>
        <v>0</v>
      </c>
      <c r="Y19" s="151">
        <f t="shared" si="9"/>
        <v>0.45231181594817965</v>
      </c>
      <c r="Z19" s="151">
        <f t="shared" si="9"/>
        <v>0.54351872533690715</v>
      </c>
      <c r="AA19" s="151">
        <f t="shared" si="9"/>
        <v>1.861365497729134E-3</v>
      </c>
      <c r="AB19" s="151">
        <f t="shared" si="9"/>
        <v>0.55282555282555279</v>
      </c>
      <c r="AC19" s="151">
        <f>AC15/$D$15*100</f>
        <v>0.13587968133422679</v>
      </c>
      <c r="AD19" s="151">
        <f t="shared" si="9"/>
        <v>9.6791005881914971E-2</v>
      </c>
      <c r="AE19" s="152">
        <f t="shared" si="9"/>
        <v>6.6934703298339659</v>
      </c>
      <c r="AF19" s="43"/>
    </row>
    <row r="20" spans="1:32" ht="14.25">
      <c r="A20" s="157" t="s">
        <v>55</v>
      </c>
      <c r="B20" s="109" t="s">
        <v>56</v>
      </c>
      <c r="C20" s="370"/>
      <c r="D20" s="108"/>
      <c r="E20" s="108"/>
      <c r="F20" s="108"/>
      <c r="G20" s="108"/>
      <c r="H20" s="108"/>
      <c r="I20" s="108"/>
      <c r="J20" s="43"/>
      <c r="K20" s="43"/>
      <c r="L20" s="43"/>
      <c r="M20" s="43"/>
      <c r="N20" s="43"/>
      <c r="O20" s="43"/>
      <c r="P20" s="43"/>
      <c r="Q20" s="43"/>
      <c r="R20" s="43"/>
      <c r="S20" s="43"/>
      <c r="T20" s="43"/>
      <c r="U20" s="43"/>
      <c r="V20" s="43"/>
      <c r="W20" s="43"/>
      <c r="X20" s="43"/>
      <c r="Y20" s="43"/>
      <c r="Z20" s="43"/>
      <c r="AA20" s="43"/>
      <c r="AB20" s="43"/>
      <c r="AC20" s="43"/>
      <c r="AD20" s="43"/>
      <c r="AE20" s="43"/>
      <c r="AF20" s="43"/>
    </row>
    <row r="21" spans="1:32" ht="14.25">
      <c r="A21" s="43"/>
      <c r="B21" s="109" t="s">
        <v>141</v>
      </c>
      <c r="C21" s="370"/>
      <c r="D21" s="108"/>
      <c r="E21" s="108"/>
      <c r="F21" s="108"/>
      <c r="G21" s="108"/>
      <c r="H21" s="108"/>
      <c r="I21" s="108"/>
      <c r="J21" s="108"/>
      <c r="K21" s="108"/>
      <c r="L21" s="108"/>
      <c r="M21" s="108"/>
      <c r="N21" s="108"/>
      <c r="O21" s="108"/>
      <c r="P21" s="108"/>
      <c r="Q21" s="108"/>
      <c r="R21" s="108"/>
      <c r="S21" s="108"/>
      <c r="T21" s="108"/>
      <c r="U21" s="108"/>
      <c r="V21" s="43"/>
      <c r="W21" s="43"/>
      <c r="X21" s="43"/>
      <c r="Y21" s="43"/>
      <c r="Z21" s="43"/>
      <c r="AA21" s="43"/>
      <c r="AB21" s="43"/>
      <c r="AC21" s="43"/>
      <c r="AD21" s="43"/>
      <c r="AE21" s="43"/>
      <c r="AF21" s="43"/>
    </row>
    <row r="22" spans="1:32" ht="14.25">
      <c r="A22" s="43"/>
      <c r="B22" s="109" t="s">
        <v>142</v>
      </c>
      <c r="C22" s="370"/>
      <c r="D22" s="108"/>
      <c r="E22" s="108"/>
      <c r="F22" s="108"/>
      <c r="G22" s="108"/>
      <c r="H22" s="108"/>
      <c r="I22" s="108"/>
      <c r="J22" s="108"/>
      <c r="K22" s="108"/>
      <c r="L22" s="108"/>
      <c r="M22" s="108"/>
      <c r="N22" s="108"/>
      <c r="O22" s="108"/>
      <c r="P22" s="108"/>
      <c r="Q22" s="108"/>
      <c r="R22" s="108"/>
      <c r="S22" s="108"/>
      <c r="T22" s="108"/>
      <c r="U22" s="108"/>
      <c r="V22" s="43"/>
      <c r="W22" s="43"/>
      <c r="X22" s="43"/>
      <c r="Y22" s="43"/>
      <c r="Z22" s="43"/>
      <c r="AA22" s="43"/>
      <c r="AB22" s="43"/>
      <c r="AC22" s="43"/>
      <c r="AD22" s="43"/>
      <c r="AE22" s="43"/>
      <c r="AF22" s="43"/>
    </row>
  </sheetData>
  <mergeCells count="7">
    <mergeCell ref="A15:A19"/>
    <mergeCell ref="B15:B19"/>
    <mergeCell ref="A1:B1"/>
    <mergeCell ref="A4:B4"/>
    <mergeCell ref="A5:B9"/>
    <mergeCell ref="A10:A14"/>
    <mergeCell ref="B10:B14"/>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43"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workbookViewId="0">
      <selection sqref="A1:B1"/>
    </sheetView>
  </sheetViews>
  <sheetFormatPr defaultRowHeight="13.5"/>
  <cols>
    <col min="1" max="1" width="12.125" style="230" customWidth="1"/>
    <col min="2" max="2" width="9" style="230"/>
    <col min="3" max="3" width="12.75" style="230" customWidth="1"/>
    <col min="4" max="4" width="15.375" style="230" bestFit="1" customWidth="1"/>
    <col min="5" max="12" width="12.75" style="230" customWidth="1"/>
    <col min="13" max="16384" width="9" style="230"/>
  </cols>
  <sheetData>
    <row r="1" spans="1:13" s="636" customFormat="1" ht="24" customHeight="1">
      <c r="A1" s="758" t="str">
        <f>平成24年度!A1</f>
        <v>平成2４年度</v>
      </c>
      <c r="B1" s="758"/>
      <c r="C1" s="637"/>
      <c r="D1" s="637"/>
      <c r="E1" s="638" t="str">
        <f ca="1">RIGHT(CELL("filename",$A$1),LEN(CELL("filename",$A$1))-FIND("]",CELL("filename",$A$1)))</f>
        <v>11月（３表）</v>
      </c>
      <c r="F1" s="639" t="s">
        <v>19</v>
      </c>
      <c r="G1" s="638"/>
      <c r="H1" s="639"/>
      <c r="I1" s="640"/>
      <c r="J1" s="638"/>
      <c r="K1" s="634"/>
      <c r="L1" s="635"/>
      <c r="M1" s="635"/>
    </row>
    <row r="2" spans="1:13" ht="21.75" thickBot="1">
      <c r="A2" s="46" t="s">
        <v>143</v>
      </c>
      <c r="B2" s="47"/>
      <c r="C2" s="47"/>
      <c r="D2" s="48"/>
      <c r="E2" s="47"/>
      <c r="F2" s="47"/>
      <c r="G2" s="47"/>
      <c r="H2" s="47"/>
      <c r="I2" s="47"/>
      <c r="J2" s="47"/>
      <c r="K2" s="47"/>
      <c r="L2" s="47"/>
      <c r="M2" s="47"/>
    </row>
    <row r="3" spans="1:13" ht="18.75">
      <c r="A3" s="49"/>
      <c r="B3" s="50"/>
      <c r="C3" s="112" t="s">
        <v>49</v>
      </c>
      <c r="D3" s="739"/>
      <c r="E3" s="729">
        <v>1</v>
      </c>
      <c r="F3" s="729">
        <v>2</v>
      </c>
      <c r="G3" s="729">
        <v>3</v>
      </c>
      <c r="H3" s="729">
        <v>4</v>
      </c>
      <c r="I3" s="729">
        <v>5</v>
      </c>
      <c r="J3" s="729">
        <v>6</v>
      </c>
      <c r="K3" s="729">
        <v>7</v>
      </c>
      <c r="L3" s="52">
        <v>8</v>
      </c>
      <c r="M3" s="515"/>
    </row>
    <row r="4" spans="1:13" ht="19.5" thickBot="1">
      <c r="A4" s="799" t="s">
        <v>95</v>
      </c>
      <c r="B4" s="800"/>
      <c r="C4" s="116"/>
      <c r="D4" s="740" t="s">
        <v>144</v>
      </c>
      <c r="E4" s="750" t="s">
        <v>145</v>
      </c>
      <c r="F4" s="751" t="s">
        <v>146</v>
      </c>
      <c r="G4" s="751" t="s">
        <v>147</v>
      </c>
      <c r="H4" s="751" t="s">
        <v>148</v>
      </c>
      <c r="I4" s="751" t="s">
        <v>57</v>
      </c>
      <c r="J4" s="751" t="s">
        <v>149</v>
      </c>
      <c r="K4" s="751" t="s">
        <v>58</v>
      </c>
      <c r="L4" s="54" t="s">
        <v>150</v>
      </c>
      <c r="M4" s="55"/>
    </row>
    <row r="5" spans="1:13" ht="30" customHeight="1">
      <c r="A5" s="792" t="s">
        <v>100</v>
      </c>
      <c r="B5" s="793"/>
      <c r="C5" s="736" t="s">
        <v>179</v>
      </c>
      <c r="D5" s="737">
        <f>SUM(E5:L5)</f>
        <v>14300</v>
      </c>
      <c r="E5" s="738">
        <v>5100</v>
      </c>
      <c r="F5" s="738">
        <v>2600</v>
      </c>
      <c r="G5" s="738">
        <v>700</v>
      </c>
      <c r="H5" s="738">
        <v>2000</v>
      </c>
      <c r="I5" s="738">
        <v>400</v>
      </c>
      <c r="J5" s="738">
        <v>200</v>
      </c>
      <c r="K5" s="738">
        <v>200</v>
      </c>
      <c r="L5" s="59">
        <v>3100</v>
      </c>
      <c r="M5" s="60"/>
    </row>
    <row r="6" spans="1:13" ht="30" customHeight="1">
      <c r="A6" s="792"/>
      <c r="B6" s="794"/>
      <c r="C6" s="62" t="s">
        <v>74</v>
      </c>
      <c r="D6" s="57">
        <f>SUM(E6:L6)</f>
        <v>13900</v>
      </c>
      <c r="E6" s="63">
        <v>3400</v>
      </c>
      <c r="F6" s="63">
        <v>1600</v>
      </c>
      <c r="G6" s="63">
        <v>2900</v>
      </c>
      <c r="H6" s="63">
        <v>3600</v>
      </c>
      <c r="I6" s="63">
        <v>600</v>
      </c>
      <c r="J6" s="63">
        <v>100</v>
      </c>
      <c r="K6" s="63">
        <v>0</v>
      </c>
      <c r="L6" s="63">
        <v>1700</v>
      </c>
      <c r="M6" s="64"/>
    </row>
    <row r="7" spans="1:13" ht="30" customHeight="1">
      <c r="A7" s="792"/>
      <c r="B7" s="794"/>
      <c r="C7" s="62" t="s">
        <v>51</v>
      </c>
      <c r="D7" s="65">
        <f t="shared" ref="D7:L7" si="0">D5-D6</f>
        <v>400</v>
      </c>
      <c r="E7" s="66">
        <f t="shared" si="0"/>
        <v>1700</v>
      </c>
      <c r="F7" s="67">
        <f t="shared" si="0"/>
        <v>1000</v>
      </c>
      <c r="G7" s="67">
        <f t="shared" si="0"/>
        <v>-2200</v>
      </c>
      <c r="H7" s="67">
        <f t="shared" si="0"/>
        <v>-1600</v>
      </c>
      <c r="I7" s="67">
        <f t="shared" si="0"/>
        <v>-200</v>
      </c>
      <c r="J7" s="67">
        <f t="shared" si="0"/>
        <v>100</v>
      </c>
      <c r="K7" s="67">
        <f t="shared" si="0"/>
        <v>200</v>
      </c>
      <c r="L7" s="67">
        <f t="shared" si="0"/>
        <v>1400</v>
      </c>
      <c r="M7" s="68"/>
    </row>
    <row r="8" spans="1:13" ht="30" customHeight="1">
      <c r="A8" s="792"/>
      <c r="B8" s="794"/>
      <c r="C8" s="70" t="s">
        <v>138</v>
      </c>
      <c r="D8" s="71">
        <f t="shared" ref="D8:J8" si="1">IF(D5&gt;0,IF(D6&gt;0,D5/D6*100,0),0)</f>
        <v>102.87769784172663</v>
      </c>
      <c r="E8" s="72">
        <f t="shared" si="1"/>
        <v>150</v>
      </c>
      <c r="F8" s="73">
        <f t="shared" si="1"/>
        <v>162.5</v>
      </c>
      <c r="G8" s="73">
        <f t="shared" si="1"/>
        <v>24.137931034482758</v>
      </c>
      <c r="H8" s="73">
        <f t="shared" si="1"/>
        <v>55.555555555555557</v>
      </c>
      <c r="I8" s="73">
        <f t="shared" si="1"/>
        <v>66.666666666666657</v>
      </c>
      <c r="J8" s="73">
        <f t="shared" si="1"/>
        <v>200</v>
      </c>
      <c r="K8" s="217" t="s">
        <v>181</v>
      </c>
      <c r="L8" s="73">
        <f>IF(L5&gt;0,IF(L6&gt;0,L5/L6*100,0),0)</f>
        <v>182.35294117647058</v>
      </c>
      <c r="M8" s="74"/>
    </row>
    <row r="9" spans="1:13" ht="30" customHeight="1" thickBot="1">
      <c r="A9" s="795"/>
      <c r="B9" s="796"/>
      <c r="C9" s="77" t="s">
        <v>182</v>
      </c>
      <c r="D9" s="78">
        <v>100</v>
      </c>
      <c r="E9" s="79">
        <f t="shared" ref="E9:L9" si="2">E5/$D$5*100</f>
        <v>35.664335664335667</v>
      </c>
      <c r="F9" s="79">
        <f t="shared" si="2"/>
        <v>18.181818181818183</v>
      </c>
      <c r="G9" s="79">
        <f t="shared" si="2"/>
        <v>4.895104895104895</v>
      </c>
      <c r="H9" s="79">
        <f t="shared" si="2"/>
        <v>13.986013986013987</v>
      </c>
      <c r="I9" s="79">
        <f t="shared" si="2"/>
        <v>2.7972027972027971</v>
      </c>
      <c r="J9" s="79">
        <f t="shared" si="2"/>
        <v>1.3986013986013985</v>
      </c>
      <c r="K9" s="98">
        <f t="shared" si="2"/>
        <v>1.3986013986013985</v>
      </c>
      <c r="L9" s="80">
        <f t="shared" si="2"/>
        <v>21.678321678321677</v>
      </c>
      <c r="M9" s="81"/>
    </row>
    <row r="10" spans="1:13" ht="30" customHeight="1">
      <c r="A10" s="797" t="s">
        <v>103</v>
      </c>
      <c r="B10" s="798" t="s">
        <v>104</v>
      </c>
      <c r="C10" s="741" t="s">
        <v>105</v>
      </c>
      <c r="D10" s="737">
        <f>SUM(E10:M10)</f>
        <v>300700</v>
      </c>
      <c r="E10" s="742">
        <v>123400</v>
      </c>
      <c r="F10" s="742">
        <v>17600</v>
      </c>
      <c r="G10" s="742">
        <v>55400</v>
      </c>
      <c r="H10" s="742">
        <v>42100</v>
      </c>
      <c r="I10" s="742">
        <v>4000</v>
      </c>
      <c r="J10" s="742">
        <v>2000</v>
      </c>
      <c r="K10" s="742">
        <v>500</v>
      </c>
      <c r="L10" s="82">
        <v>55700</v>
      </c>
      <c r="M10" s="83"/>
    </row>
    <row r="11" spans="1:13" ht="30" customHeight="1">
      <c r="A11" s="792"/>
      <c r="B11" s="794"/>
      <c r="C11" s="85" t="s">
        <v>106</v>
      </c>
      <c r="D11" s="86">
        <f>SUM(E11:M11)</f>
        <v>228300</v>
      </c>
      <c r="E11" s="87">
        <v>100300</v>
      </c>
      <c r="F11" s="87">
        <v>13000</v>
      </c>
      <c r="G11" s="87">
        <v>28100</v>
      </c>
      <c r="H11" s="87">
        <v>38100</v>
      </c>
      <c r="I11" s="87">
        <v>4500</v>
      </c>
      <c r="J11" s="87">
        <v>1700</v>
      </c>
      <c r="K11" s="87">
        <v>300</v>
      </c>
      <c r="L11" s="87">
        <v>42300</v>
      </c>
      <c r="M11" s="88"/>
    </row>
    <row r="12" spans="1:13" ht="30" customHeight="1">
      <c r="A12" s="792"/>
      <c r="B12" s="794"/>
      <c r="C12" s="85" t="s">
        <v>51</v>
      </c>
      <c r="D12" s="65">
        <f>IF(D11=0,0,D10-D11)</f>
        <v>72400</v>
      </c>
      <c r="E12" s="67">
        <f t="shared" ref="E12:L12" si="3">E10-E11</f>
        <v>23100</v>
      </c>
      <c r="F12" s="67">
        <f t="shared" si="3"/>
        <v>4600</v>
      </c>
      <c r="G12" s="67">
        <f t="shared" si="3"/>
        <v>27300</v>
      </c>
      <c r="H12" s="67">
        <f t="shared" si="3"/>
        <v>4000</v>
      </c>
      <c r="I12" s="67">
        <f t="shared" si="3"/>
        <v>-500</v>
      </c>
      <c r="J12" s="67">
        <f t="shared" si="3"/>
        <v>300</v>
      </c>
      <c r="K12" s="67">
        <f t="shared" si="3"/>
        <v>200</v>
      </c>
      <c r="L12" s="67">
        <f t="shared" si="3"/>
        <v>13400</v>
      </c>
      <c r="M12" s="68"/>
    </row>
    <row r="13" spans="1:13" ht="30" customHeight="1">
      <c r="A13" s="792"/>
      <c r="B13" s="794"/>
      <c r="C13" s="90" t="s">
        <v>107</v>
      </c>
      <c r="D13" s="91">
        <f t="shared" ref="D13:K13" si="4">IF(D10&gt;0,IF(D11&gt;0,D10/D11*100,0),0)</f>
        <v>131.71265878230398</v>
      </c>
      <c r="E13" s="92">
        <f t="shared" si="4"/>
        <v>123.0309072781655</v>
      </c>
      <c r="F13" s="93">
        <f t="shared" si="4"/>
        <v>135.38461538461539</v>
      </c>
      <c r="G13" s="94">
        <f t="shared" si="4"/>
        <v>197.15302491103205</v>
      </c>
      <c r="H13" s="94">
        <f t="shared" si="4"/>
        <v>110.49868766404201</v>
      </c>
      <c r="I13" s="94">
        <f t="shared" si="4"/>
        <v>88.888888888888886</v>
      </c>
      <c r="J13" s="94">
        <f t="shared" si="4"/>
        <v>117.64705882352942</v>
      </c>
      <c r="K13" s="94">
        <f t="shared" si="4"/>
        <v>166.66666666666669</v>
      </c>
      <c r="L13" s="94">
        <f>IF(L10&gt;0,IF(L11&gt;0,L10/L11*100,0),0)</f>
        <v>131.67848699763593</v>
      </c>
      <c r="M13" s="81"/>
    </row>
    <row r="14" spans="1:13" ht="30" customHeight="1" thickBot="1">
      <c r="A14" s="795"/>
      <c r="B14" s="796"/>
      <c r="C14" s="95" t="s">
        <v>102</v>
      </c>
      <c r="D14" s="96">
        <v>100</v>
      </c>
      <c r="E14" s="97">
        <f t="shared" ref="E14:L14" si="5">E10/$D$10*100</f>
        <v>41.037578982374463</v>
      </c>
      <c r="F14" s="97">
        <f t="shared" si="5"/>
        <v>5.8530096441636186</v>
      </c>
      <c r="G14" s="97">
        <f t="shared" si="5"/>
        <v>18.423678084469572</v>
      </c>
      <c r="H14" s="97">
        <f t="shared" si="5"/>
        <v>14.000665114732291</v>
      </c>
      <c r="I14" s="97">
        <f t="shared" si="5"/>
        <v>1.3302294645826405</v>
      </c>
      <c r="J14" s="97">
        <f t="shared" si="5"/>
        <v>0.66511473229132023</v>
      </c>
      <c r="K14" s="97">
        <f t="shared" si="5"/>
        <v>0.16627868307283006</v>
      </c>
      <c r="L14" s="98">
        <f t="shared" si="5"/>
        <v>18.523445294313269</v>
      </c>
      <c r="M14" s="81"/>
    </row>
    <row r="15" spans="1:13" ht="30" customHeight="1">
      <c r="A15" s="797" t="s">
        <v>108</v>
      </c>
      <c r="B15" s="798" t="s">
        <v>109</v>
      </c>
      <c r="C15" s="743" t="s">
        <v>110</v>
      </c>
      <c r="D15" s="744">
        <f>SUM(E15:M15)</f>
        <v>359600</v>
      </c>
      <c r="E15" s="745">
        <v>135500</v>
      </c>
      <c r="F15" s="745">
        <v>28700</v>
      </c>
      <c r="G15" s="745">
        <v>68700</v>
      </c>
      <c r="H15" s="745">
        <v>55000</v>
      </c>
      <c r="I15" s="745">
        <v>5500</v>
      </c>
      <c r="J15" s="745">
        <v>3000</v>
      </c>
      <c r="K15" s="745">
        <v>500</v>
      </c>
      <c r="L15" s="99">
        <v>62700</v>
      </c>
      <c r="M15" s="83"/>
    </row>
    <row r="16" spans="1:13" ht="30" customHeight="1">
      <c r="A16" s="792"/>
      <c r="B16" s="794"/>
      <c r="C16" s="85" t="s">
        <v>111</v>
      </c>
      <c r="D16" s="86">
        <f>SUM(E16:M16)</f>
        <v>265800</v>
      </c>
      <c r="E16" s="87">
        <v>109800</v>
      </c>
      <c r="F16" s="87">
        <v>20800</v>
      </c>
      <c r="G16" s="87">
        <v>29900</v>
      </c>
      <c r="H16" s="87">
        <v>47500</v>
      </c>
      <c r="I16" s="87">
        <v>6500</v>
      </c>
      <c r="J16" s="87">
        <v>2600</v>
      </c>
      <c r="K16" s="87">
        <v>300</v>
      </c>
      <c r="L16" s="87">
        <v>48400</v>
      </c>
      <c r="M16" s="88"/>
    </row>
    <row r="17" spans="1:13" ht="30" customHeight="1">
      <c r="A17" s="792"/>
      <c r="B17" s="794"/>
      <c r="C17" s="85" t="s">
        <v>51</v>
      </c>
      <c r="D17" s="100">
        <f>IF(D16=0,0,D15-D16)</f>
        <v>93800</v>
      </c>
      <c r="E17" s="101">
        <f t="shared" ref="E17:L17" si="6">E15-E16</f>
        <v>25700</v>
      </c>
      <c r="F17" s="101">
        <f t="shared" si="6"/>
        <v>7900</v>
      </c>
      <c r="G17" s="101">
        <f t="shared" si="6"/>
        <v>38800</v>
      </c>
      <c r="H17" s="101">
        <f t="shared" si="6"/>
        <v>7500</v>
      </c>
      <c r="I17" s="101">
        <f t="shared" si="6"/>
        <v>-1000</v>
      </c>
      <c r="J17" s="101">
        <f t="shared" si="6"/>
        <v>400</v>
      </c>
      <c r="K17" s="101">
        <f t="shared" si="6"/>
        <v>200</v>
      </c>
      <c r="L17" s="101">
        <f t="shared" si="6"/>
        <v>14300</v>
      </c>
      <c r="M17" s="102"/>
    </row>
    <row r="18" spans="1:13" ht="30" customHeight="1">
      <c r="A18" s="792"/>
      <c r="B18" s="794"/>
      <c r="C18" s="90" t="s">
        <v>112</v>
      </c>
      <c r="D18" s="91">
        <f t="shared" ref="D18:K18" si="7">IF(D15&gt;0,IF(D16&gt;0,D15/D16*100,0),0)</f>
        <v>135.28969149736645</v>
      </c>
      <c r="E18" s="92">
        <f t="shared" si="7"/>
        <v>123.40619307832424</v>
      </c>
      <c r="F18" s="93">
        <f t="shared" si="7"/>
        <v>137.98076923076923</v>
      </c>
      <c r="G18" s="94">
        <f t="shared" si="7"/>
        <v>229.76588628762542</v>
      </c>
      <c r="H18" s="94">
        <f t="shared" si="7"/>
        <v>115.78947368421053</v>
      </c>
      <c r="I18" s="94">
        <f t="shared" si="7"/>
        <v>84.615384615384613</v>
      </c>
      <c r="J18" s="94">
        <f t="shared" si="7"/>
        <v>115.38461538461537</v>
      </c>
      <c r="K18" s="94">
        <f t="shared" si="7"/>
        <v>166.66666666666669</v>
      </c>
      <c r="L18" s="94">
        <f>IF(L15&gt;0,IF(L16&gt;0,L15/L16*100,0),0)</f>
        <v>129.54545454545453</v>
      </c>
      <c r="M18" s="81"/>
    </row>
    <row r="19" spans="1:13" ht="30" customHeight="1" thickBot="1">
      <c r="A19" s="795"/>
      <c r="B19" s="796"/>
      <c r="C19" s="95" t="s">
        <v>140</v>
      </c>
      <c r="D19" s="96">
        <v>100</v>
      </c>
      <c r="E19" s="97">
        <f t="shared" ref="E19:L19" si="8">E15/$D$15*100</f>
        <v>37.680756395995552</v>
      </c>
      <c r="F19" s="97">
        <f t="shared" si="8"/>
        <v>7.9810901001112349</v>
      </c>
      <c r="G19" s="97">
        <f t="shared" si="8"/>
        <v>19.104560622914349</v>
      </c>
      <c r="H19" s="97">
        <f t="shared" si="8"/>
        <v>15.294771968854281</v>
      </c>
      <c r="I19" s="97">
        <f t="shared" si="8"/>
        <v>1.5294771968854282</v>
      </c>
      <c r="J19" s="97">
        <f t="shared" si="8"/>
        <v>0.83426028921023354</v>
      </c>
      <c r="K19" s="97">
        <f t="shared" si="8"/>
        <v>0.13904338153503892</v>
      </c>
      <c r="L19" s="98">
        <f t="shared" si="8"/>
        <v>17.436040044493883</v>
      </c>
      <c r="M19" s="81"/>
    </row>
    <row r="20" spans="1:13" ht="17.25">
      <c r="A20" s="104" t="s">
        <v>55</v>
      </c>
      <c r="B20" s="48" t="s">
        <v>59</v>
      </c>
      <c r="C20" s="501"/>
      <c r="D20" s="47"/>
      <c r="E20" s="47"/>
      <c r="F20" s="47"/>
      <c r="G20" s="47"/>
      <c r="H20" s="106"/>
      <c r="I20" s="106"/>
      <c r="J20" s="106"/>
      <c r="K20" s="106"/>
      <c r="L20" s="106"/>
      <c r="M20" s="106"/>
    </row>
    <row r="21" spans="1:13" ht="17.25">
      <c r="A21" s="106"/>
      <c r="B21" s="107" t="s">
        <v>151</v>
      </c>
      <c r="C21" s="501"/>
      <c r="D21" s="47"/>
      <c r="E21" s="47"/>
      <c r="F21" s="47"/>
      <c r="G21" s="47"/>
      <c r="H21" s="47"/>
      <c r="I21" s="47"/>
      <c r="J21" s="47"/>
      <c r="K21" s="47"/>
      <c r="L21" s="47"/>
      <c r="M21" s="106"/>
    </row>
    <row r="22" spans="1:13" ht="17.25">
      <c r="A22" s="106"/>
      <c r="B22" s="107" t="s">
        <v>183</v>
      </c>
      <c r="C22" s="501"/>
      <c r="D22" s="47"/>
      <c r="E22" s="47"/>
      <c r="F22" s="47"/>
      <c r="G22" s="47"/>
      <c r="H22" s="47"/>
      <c r="I22" s="47"/>
      <c r="J22" s="47"/>
      <c r="K22" s="47"/>
      <c r="L22" s="47"/>
      <c r="M22" s="106"/>
    </row>
    <row r="23" spans="1:13" ht="17.25">
      <c r="A23" s="106"/>
      <c r="B23" s="107" t="s">
        <v>184</v>
      </c>
      <c r="C23" s="501"/>
      <c r="D23" s="47"/>
      <c r="E23" s="47"/>
      <c r="F23" s="47"/>
      <c r="G23" s="47"/>
      <c r="H23" s="47"/>
      <c r="I23" s="47"/>
      <c r="J23" s="47"/>
      <c r="K23" s="47"/>
      <c r="L23" s="47"/>
      <c r="M23" s="106"/>
    </row>
    <row r="24" spans="1:13" ht="17.25">
      <c r="A24" s="106"/>
      <c r="B24" s="106"/>
      <c r="C24" s="106"/>
      <c r="D24" s="106"/>
      <c r="E24" s="106"/>
      <c r="F24" s="106"/>
      <c r="G24" s="106"/>
      <c r="H24" s="106"/>
      <c r="I24" s="106"/>
      <c r="J24" s="106"/>
      <c r="K24" s="106"/>
      <c r="L24" s="106"/>
      <c r="M24" s="106"/>
    </row>
  </sheetData>
  <mergeCells count="7">
    <mergeCell ref="A15:A19"/>
    <mergeCell ref="B15:B19"/>
    <mergeCell ref="A4:B4"/>
    <mergeCell ref="A1:B1"/>
    <mergeCell ref="A5:B9"/>
    <mergeCell ref="A10:A14"/>
    <mergeCell ref="B10:B14"/>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workbookViewId="0">
      <selection sqref="A1:B1"/>
    </sheetView>
  </sheetViews>
  <sheetFormatPr defaultRowHeight="13.5"/>
  <cols>
    <col min="1" max="12" width="10.625" style="8" customWidth="1"/>
    <col min="13" max="16384" width="9" style="8"/>
  </cols>
  <sheetData>
    <row r="1" spans="1:12" s="636" customFormat="1" ht="24" customHeight="1">
      <c r="A1" s="758" t="str">
        <f>平成24年度!A1</f>
        <v>平成2４年度</v>
      </c>
      <c r="B1" s="758"/>
      <c r="C1" s="637"/>
      <c r="D1" s="637"/>
      <c r="E1" s="638" t="str">
        <f ca="1">RIGHT(CELL("filename",$A$1),LEN(CELL("filename",$A$1))-FIND("]",CELL("filename",$A$1)))</f>
        <v>12月（１表）</v>
      </c>
      <c r="F1" s="639" t="s">
        <v>19</v>
      </c>
      <c r="G1" s="638"/>
      <c r="H1" s="639"/>
      <c r="I1" s="640"/>
      <c r="J1" s="638"/>
      <c r="K1" s="634"/>
      <c r="L1" s="635"/>
    </row>
    <row r="2" spans="1:12" ht="14.25">
      <c r="A2" s="159"/>
      <c r="B2" s="43"/>
      <c r="C2" s="43"/>
      <c r="D2" s="43"/>
      <c r="E2" s="43"/>
      <c r="F2" s="43"/>
      <c r="G2" s="43"/>
      <c r="H2" s="43"/>
      <c r="I2" s="43"/>
      <c r="J2" s="43"/>
      <c r="K2" s="43"/>
      <c r="L2" s="43"/>
    </row>
    <row r="3" spans="1:12" ht="18" thickBot="1">
      <c r="A3" s="48" t="s">
        <v>92</v>
      </c>
      <c r="B3" s="108"/>
      <c r="C3" s="108"/>
      <c r="D3" s="109"/>
      <c r="E3" s="108"/>
      <c r="F3" s="108"/>
      <c r="G3" s="108"/>
      <c r="H3" s="108"/>
      <c r="I3" s="108"/>
      <c r="J3" s="108"/>
      <c r="K3" s="109"/>
      <c r="L3" s="160" t="s">
        <v>48</v>
      </c>
    </row>
    <row r="4" spans="1:12" ht="18" thickBot="1">
      <c r="A4" s="161"/>
      <c r="B4" s="162"/>
      <c r="C4" s="163" t="s">
        <v>49</v>
      </c>
      <c r="D4" s="767" t="s">
        <v>93</v>
      </c>
      <c r="E4" s="768"/>
      <c r="F4" s="768"/>
      <c r="G4" s="12"/>
      <c r="H4" s="12"/>
      <c r="I4" s="12"/>
      <c r="J4" s="12"/>
      <c r="K4" s="12"/>
      <c r="L4" s="13"/>
    </row>
    <row r="5" spans="1:12" ht="17.25">
      <c r="A5" s="165"/>
      <c r="B5" s="166"/>
      <c r="C5" s="167"/>
      <c r="D5" s="769"/>
      <c r="E5" s="770"/>
      <c r="F5" s="770"/>
      <c r="G5" s="767" t="s">
        <v>94</v>
      </c>
      <c r="H5" s="768"/>
      <c r="I5" s="768"/>
      <c r="J5" s="768"/>
      <c r="K5" s="768"/>
      <c r="L5" s="771"/>
    </row>
    <row r="6" spans="1:12" ht="17.25">
      <c r="A6" s="772" t="s">
        <v>95</v>
      </c>
      <c r="B6" s="773"/>
      <c r="C6" s="168"/>
      <c r="D6" s="218"/>
      <c r="E6" s="774" t="s">
        <v>96</v>
      </c>
      <c r="F6" s="776" t="s">
        <v>97</v>
      </c>
      <c r="G6" s="778" t="s">
        <v>98</v>
      </c>
      <c r="H6" s="169"/>
      <c r="I6" s="170"/>
      <c r="J6" s="780" t="s">
        <v>99</v>
      </c>
      <c r="K6" s="169"/>
      <c r="L6" s="171"/>
    </row>
    <row r="7" spans="1:12" ht="17.25">
      <c r="A7" s="172"/>
      <c r="B7" s="173"/>
      <c r="C7" s="174"/>
      <c r="D7" s="175"/>
      <c r="E7" s="775"/>
      <c r="F7" s="777"/>
      <c r="G7" s="779"/>
      <c r="H7" s="176" t="s">
        <v>96</v>
      </c>
      <c r="I7" s="177" t="s">
        <v>50</v>
      </c>
      <c r="J7" s="781"/>
      <c r="K7" s="176" t="s">
        <v>96</v>
      </c>
      <c r="L7" s="178" t="s">
        <v>50</v>
      </c>
    </row>
    <row r="8" spans="1:12" ht="31.5" customHeight="1">
      <c r="A8" s="759" t="s">
        <v>100</v>
      </c>
      <c r="B8" s="760"/>
      <c r="C8" s="642" t="s">
        <v>185</v>
      </c>
      <c r="D8" s="643">
        <f>E8+F8</f>
        <v>463400</v>
      </c>
      <c r="E8" s="644">
        <f>H8+K8</f>
        <v>446300</v>
      </c>
      <c r="F8" s="645">
        <f>I8+L8</f>
        <v>17100</v>
      </c>
      <c r="G8" s="14">
        <f>H8+I8</f>
        <v>459300</v>
      </c>
      <c r="H8" s="179">
        <v>443300</v>
      </c>
      <c r="I8" s="180">
        <v>16000</v>
      </c>
      <c r="J8" s="15">
        <f>K8+L8</f>
        <v>4100</v>
      </c>
      <c r="K8" s="179">
        <v>3000</v>
      </c>
      <c r="L8" s="45">
        <v>1100</v>
      </c>
    </row>
    <row r="9" spans="1:12" ht="31.5" customHeight="1">
      <c r="A9" s="761"/>
      <c r="B9" s="762"/>
      <c r="C9" s="183" t="s">
        <v>75</v>
      </c>
      <c r="D9" s="16">
        <f>E9+F9</f>
        <v>446800</v>
      </c>
      <c r="E9" s="184">
        <f>H9+K9</f>
        <v>432600</v>
      </c>
      <c r="F9" s="185">
        <f>I9+L9</f>
        <v>14200</v>
      </c>
      <c r="G9" s="17">
        <f>H9+I9</f>
        <v>444000</v>
      </c>
      <c r="H9" s="186">
        <v>430000</v>
      </c>
      <c r="I9" s="187">
        <v>14000</v>
      </c>
      <c r="J9" s="18">
        <f>K9+L9</f>
        <v>2800</v>
      </c>
      <c r="K9" s="186">
        <v>2600</v>
      </c>
      <c r="L9" s="188">
        <v>200</v>
      </c>
    </row>
    <row r="10" spans="1:12" ht="31.5" customHeight="1">
      <c r="A10" s="761"/>
      <c r="B10" s="762"/>
      <c r="C10" s="189" t="s">
        <v>51</v>
      </c>
      <c r="D10" s="19">
        <f>D8-D9</f>
        <v>16600</v>
      </c>
      <c r="E10" s="190">
        <f t="shared" ref="E10:L10" si="0">E8-E9</f>
        <v>13700</v>
      </c>
      <c r="F10" s="156">
        <f t="shared" si="0"/>
        <v>2900</v>
      </c>
      <c r="G10" s="20">
        <f t="shared" si="0"/>
        <v>15300</v>
      </c>
      <c r="H10" s="191">
        <f t="shared" si="0"/>
        <v>13300</v>
      </c>
      <c r="I10" s="192">
        <f t="shared" si="0"/>
        <v>2000</v>
      </c>
      <c r="J10" s="21">
        <f t="shared" si="0"/>
        <v>1300</v>
      </c>
      <c r="K10" s="191">
        <f t="shared" si="0"/>
        <v>400</v>
      </c>
      <c r="L10" s="156">
        <f t="shared" si="0"/>
        <v>900</v>
      </c>
    </row>
    <row r="11" spans="1:12" ht="31.5" customHeight="1">
      <c r="A11" s="761"/>
      <c r="B11" s="762"/>
      <c r="C11" s="193" t="s">
        <v>138</v>
      </c>
      <c r="D11" s="22">
        <f t="shared" ref="D11:L11" si="1">IF(D8&gt;0,IF(D9&gt;0,D8/D9*100,0),0)</f>
        <v>103.71530886302595</v>
      </c>
      <c r="E11" s="194">
        <f t="shared" si="1"/>
        <v>103.16689782709201</v>
      </c>
      <c r="F11" s="195">
        <f t="shared" si="1"/>
        <v>120.4225352112676</v>
      </c>
      <c r="G11" s="23">
        <f t="shared" si="1"/>
        <v>103.44594594594594</v>
      </c>
      <c r="H11" s="196">
        <f t="shared" si="1"/>
        <v>103.09302325581396</v>
      </c>
      <c r="I11" s="197">
        <f t="shared" si="1"/>
        <v>114.28571428571428</v>
      </c>
      <c r="J11" s="24">
        <f t="shared" si="1"/>
        <v>146.42857142857142</v>
      </c>
      <c r="K11" s="196">
        <f t="shared" si="1"/>
        <v>115.38461538461537</v>
      </c>
      <c r="L11" s="198">
        <f t="shared" si="1"/>
        <v>550</v>
      </c>
    </row>
    <row r="12" spans="1:12" ht="31.5" customHeight="1">
      <c r="A12" s="763" t="s">
        <v>103</v>
      </c>
      <c r="B12" s="764" t="s">
        <v>104</v>
      </c>
      <c r="C12" s="646" t="s">
        <v>105</v>
      </c>
      <c r="D12" s="647">
        <f>SUM(E12:F12)</f>
        <v>4462900</v>
      </c>
      <c r="E12" s="648">
        <f>H12+K12</f>
        <v>4145100</v>
      </c>
      <c r="F12" s="649">
        <f>I12+L12</f>
        <v>317800</v>
      </c>
      <c r="G12" s="25">
        <f>SUM(H12:I12)</f>
        <v>4296200</v>
      </c>
      <c r="H12" s="199">
        <v>4117300</v>
      </c>
      <c r="I12" s="200">
        <v>178900</v>
      </c>
      <c r="J12" s="26">
        <f>SUM(K12:L12)</f>
        <v>166700</v>
      </c>
      <c r="K12" s="199">
        <v>27800</v>
      </c>
      <c r="L12" s="181">
        <v>138900</v>
      </c>
    </row>
    <row r="13" spans="1:12" ht="31.5" customHeight="1">
      <c r="A13" s="763"/>
      <c r="B13" s="764"/>
      <c r="C13" s="189" t="s">
        <v>106</v>
      </c>
      <c r="D13" s="16">
        <f>SUM(E13:F13)</f>
        <v>4155100</v>
      </c>
      <c r="E13" s="184">
        <f>H13+K13</f>
        <v>3912600</v>
      </c>
      <c r="F13" s="201">
        <f>I13+L13</f>
        <v>242500</v>
      </c>
      <c r="G13" s="17">
        <f>SUM(H13:I13)</f>
        <v>4020600</v>
      </c>
      <c r="H13" s="202">
        <v>3889100</v>
      </c>
      <c r="I13" s="203">
        <v>131500</v>
      </c>
      <c r="J13" s="18">
        <f>SUM(K13:L13)</f>
        <v>134500</v>
      </c>
      <c r="K13" s="202">
        <v>23500</v>
      </c>
      <c r="L13" s="185">
        <v>111000</v>
      </c>
    </row>
    <row r="14" spans="1:12" ht="31.5" customHeight="1">
      <c r="A14" s="763"/>
      <c r="B14" s="764"/>
      <c r="C14" s="189" t="s">
        <v>51</v>
      </c>
      <c r="D14" s="19">
        <f t="shared" ref="D14:L14" si="2">D12-D13</f>
        <v>307800</v>
      </c>
      <c r="E14" s="190">
        <f t="shared" si="2"/>
        <v>232500</v>
      </c>
      <c r="F14" s="204">
        <f t="shared" si="2"/>
        <v>75300</v>
      </c>
      <c r="G14" s="20">
        <f t="shared" si="2"/>
        <v>275600</v>
      </c>
      <c r="H14" s="191">
        <f t="shared" si="2"/>
        <v>228200</v>
      </c>
      <c r="I14" s="192">
        <f t="shared" si="2"/>
        <v>47400</v>
      </c>
      <c r="J14" s="21">
        <f t="shared" si="2"/>
        <v>32200</v>
      </c>
      <c r="K14" s="191">
        <f t="shared" si="2"/>
        <v>4300</v>
      </c>
      <c r="L14" s="156">
        <f t="shared" si="2"/>
        <v>27900</v>
      </c>
    </row>
    <row r="15" spans="1:12" ht="31.5" customHeight="1">
      <c r="A15" s="763"/>
      <c r="B15" s="764"/>
      <c r="C15" s="193" t="s">
        <v>107</v>
      </c>
      <c r="D15" s="27">
        <f t="shared" ref="D15:L15" si="3">IF(D12&gt;0,IF(D13&gt;0,D12/D13*100,0),0)</f>
        <v>107.40776395273279</v>
      </c>
      <c r="E15" s="205">
        <f t="shared" si="3"/>
        <v>105.94234013188162</v>
      </c>
      <c r="F15" s="206">
        <f t="shared" si="3"/>
        <v>131.05154639175259</v>
      </c>
      <c r="G15" s="28">
        <f t="shared" si="3"/>
        <v>106.85469830373574</v>
      </c>
      <c r="H15" s="207">
        <f t="shared" si="3"/>
        <v>105.86768146872028</v>
      </c>
      <c r="I15" s="208">
        <f t="shared" si="3"/>
        <v>136.04562737642584</v>
      </c>
      <c r="J15" s="29">
        <f t="shared" si="3"/>
        <v>123.94052044609664</v>
      </c>
      <c r="K15" s="207">
        <f t="shared" si="3"/>
        <v>118.29787234042553</v>
      </c>
      <c r="L15" s="209">
        <f t="shared" si="3"/>
        <v>125.13513513513514</v>
      </c>
    </row>
    <row r="16" spans="1:12" ht="31.5" customHeight="1">
      <c r="A16" s="763" t="s">
        <v>108</v>
      </c>
      <c r="B16" s="764" t="s">
        <v>109</v>
      </c>
      <c r="C16" s="646" t="s">
        <v>110</v>
      </c>
      <c r="D16" s="647">
        <f>SUM(E16:F16)</f>
        <v>5835800</v>
      </c>
      <c r="E16" s="648">
        <f>K16+H16</f>
        <v>5459100</v>
      </c>
      <c r="F16" s="649">
        <f>L16+I16</f>
        <v>376700</v>
      </c>
      <c r="G16" s="25">
        <f>SUM(H16:I16)</f>
        <v>5653100</v>
      </c>
      <c r="H16" s="199">
        <v>5423200</v>
      </c>
      <c r="I16" s="200">
        <v>229900</v>
      </c>
      <c r="J16" s="26">
        <f>SUM(K16:L16)</f>
        <v>182700</v>
      </c>
      <c r="K16" s="199">
        <v>35900</v>
      </c>
      <c r="L16" s="181">
        <v>146800</v>
      </c>
    </row>
    <row r="17" spans="1:12" ht="31.5" customHeight="1">
      <c r="A17" s="763"/>
      <c r="B17" s="764"/>
      <c r="C17" s="189" t="s">
        <v>111</v>
      </c>
      <c r="D17" s="16">
        <f>SUM(E17:F17)</f>
        <v>5415500</v>
      </c>
      <c r="E17" s="184">
        <f>K17+H17</f>
        <v>5135500</v>
      </c>
      <c r="F17" s="201">
        <f>L17+I17</f>
        <v>280000</v>
      </c>
      <c r="G17" s="17">
        <f>SUM(H17:I17)</f>
        <v>5267300</v>
      </c>
      <c r="H17" s="202">
        <v>5103700</v>
      </c>
      <c r="I17" s="203">
        <v>163600</v>
      </c>
      <c r="J17" s="18">
        <f>SUM(K17:L17)</f>
        <v>148200</v>
      </c>
      <c r="K17" s="202">
        <v>31800</v>
      </c>
      <c r="L17" s="185">
        <v>116400</v>
      </c>
    </row>
    <row r="18" spans="1:12" ht="31.5" customHeight="1">
      <c r="A18" s="763"/>
      <c r="B18" s="764"/>
      <c r="C18" s="189" t="s">
        <v>51</v>
      </c>
      <c r="D18" s="19">
        <f t="shared" ref="D18:L18" si="4">D16-D17</f>
        <v>420300</v>
      </c>
      <c r="E18" s="190">
        <f t="shared" si="4"/>
        <v>323600</v>
      </c>
      <c r="F18" s="204">
        <f t="shared" si="4"/>
        <v>96700</v>
      </c>
      <c r="G18" s="20">
        <f t="shared" si="4"/>
        <v>385800</v>
      </c>
      <c r="H18" s="191">
        <f t="shared" si="4"/>
        <v>319500</v>
      </c>
      <c r="I18" s="192">
        <f t="shared" si="4"/>
        <v>66300</v>
      </c>
      <c r="J18" s="21">
        <f t="shared" si="4"/>
        <v>34500</v>
      </c>
      <c r="K18" s="191">
        <f t="shared" si="4"/>
        <v>4100</v>
      </c>
      <c r="L18" s="156">
        <f t="shared" si="4"/>
        <v>30400</v>
      </c>
    </row>
    <row r="19" spans="1:12" ht="31.5" customHeight="1" thickBot="1">
      <c r="A19" s="765"/>
      <c r="B19" s="766"/>
      <c r="C19" s="210" t="s">
        <v>112</v>
      </c>
      <c r="D19" s="30">
        <f t="shared" ref="D19:L19" si="5">IF(D16&gt;0,IF(D17&gt;0,D16/D17*100,0),0)</f>
        <v>107.76105622749515</v>
      </c>
      <c r="E19" s="211">
        <f t="shared" si="5"/>
        <v>106.30123649109142</v>
      </c>
      <c r="F19" s="212">
        <f t="shared" si="5"/>
        <v>134.53571428571428</v>
      </c>
      <c r="G19" s="31">
        <f t="shared" si="5"/>
        <v>107.32443566912839</v>
      </c>
      <c r="H19" s="213">
        <f t="shared" si="5"/>
        <v>106.26016419460392</v>
      </c>
      <c r="I19" s="214">
        <f t="shared" si="5"/>
        <v>140.52567237163814</v>
      </c>
      <c r="J19" s="32">
        <f t="shared" si="5"/>
        <v>123.27935222672065</v>
      </c>
      <c r="K19" s="213">
        <f t="shared" si="5"/>
        <v>112.8930817610063</v>
      </c>
      <c r="L19" s="215">
        <f t="shared" si="5"/>
        <v>126.1168384879725</v>
      </c>
    </row>
    <row r="20" spans="1:12" ht="17.25">
      <c r="A20" s="43"/>
      <c r="B20" s="48"/>
      <c r="C20" s="370"/>
      <c r="D20" s="108"/>
      <c r="E20" s="108"/>
      <c r="F20" s="108"/>
      <c r="G20" s="108"/>
      <c r="H20" s="108"/>
      <c r="I20" s="108"/>
      <c r="J20" s="108"/>
      <c r="K20" s="108"/>
      <c r="L20" s="108"/>
    </row>
  </sheetData>
  <mergeCells count="13">
    <mergeCell ref="D4:F5"/>
    <mergeCell ref="G5:L5"/>
    <mergeCell ref="A6:B6"/>
    <mergeCell ref="E6:E7"/>
    <mergeCell ref="F6:F7"/>
    <mergeCell ref="G6:G7"/>
    <mergeCell ref="J6:J7"/>
    <mergeCell ref="A1:B1"/>
    <mergeCell ref="A8:B11"/>
    <mergeCell ref="A12:A15"/>
    <mergeCell ref="B12:B15"/>
    <mergeCell ref="A16:A19"/>
    <mergeCell ref="B16:B19"/>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3"/>
  <sheetViews>
    <sheetView workbookViewId="0">
      <selection sqref="A1:B1"/>
    </sheetView>
  </sheetViews>
  <sheetFormatPr defaultRowHeight="13.5"/>
  <cols>
    <col min="1" max="16384" width="9" style="8"/>
  </cols>
  <sheetData>
    <row r="1" spans="1:32" s="636" customFormat="1" ht="24" customHeight="1">
      <c r="A1" s="758" t="str">
        <f>平成24年度!A1</f>
        <v>平成2４年度</v>
      </c>
      <c r="B1" s="758"/>
      <c r="C1" s="637"/>
      <c r="D1" s="637"/>
      <c r="E1" s="638" t="str">
        <f ca="1">RIGHT(CELL("filename",$A$1),LEN(CELL("filename",$A$1))-FIND("]",CELL("filename",$A$1)))</f>
        <v>12月（２表）</v>
      </c>
      <c r="F1" s="639" t="s">
        <v>19</v>
      </c>
      <c r="G1" s="638"/>
      <c r="H1" s="639"/>
      <c r="I1" s="640"/>
      <c r="J1" s="638"/>
      <c r="K1" s="634"/>
      <c r="L1" s="635"/>
      <c r="M1" s="635"/>
      <c r="N1" s="635"/>
      <c r="O1" s="635"/>
      <c r="P1" s="635"/>
      <c r="Q1" s="635"/>
    </row>
    <row r="2" spans="1:32" ht="21.75" thickBot="1">
      <c r="A2" s="46" t="s">
        <v>53</v>
      </c>
      <c r="B2" s="108"/>
      <c r="C2" s="108"/>
      <c r="D2" s="109"/>
      <c r="E2" s="108"/>
      <c r="F2" s="108"/>
      <c r="G2" s="108"/>
      <c r="H2" s="108"/>
      <c r="I2" s="108"/>
      <c r="J2" s="108"/>
      <c r="K2" s="108"/>
      <c r="L2" s="108"/>
      <c r="M2" s="108"/>
      <c r="N2" s="108"/>
      <c r="O2" s="108"/>
      <c r="P2" s="108"/>
      <c r="Q2" s="108"/>
      <c r="R2" s="108"/>
      <c r="S2" s="108"/>
      <c r="T2" s="108"/>
      <c r="U2" s="109"/>
      <c r="V2" s="108"/>
      <c r="W2" s="108"/>
      <c r="X2" s="108"/>
      <c r="Y2" s="108"/>
      <c r="Z2" s="108"/>
      <c r="AA2" s="108"/>
      <c r="AB2" s="108"/>
      <c r="AC2" s="108"/>
      <c r="AD2" s="108"/>
      <c r="AE2" s="43"/>
      <c r="AF2" s="43"/>
    </row>
    <row r="3" spans="1:32" ht="17.25">
      <c r="A3" s="110"/>
      <c r="B3" s="111"/>
      <c r="C3" s="112" t="s">
        <v>49</v>
      </c>
      <c r="D3" s="113"/>
      <c r="E3" s="674">
        <v>1</v>
      </c>
      <c r="F3" s="675">
        <v>2</v>
      </c>
      <c r="G3" s="674">
        <v>3</v>
      </c>
      <c r="H3" s="676">
        <v>4</v>
      </c>
      <c r="I3" s="675">
        <v>5</v>
      </c>
      <c r="J3" s="675">
        <v>9</v>
      </c>
      <c r="K3" s="677">
        <v>6</v>
      </c>
      <c r="L3" s="675">
        <v>7</v>
      </c>
      <c r="M3" s="675">
        <v>8</v>
      </c>
      <c r="N3" s="675">
        <v>10</v>
      </c>
      <c r="O3" s="675">
        <v>11</v>
      </c>
      <c r="P3" s="675">
        <v>12</v>
      </c>
      <c r="Q3" s="675">
        <v>13</v>
      </c>
      <c r="R3" s="675">
        <v>14</v>
      </c>
      <c r="S3" s="675">
        <v>15</v>
      </c>
      <c r="T3" s="675">
        <v>16</v>
      </c>
      <c r="U3" s="675">
        <v>17</v>
      </c>
      <c r="V3" s="675">
        <v>18</v>
      </c>
      <c r="W3" s="675">
        <v>19</v>
      </c>
      <c r="X3" s="675">
        <v>20</v>
      </c>
      <c r="Y3" s="675">
        <v>21</v>
      </c>
      <c r="Z3" s="675">
        <v>22</v>
      </c>
      <c r="AA3" s="676">
        <v>23</v>
      </c>
      <c r="AB3" s="675">
        <v>24</v>
      </c>
      <c r="AC3" s="675">
        <v>25</v>
      </c>
      <c r="AD3" s="678">
        <v>26</v>
      </c>
      <c r="AE3" s="115">
        <v>27</v>
      </c>
      <c r="AF3" s="106"/>
    </row>
    <row r="4" spans="1:32" ht="18" thickBot="1">
      <c r="A4" s="788" t="s">
        <v>95</v>
      </c>
      <c r="B4" s="789"/>
      <c r="C4" s="116"/>
      <c r="D4" s="117" t="s">
        <v>54</v>
      </c>
      <c r="E4" s="680" t="s">
        <v>113</v>
      </c>
      <c r="F4" s="681" t="s">
        <v>114</v>
      </c>
      <c r="G4" s="682" t="s">
        <v>115</v>
      </c>
      <c r="H4" s="680" t="s">
        <v>116</v>
      </c>
      <c r="I4" s="681" t="s">
        <v>117</v>
      </c>
      <c r="J4" s="684" t="s">
        <v>121</v>
      </c>
      <c r="K4" s="683" t="s">
        <v>118</v>
      </c>
      <c r="L4" s="681" t="s">
        <v>119</v>
      </c>
      <c r="M4" s="681" t="s">
        <v>120</v>
      </c>
      <c r="N4" s="681" t="s">
        <v>122</v>
      </c>
      <c r="O4" s="681" t="s">
        <v>123</v>
      </c>
      <c r="P4" s="681" t="s">
        <v>124</v>
      </c>
      <c r="Q4" s="681" t="s">
        <v>125</v>
      </c>
      <c r="R4" s="681" t="s">
        <v>126</v>
      </c>
      <c r="S4" s="681" t="s">
        <v>127</v>
      </c>
      <c r="T4" s="681" t="s">
        <v>128</v>
      </c>
      <c r="U4" s="681" t="s">
        <v>129</v>
      </c>
      <c r="V4" s="681" t="s">
        <v>130</v>
      </c>
      <c r="W4" s="681" t="s">
        <v>131</v>
      </c>
      <c r="X4" s="681" t="s">
        <v>132</v>
      </c>
      <c r="Y4" s="681" t="s">
        <v>133</v>
      </c>
      <c r="Z4" s="681" t="s">
        <v>134</v>
      </c>
      <c r="AA4" s="680" t="s">
        <v>135</v>
      </c>
      <c r="AB4" s="681" t="s">
        <v>136</v>
      </c>
      <c r="AC4" s="681" t="s">
        <v>159</v>
      </c>
      <c r="AD4" s="680" t="s">
        <v>137</v>
      </c>
      <c r="AE4" s="118" t="s">
        <v>97</v>
      </c>
      <c r="AF4" s="106"/>
    </row>
    <row r="5" spans="1:32" ht="30" customHeight="1">
      <c r="A5" s="783" t="s">
        <v>100</v>
      </c>
      <c r="B5" s="790"/>
      <c r="C5" s="673" t="s">
        <v>186</v>
      </c>
      <c r="D5" s="671">
        <f>SUM(E5:AE5)</f>
        <v>463400</v>
      </c>
      <c r="E5" s="686">
        <v>223700</v>
      </c>
      <c r="F5" s="686">
        <v>24600</v>
      </c>
      <c r="G5" s="686">
        <v>37000</v>
      </c>
      <c r="H5" s="686">
        <v>15600</v>
      </c>
      <c r="I5" s="686">
        <v>59100</v>
      </c>
      <c r="J5" s="686">
        <v>0</v>
      </c>
      <c r="K5" s="686">
        <v>36900</v>
      </c>
      <c r="L5" s="686">
        <v>3700</v>
      </c>
      <c r="M5" s="686">
        <v>9600</v>
      </c>
      <c r="N5" s="686">
        <v>6300</v>
      </c>
      <c r="O5" s="686">
        <v>100</v>
      </c>
      <c r="P5" s="686">
        <v>2200</v>
      </c>
      <c r="Q5" s="686">
        <v>3500</v>
      </c>
      <c r="R5" s="686">
        <v>0</v>
      </c>
      <c r="S5" s="686">
        <v>2200</v>
      </c>
      <c r="T5" s="686">
        <v>2700</v>
      </c>
      <c r="U5" s="686">
        <v>5000</v>
      </c>
      <c r="V5" s="686">
        <v>4600</v>
      </c>
      <c r="W5" s="686">
        <v>2100</v>
      </c>
      <c r="X5" s="687">
        <v>0</v>
      </c>
      <c r="Y5" s="687">
        <v>2100</v>
      </c>
      <c r="Z5" s="687">
        <v>2700</v>
      </c>
      <c r="AA5" s="687">
        <v>0</v>
      </c>
      <c r="AB5" s="687">
        <v>2200</v>
      </c>
      <c r="AC5" s="687">
        <v>0</v>
      </c>
      <c r="AD5" s="688">
        <v>400</v>
      </c>
      <c r="AE5" s="34">
        <v>17100</v>
      </c>
      <c r="AF5" s="502"/>
    </row>
    <row r="6" spans="1:32" ht="30" customHeight="1">
      <c r="A6" s="783"/>
      <c r="B6" s="790"/>
      <c r="C6" s="121" t="s">
        <v>75</v>
      </c>
      <c r="D6" s="120">
        <f>SUM(E6:AE6)</f>
        <v>446800</v>
      </c>
      <c r="E6" s="33">
        <v>224600</v>
      </c>
      <c r="F6" s="33">
        <v>25200</v>
      </c>
      <c r="G6" s="33">
        <v>32500</v>
      </c>
      <c r="H6" s="33">
        <v>18700</v>
      </c>
      <c r="I6" s="33">
        <v>55800</v>
      </c>
      <c r="J6" s="33">
        <v>0</v>
      </c>
      <c r="K6" s="33">
        <v>33100</v>
      </c>
      <c r="L6" s="33">
        <v>0</v>
      </c>
      <c r="M6" s="33">
        <v>9200</v>
      </c>
      <c r="N6" s="33">
        <v>6100</v>
      </c>
      <c r="O6" s="33">
        <v>0</v>
      </c>
      <c r="P6" s="33">
        <v>2800</v>
      </c>
      <c r="Q6" s="33">
        <v>2300</v>
      </c>
      <c r="R6" s="33">
        <v>0</v>
      </c>
      <c r="S6" s="33">
        <v>2600</v>
      </c>
      <c r="T6" s="33">
        <v>2600</v>
      </c>
      <c r="U6" s="33">
        <v>5200</v>
      </c>
      <c r="V6" s="33">
        <v>3700</v>
      </c>
      <c r="W6" s="33">
        <v>2200</v>
      </c>
      <c r="X6" s="33">
        <v>0</v>
      </c>
      <c r="Y6" s="33">
        <v>1600</v>
      </c>
      <c r="Z6" s="33">
        <v>2500</v>
      </c>
      <c r="AA6" s="33">
        <v>0</v>
      </c>
      <c r="AB6" s="33">
        <v>1900</v>
      </c>
      <c r="AC6" s="33">
        <v>0</v>
      </c>
      <c r="AD6" s="36">
        <v>0</v>
      </c>
      <c r="AE6" s="37">
        <v>14200</v>
      </c>
      <c r="AF6" s="43"/>
    </row>
    <row r="7" spans="1:32" ht="30" customHeight="1">
      <c r="A7" s="783"/>
      <c r="B7" s="790"/>
      <c r="C7" s="121" t="s">
        <v>51</v>
      </c>
      <c r="D7" s="122">
        <f>D5-D6</f>
        <v>16600</v>
      </c>
      <c r="E7" s="123">
        <f>E5-E6</f>
        <v>-900</v>
      </c>
      <c r="F7" s="124">
        <f>F5-F6</f>
        <v>-600</v>
      </c>
      <c r="G7" s="124">
        <f t="shared" ref="G7:AE7" si="0">G5-G6</f>
        <v>4500</v>
      </c>
      <c r="H7" s="124">
        <f t="shared" si="0"/>
        <v>-3100</v>
      </c>
      <c r="I7" s="124">
        <f t="shared" si="0"/>
        <v>3300</v>
      </c>
      <c r="J7" s="124">
        <f>J5-J6</f>
        <v>0</v>
      </c>
      <c r="K7" s="124">
        <f t="shared" si="0"/>
        <v>3800</v>
      </c>
      <c r="L7" s="124">
        <f t="shared" si="0"/>
        <v>3700</v>
      </c>
      <c r="M7" s="124">
        <f t="shared" si="0"/>
        <v>400</v>
      </c>
      <c r="N7" s="124">
        <f t="shared" si="0"/>
        <v>200</v>
      </c>
      <c r="O7" s="124">
        <f t="shared" si="0"/>
        <v>100</v>
      </c>
      <c r="P7" s="124">
        <f t="shared" si="0"/>
        <v>-600</v>
      </c>
      <c r="Q7" s="124">
        <f t="shared" si="0"/>
        <v>1200</v>
      </c>
      <c r="R7" s="124">
        <f t="shared" si="0"/>
        <v>0</v>
      </c>
      <c r="S7" s="124">
        <f t="shared" si="0"/>
        <v>-400</v>
      </c>
      <c r="T7" s="124">
        <f t="shared" si="0"/>
        <v>100</v>
      </c>
      <c r="U7" s="124">
        <f t="shared" si="0"/>
        <v>-200</v>
      </c>
      <c r="V7" s="124">
        <f t="shared" si="0"/>
        <v>900</v>
      </c>
      <c r="W7" s="124">
        <f t="shared" si="0"/>
        <v>-100</v>
      </c>
      <c r="X7" s="124">
        <f t="shared" si="0"/>
        <v>0</v>
      </c>
      <c r="Y7" s="124">
        <f t="shared" si="0"/>
        <v>500</v>
      </c>
      <c r="Z7" s="124">
        <f t="shared" si="0"/>
        <v>200</v>
      </c>
      <c r="AA7" s="124">
        <f t="shared" si="0"/>
        <v>0</v>
      </c>
      <c r="AB7" s="124">
        <f t="shared" si="0"/>
        <v>300</v>
      </c>
      <c r="AC7" s="124">
        <f t="shared" si="0"/>
        <v>0</v>
      </c>
      <c r="AD7" s="124">
        <f t="shared" si="0"/>
        <v>400</v>
      </c>
      <c r="AE7" s="125">
        <f t="shared" si="0"/>
        <v>2900</v>
      </c>
      <c r="AF7" s="43"/>
    </row>
    <row r="8" spans="1:32" ht="30" customHeight="1">
      <c r="A8" s="783"/>
      <c r="B8" s="790"/>
      <c r="C8" s="126" t="s">
        <v>138</v>
      </c>
      <c r="D8" s="127">
        <f t="shared" ref="D8:AE8" si="1">IF(D5&gt;0,IF(D6&gt;0,D5/D6*100,0),0)</f>
        <v>103.71530886302595</v>
      </c>
      <c r="E8" s="128">
        <f>IF(E5&gt;0,IF(E6&gt;0,E5/E6*100,0),0)</f>
        <v>99.599287622439888</v>
      </c>
      <c r="F8" s="129">
        <f t="shared" si="1"/>
        <v>97.61904761904762</v>
      </c>
      <c r="G8" s="129">
        <f t="shared" si="1"/>
        <v>113.84615384615384</v>
      </c>
      <c r="H8" s="129">
        <f t="shared" si="1"/>
        <v>83.422459893048128</v>
      </c>
      <c r="I8" s="129">
        <f t="shared" si="1"/>
        <v>105.91397849462365</v>
      </c>
      <c r="J8" s="129" t="s">
        <v>52</v>
      </c>
      <c r="K8" s="130">
        <f t="shared" si="1"/>
        <v>111.48036253776435</v>
      </c>
      <c r="L8" s="130" t="s">
        <v>139</v>
      </c>
      <c r="M8" s="129">
        <f t="shared" si="1"/>
        <v>104.34782608695652</v>
      </c>
      <c r="N8" s="129">
        <f t="shared" si="1"/>
        <v>103.27868852459017</v>
      </c>
      <c r="O8" s="129" t="s">
        <v>139</v>
      </c>
      <c r="P8" s="129">
        <f t="shared" si="1"/>
        <v>78.571428571428569</v>
      </c>
      <c r="Q8" s="129">
        <f t="shared" si="1"/>
        <v>152.17391304347828</v>
      </c>
      <c r="R8" s="130" t="s">
        <v>52</v>
      </c>
      <c r="S8" s="130">
        <f t="shared" si="1"/>
        <v>84.615384615384613</v>
      </c>
      <c r="T8" s="129">
        <f t="shared" si="1"/>
        <v>103.84615384615385</v>
      </c>
      <c r="U8" s="129">
        <f t="shared" si="1"/>
        <v>96.15384615384616</v>
      </c>
      <c r="V8" s="130">
        <f t="shared" si="1"/>
        <v>124.32432432432432</v>
      </c>
      <c r="W8" s="130">
        <f t="shared" si="1"/>
        <v>95.454545454545453</v>
      </c>
      <c r="X8" s="130" t="s">
        <v>52</v>
      </c>
      <c r="Y8" s="130">
        <f t="shared" si="1"/>
        <v>131.25</v>
      </c>
      <c r="Z8" s="129">
        <f t="shared" si="1"/>
        <v>108</v>
      </c>
      <c r="AA8" s="129" t="s">
        <v>52</v>
      </c>
      <c r="AB8" s="130">
        <f t="shared" si="1"/>
        <v>115.78947368421053</v>
      </c>
      <c r="AC8" s="129" t="s">
        <v>52</v>
      </c>
      <c r="AD8" s="130" t="s">
        <v>52</v>
      </c>
      <c r="AE8" s="131">
        <f t="shared" si="1"/>
        <v>120.4225352112676</v>
      </c>
      <c r="AF8" s="43"/>
    </row>
    <row r="9" spans="1:32" ht="30" customHeight="1" thickBot="1">
      <c r="A9" s="784"/>
      <c r="B9" s="791"/>
      <c r="C9" s="132" t="s">
        <v>187</v>
      </c>
      <c r="D9" s="133">
        <v>100</v>
      </c>
      <c r="E9" s="134">
        <f>E5/$D$5*100</f>
        <v>48.273629693569269</v>
      </c>
      <c r="F9" s="134">
        <f t="shared" ref="F9:AE9" si="2">F5/$D$5*100</f>
        <v>5.3085886922744931</v>
      </c>
      <c r="G9" s="134">
        <f t="shared" si="2"/>
        <v>7.9844626672421235</v>
      </c>
      <c r="H9" s="134">
        <f t="shared" si="2"/>
        <v>3.3664220975399219</v>
      </c>
      <c r="I9" s="134">
        <f t="shared" si="2"/>
        <v>12.753560638757014</v>
      </c>
      <c r="J9" s="134">
        <f>J5/$D$5*100</f>
        <v>0</v>
      </c>
      <c r="K9" s="134">
        <f t="shared" si="2"/>
        <v>7.9628830384117393</v>
      </c>
      <c r="L9" s="134">
        <f t="shared" si="2"/>
        <v>0.79844626672421237</v>
      </c>
      <c r="M9" s="134">
        <f t="shared" si="2"/>
        <v>2.0716443677168752</v>
      </c>
      <c r="N9" s="134">
        <f t="shared" si="2"/>
        <v>1.3595166163141994</v>
      </c>
      <c r="O9" s="134">
        <f t="shared" si="2"/>
        <v>2.1579628830384119E-2</v>
      </c>
      <c r="P9" s="134">
        <f t="shared" si="2"/>
        <v>0.47475183426845058</v>
      </c>
      <c r="Q9" s="134">
        <f t="shared" si="2"/>
        <v>0.75528700906344415</v>
      </c>
      <c r="R9" s="134">
        <f t="shared" si="2"/>
        <v>0</v>
      </c>
      <c r="S9" s="134">
        <f t="shared" si="2"/>
        <v>0.47475183426845058</v>
      </c>
      <c r="T9" s="134">
        <f t="shared" si="2"/>
        <v>0.58264997842037125</v>
      </c>
      <c r="U9" s="134">
        <f t="shared" si="2"/>
        <v>1.0789814415192061</v>
      </c>
      <c r="V9" s="134">
        <f t="shared" si="2"/>
        <v>0.99266292619766949</v>
      </c>
      <c r="W9" s="134">
        <f t="shared" si="2"/>
        <v>0.45317220543806652</v>
      </c>
      <c r="X9" s="134">
        <f t="shared" si="2"/>
        <v>0</v>
      </c>
      <c r="Y9" s="134">
        <f t="shared" si="2"/>
        <v>0.45317220543806652</v>
      </c>
      <c r="Z9" s="134">
        <f t="shared" si="2"/>
        <v>0.58264997842037125</v>
      </c>
      <c r="AA9" s="134">
        <f t="shared" si="2"/>
        <v>0</v>
      </c>
      <c r="AB9" s="134">
        <f>AB5/$D$5*100</f>
        <v>0.47475183426845058</v>
      </c>
      <c r="AC9" s="134">
        <f>AC5/$D$5*100</f>
        <v>0</v>
      </c>
      <c r="AD9" s="134">
        <f t="shared" si="2"/>
        <v>8.6318515321536476E-2</v>
      </c>
      <c r="AE9" s="135">
        <f t="shared" si="2"/>
        <v>3.6901165299956844</v>
      </c>
      <c r="AF9" s="43"/>
    </row>
    <row r="10" spans="1:32" ht="30" customHeight="1">
      <c r="A10" s="782" t="s">
        <v>103</v>
      </c>
      <c r="B10" s="785" t="s">
        <v>104</v>
      </c>
      <c r="C10" s="670" t="s">
        <v>105</v>
      </c>
      <c r="D10" s="671">
        <f>SUM(E10:AE10)</f>
        <v>4462900</v>
      </c>
      <c r="E10" s="672">
        <v>2076300</v>
      </c>
      <c r="F10" s="668">
        <v>217000</v>
      </c>
      <c r="G10" s="668">
        <v>407300</v>
      </c>
      <c r="H10" s="668">
        <v>155300</v>
      </c>
      <c r="I10" s="668">
        <v>518300</v>
      </c>
      <c r="J10" s="668">
        <v>1300</v>
      </c>
      <c r="K10" s="668">
        <v>329900</v>
      </c>
      <c r="L10" s="668">
        <v>8200</v>
      </c>
      <c r="M10" s="668">
        <v>98700</v>
      </c>
      <c r="N10" s="668">
        <v>47700</v>
      </c>
      <c r="O10" s="668">
        <v>400</v>
      </c>
      <c r="P10" s="668">
        <v>11000</v>
      </c>
      <c r="Q10" s="668">
        <v>23000</v>
      </c>
      <c r="R10" s="668">
        <v>0</v>
      </c>
      <c r="S10" s="668">
        <v>25100</v>
      </c>
      <c r="T10" s="668">
        <v>32400</v>
      </c>
      <c r="U10" s="668">
        <v>54100</v>
      </c>
      <c r="V10" s="668">
        <v>40100</v>
      </c>
      <c r="W10" s="668">
        <v>20600</v>
      </c>
      <c r="X10" s="668">
        <v>0</v>
      </c>
      <c r="Y10" s="668">
        <v>19800</v>
      </c>
      <c r="Z10" s="668">
        <v>23900</v>
      </c>
      <c r="AA10" s="668">
        <v>0</v>
      </c>
      <c r="AB10" s="668">
        <v>23900</v>
      </c>
      <c r="AC10" s="668">
        <v>7300</v>
      </c>
      <c r="AD10" s="668">
        <v>3500</v>
      </c>
      <c r="AE10" s="138">
        <v>317800</v>
      </c>
      <c r="AF10" s="43"/>
    </row>
    <row r="11" spans="1:32" ht="30" customHeight="1">
      <c r="A11" s="783"/>
      <c r="B11" s="786"/>
      <c r="C11" s="139" t="s">
        <v>106</v>
      </c>
      <c r="D11" s="140">
        <f>SUM(E11:AE11)</f>
        <v>4155100</v>
      </c>
      <c r="E11" s="141">
        <v>1925600</v>
      </c>
      <c r="F11" s="141">
        <v>224700</v>
      </c>
      <c r="G11" s="141">
        <v>376400</v>
      </c>
      <c r="H11" s="141">
        <v>181400</v>
      </c>
      <c r="I11" s="141">
        <v>513400</v>
      </c>
      <c r="J11" s="141">
        <v>0</v>
      </c>
      <c r="K11" s="141">
        <v>320000</v>
      </c>
      <c r="L11" s="141">
        <v>0</v>
      </c>
      <c r="M11" s="141">
        <v>92600</v>
      </c>
      <c r="N11" s="141">
        <v>25000</v>
      </c>
      <c r="O11" s="141">
        <v>0</v>
      </c>
      <c r="P11" s="141">
        <v>12200</v>
      </c>
      <c r="Q11" s="141">
        <v>21000</v>
      </c>
      <c r="R11" s="141">
        <v>0</v>
      </c>
      <c r="S11" s="141">
        <v>27600</v>
      </c>
      <c r="T11" s="141">
        <v>33300</v>
      </c>
      <c r="U11" s="141">
        <v>44200</v>
      </c>
      <c r="V11" s="141">
        <v>45200</v>
      </c>
      <c r="W11" s="141">
        <v>5400</v>
      </c>
      <c r="X11" s="141">
        <v>300</v>
      </c>
      <c r="Y11" s="141">
        <v>17600</v>
      </c>
      <c r="Z11" s="141">
        <v>22000</v>
      </c>
      <c r="AA11" s="141">
        <v>0</v>
      </c>
      <c r="AB11" s="141">
        <v>23100</v>
      </c>
      <c r="AC11" s="141">
        <v>0</v>
      </c>
      <c r="AD11" s="141">
        <v>1600</v>
      </c>
      <c r="AE11" s="142">
        <v>242500</v>
      </c>
      <c r="AF11" s="43"/>
    </row>
    <row r="12" spans="1:32" ht="30" customHeight="1">
      <c r="A12" s="783"/>
      <c r="B12" s="786"/>
      <c r="C12" s="139" t="s">
        <v>51</v>
      </c>
      <c r="D12" s="122">
        <f>IF(D11=0,0,D10-D11)</f>
        <v>307800</v>
      </c>
      <c r="E12" s="124">
        <f t="shared" ref="E12:P12" si="3">E10-E11</f>
        <v>150700</v>
      </c>
      <c r="F12" s="124">
        <f t="shared" si="3"/>
        <v>-7700</v>
      </c>
      <c r="G12" s="124">
        <f t="shared" si="3"/>
        <v>30900</v>
      </c>
      <c r="H12" s="124">
        <f t="shared" si="3"/>
        <v>-26100</v>
      </c>
      <c r="I12" s="124">
        <f t="shared" si="3"/>
        <v>4900</v>
      </c>
      <c r="J12" s="124">
        <f>J10-J11</f>
        <v>1300</v>
      </c>
      <c r="K12" s="124">
        <f t="shared" si="3"/>
        <v>9900</v>
      </c>
      <c r="L12" s="124">
        <f t="shared" si="3"/>
        <v>8200</v>
      </c>
      <c r="M12" s="124">
        <f t="shared" si="3"/>
        <v>6100</v>
      </c>
      <c r="N12" s="124">
        <f t="shared" si="3"/>
        <v>22700</v>
      </c>
      <c r="O12" s="124">
        <f t="shared" si="3"/>
        <v>400</v>
      </c>
      <c r="P12" s="124">
        <f t="shared" si="3"/>
        <v>-1200</v>
      </c>
      <c r="Q12" s="124">
        <f>Q10-Q11</f>
        <v>2000</v>
      </c>
      <c r="R12" s="124">
        <f t="shared" ref="R12:AE12" si="4">R10-R11</f>
        <v>0</v>
      </c>
      <c r="S12" s="124">
        <f t="shared" si="4"/>
        <v>-2500</v>
      </c>
      <c r="T12" s="124">
        <f t="shared" si="4"/>
        <v>-900</v>
      </c>
      <c r="U12" s="124">
        <f t="shared" si="4"/>
        <v>9900</v>
      </c>
      <c r="V12" s="124">
        <f t="shared" si="4"/>
        <v>-5100</v>
      </c>
      <c r="W12" s="124">
        <f t="shared" si="4"/>
        <v>15200</v>
      </c>
      <c r="X12" s="124">
        <f t="shared" si="4"/>
        <v>-300</v>
      </c>
      <c r="Y12" s="124">
        <f t="shared" si="4"/>
        <v>2200</v>
      </c>
      <c r="Z12" s="124">
        <f t="shared" si="4"/>
        <v>1900</v>
      </c>
      <c r="AA12" s="124">
        <f t="shared" si="4"/>
        <v>0</v>
      </c>
      <c r="AB12" s="124">
        <f t="shared" si="4"/>
        <v>800</v>
      </c>
      <c r="AC12" s="124">
        <f t="shared" si="4"/>
        <v>7300</v>
      </c>
      <c r="AD12" s="124">
        <f t="shared" si="4"/>
        <v>1900</v>
      </c>
      <c r="AE12" s="125">
        <f t="shared" si="4"/>
        <v>75300</v>
      </c>
      <c r="AF12" s="43"/>
    </row>
    <row r="13" spans="1:32" ht="30" customHeight="1">
      <c r="A13" s="783"/>
      <c r="B13" s="786"/>
      <c r="C13" s="143" t="s">
        <v>107</v>
      </c>
      <c r="D13" s="144">
        <f t="shared" ref="D13:AE13" si="5">IF(D10&gt;0,IF(D11&gt;0,D10/D11*100,0),0)</f>
        <v>107.40776395273279</v>
      </c>
      <c r="E13" s="145">
        <f t="shared" si="5"/>
        <v>107.82613211466557</v>
      </c>
      <c r="F13" s="146">
        <f t="shared" si="5"/>
        <v>96.573208722741427</v>
      </c>
      <c r="G13" s="147">
        <f t="shared" si="5"/>
        <v>108.20935175345376</v>
      </c>
      <c r="H13" s="147">
        <f t="shared" si="5"/>
        <v>85.611907386990083</v>
      </c>
      <c r="I13" s="146">
        <f t="shared" si="5"/>
        <v>100.95442150370081</v>
      </c>
      <c r="J13" s="146" t="s">
        <v>139</v>
      </c>
      <c r="K13" s="147">
        <f t="shared" si="5"/>
        <v>103.09375</v>
      </c>
      <c r="L13" s="147" t="s">
        <v>139</v>
      </c>
      <c r="M13" s="146">
        <f t="shared" si="5"/>
        <v>106.58747300215983</v>
      </c>
      <c r="N13" s="146">
        <f t="shared" si="5"/>
        <v>190.79999999999998</v>
      </c>
      <c r="O13" s="147" t="s">
        <v>139</v>
      </c>
      <c r="P13" s="147">
        <f t="shared" si="5"/>
        <v>90.163934426229503</v>
      </c>
      <c r="Q13" s="147">
        <f t="shared" si="5"/>
        <v>109.52380952380953</v>
      </c>
      <c r="R13" s="147" t="s">
        <v>52</v>
      </c>
      <c r="S13" s="147">
        <f t="shared" si="5"/>
        <v>90.94202898550725</v>
      </c>
      <c r="T13" s="147">
        <f t="shared" si="5"/>
        <v>97.297297297297305</v>
      </c>
      <c r="U13" s="146">
        <f t="shared" si="5"/>
        <v>122.39819004524888</v>
      </c>
      <c r="V13" s="147">
        <f t="shared" si="5"/>
        <v>88.716814159292028</v>
      </c>
      <c r="W13" s="147">
        <f t="shared" si="5"/>
        <v>381.48148148148147</v>
      </c>
      <c r="X13" s="147" t="s">
        <v>165</v>
      </c>
      <c r="Y13" s="147">
        <f t="shared" si="5"/>
        <v>112.5</v>
      </c>
      <c r="Z13" s="147">
        <f t="shared" si="5"/>
        <v>108.63636363636364</v>
      </c>
      <c r="AA13" s="147" t="s">
        <v>52</v>
      </c>
      <c r="AB13" s="147">
        <f t="shared" si="5"/>
        <v>103.46320346320346</v>
      </c>
      <c r="AC13" s="130" t="s">
        <v>139</v>
      </c>
      <c r="AD13" s="147">
        <f t="shared" si="5"/>
        <v>218.75</v>
      </c>
      <c r="AE13" s="148">
        <f t="shared" si="5"/>
        <v>131.05154639175259</v>
      </c>
      <c r="AF13" s="43"/>
    </row>
    <row r="14" spans="1:32" ht="30" customHeight="1" thickBot="1">
      <c r="A14" s="784"/>
      <c r="B14" s="787"/>
      <c r="C14" s="149" t="s">
        <v>102</v>
      </c>
      <c r="D14" s="150">
        <v>100</v>
      </c>
      <c r="E14" s="151">
        <f>E10/$D$10*100</f>
        <v>46.523560913307485</v>
      </c>
      <c r="F14" s="151">
        <f t="shared" ref="F14:AE14" si="6">F10/$D$10*100</f>
        <v>4.8623092607945502</v>
      </c>
      <c r="G14" s="151">
        <f t="shared" si="6"/>
        <v>9.1263528199153026</v>
      </c>
      <c r="H14" s="151">
        <f t="shared" si="6"/>
        <v>3.4798001299603398</v>
      </c>
      <c r="I14" s="151">
        <f t="shared" si="6"/>
        <v>11.61352483810975</v>
      </c>
      <c r="J14" s="151">
        <f>J10/$D$10*100</f>
        <v>2.9129041654529564E-2</v>
      </c>
      <c r="K14" s="151">
        <f t="shared" si="6"/>
        <v>7.3920544937148485</v>
      </c>
      <c r="L14" s="151">
        <f t="shared" si="6"/>
        <v>0.18373703197472496</v>
      </c>
      <c r="M14" s="151">
        <f t="shared" si="6"/>
        <v>2.2115664702323601</v>
      </c>
      <c r="N14" s="151">
        <f t="shared" si="6"/>
        <v>1.0688117591700463</v>
      </c>
      <c r="O14" s="151">
        <f t="shared" si="6"/>
        <v>8.9627820475475586E-3</v>
      </c>
      <c r="P14" s="151">
        <f t="shared" si="6"/>
        <v>0.24647650630755785</v>
      </c>
      <c r="Q14" s="151">
        <f>Q10/$D$10*100</f>
        <v>0.51535996773398463</v>
      </c>
      <c r="R14" s="151">
        <f t="shared" si="6"/>
        <v>0</v>
      </c>
      <c r="S14" s="151">
        <f t="shared" si="6"/>
        <v>0.56241457348360935</v>
      </c>
      <c r="T14" s="151">
        <f t="shared" si="6"/>
        <v>0.72598534585135222</v>
      </c>
      <c r="U14" s="151">
        <f t="shared" si="6"/>
        <v>1.2122162719308074</v>
      </c>
      <c r="V14" s="151">
        <f t="shared" si="6"/>
        <v>0.89851890026664272</v>
      </c>
      <c r="W14" s="151">
        <f t="shared" si="6"/>
        <v>0.46158327544869932</v>
      </c>
      <c r="X14" s="151">
        <f t="shared" si="6"/>
        <v>0</v>
      </c>
      <c r="Y14" s="151">
        <f t="shared" si="6"/>
        <v>0.44365771135360416</v>
      </c>
      <c r="Z14" s="151">
        <f t="shared" si="6"/>
        <v>0.53552622734096655</v>
      </c>
      <c r="AA14" s="151">
        <f t="shared" si="6"/>
        <v>0</v>
      </c>
      <c r="AB14" s="151">
        <f t="shared" si="6"/>
        <v>0.53552622734096655</v>
      </c>
      <c r="AC14" s="151">
        <f>AC10/$D$10*100</f>
        <v>0.16357077236774295</v>
      </c>
      <c r="AD14" s="151">
        <f t="shared" si="6"/>
        <v>7.842434291604114E-2</v>
      </c>
      <c r="AE14" s="152">
        <f t="shared" si="6"/>
        <v>7.1209303367765351</v>
      </c>
      <c r="AF14" s="43"/>
    </row>
    <row r="15" spans="1:32" ht="30" customHeight="1">
      <c r="A15" s="782" t="s">
        <v>108</v>
      </c>
      <c r="B15" s="785" t="s">
        <v>109</v>
      </c>
      <c r="C15" s="666" t="s">
        <v>110</v>
      </c>
      <c r="D15" s="667">
        <f>SUM(E15:AE15)</f>
        <v>5835800</v>
      </c>
      <c r="E15" s="668">
        <v>2729200</v>
      </c>
      <c r="F15" s="668">
        <v>285300</v>
      </c>
      <c r="G15" s="668">
        <v>512600</v>
      </c>
      <c r="H15" s="668">
        <v>212200</v>
      </c>
      <c r="I15" s="668">
        <v>691100</v>
      </c>
      <c r="J15" s="668">
        <v>1500</v>
      </c>
      <c r="K15" s="668">
        <v>447300</v>
      </c>
      <c r="L15" s="668">
        <v>8300</v>
      </c>
      <c r="M15" s="668">
        <v>129300</v>
      </c>
      <c r="N15" s="668">
        <v>63000</v>
      </c>
      <c r="O15" s="668">
        <v>1000</v>
      </c>
      <c r="P15" s="668">
        <v>16400</v>
      </c>
      <c r="Q15" s="668">
        <v>30500</v>
      </c>
      <c r="R15" s="668">
        <v>100</v>
      </c>
      <c r="S15" s="668">
        <v>33400</v>
      </c>
      <c r="T15" s="668">
        <v>41400</v>
      </c>
      <c r="U15" s="668">
        <v>72800</v>
      </c>
      <c r="V15" s="668">
        <v>51500</v>
      </c>
      <c r="W15" s="668">
        <v>29000</v>
      </c>
      <c r="X15" s="668">
        <v>0</v>
      </c>
      <c r="Y15" s="668">
        <v>26400</v>
      </c>
      <c r="Z15" s="668">
        <v>31900</v>
      </c>
      <c r="AA15" s="668">
        <v>100</v>
      </c>
      <c r="AB15" s="668">
        <v>31900</v>
      </c>
      <c r="AC15" s="668">
        <v>7300</v>
      </c>
      <c r="AD15" s="668">
        <v>5600</v>
      </c>
      <c r="AE15" s="138">
        <v>376700</v>
      </c>
      <c r="AF15" s="43"/>
    </row>
    <row r="16" spans="1:32" ht="30" customHeight="1">
      <c r="A16" s="783"/>
      <c r="B16" s="786"/>
      <c r="C16" s="139" t="s">
        <v>111</v>
      </c>
      <c r="D16" s="140">
        <f>SUM(E16:AE16)</f>
        <v>5415500</v>
      </c>
      <c r="E16" s="141">
        <v>2524500</v>
      </c>
      <c r="F16" s="141">
        <v>295200</v>
      </c>
      <c r="G16" s="141">
        <v>476400</v>
      </c>
      <c r="H16" s="141">
        <v>234600</v>
      </c>
      <c r="I16" s="141">
        <v>678400</v>
      </c>
      <c r="J16" s="141">
        <v>0</v>
      </c>
      <c r="K16" s="141">
        <v>431600</v>
      </c>
      <c r="L16" s="141">
        <v>0</v>
      </c>
      <c r="M16" s="141">
        <v>121900</v>
      </c>
      <c r="N16" s="141">
        <v>36800</v>
      </c>
      <c r="O16" s="141">
        <v>400</v>
      </c>
      <c r="P16" s="141">
        <v>17600</v>
      </c>
      <c r="Q16" s="141">
        <v>28900</v>
      </c>
      <c r="R16" s="141">
        <v>0</v>
      </c>
      <c r="S16" s="141">
        <v>35500</v>
      </c>
      <c r="T16" s="141">
        <v>41700</v>
      </c>
      <c r="U16" s="141">
        <v>60400</v>
      </c>
      <c r="V16" s="141">
        <v>59200</v>
      </c>
      <c r="W16" s="141">
        <v>5600</v>
      </c>
      <c r="X16" s="141">
        <v>300</v>
      </c>
      <c r="Y16" s="141">
        <v>23400</v>
      </c>
      <c r="Z16" s="141">
        <v>30000</v>
      </c>
      <c r="AA16" s="141">
        <v>0</v>
      </c>
      <c r="AB16" s="141">
        <v>29700</v>
      </c>
      <c r="AC16" s="141">
        <v>0</v>
      </c>
      <c r="AD16" s="141">
        <v>3400</v>
      </c>
      <c r="AE16" s="142">
        <v>280000</v>
      </c>
      <c r="AF16" s="43"/>
    </row>
    <row r="17" spans="1:32" ht="30" customHeight="1">
      <c r="A17" s="783"/>
      <c r="B17" s="786"/>
      <c r="C17" s="139" t="s">
        <v>51</v>
      </c>
      <c r="D17" s="154">
        <f>IF(D16=0,0,D15-D16)</f>
        <v>420300</v>
      </c>
      <c r="E17" s="155">
        <f t="shared" ref="E17:AE17" si="7">E15-E16</f>
        <v>204700</v>
      </c>
      <c r="F17" s="155">
        <f t="shared" si="7"/>
        <v>-9900</v>
      </c>
      <c r="G17" s="155">
        <f t="shared" si="7"/>
        <v>36200</v>
      </c>
      <c r="H17" s="155">
        <f t="shared" si="7"/>
        <v>-22400</v>
      </c>
      <c r="I17" s="155">
        <f t="shared" si="7"/>
        <v>12700</v>
      </c>
      <c r="J17" s="155">
        <f>J15-J16</f>
        <v>1500</v>
      </c>
      <c r="K17" s="155">
        <f t="shared" si="7"/>
        <v>15700</v>
      </c>
      <c r="L17" s="155">
        <f t="shared" si="7"/>
        <v>8300</v>
      </c>
      <c r="M17" s="155">
        <f t="shared" si="7"/>
        <v>7400</v>
      </c>
      <c r="N17" s="155">
        <f t="shared" si="7"/>
        <v>26200</v>
      </c>
      <c r="O17" s="155">
        <f t="shared" si="7"/>
        <v>600</v>
      </c>
      <c r="P17" s="155">
        <f t="shared" si="7"/>
        <v>-1200</v>
      </c>
      <c r="Q17" s="155">
        <f t="shared" si="7"/>
        <v>1600</v>
      </c>
      <c r="R17" s="155">
        <f t="shared" si="7"/>
        <v>100</v>
      </c>
      <c r="S17" s="155">
        <f t="shared" si="7"/>
        <v>-2100</v>
      </c>
      <c r="T17" s="155">
        <f t="shared" si="7"/>
        <v>-300</v>
      </c>
      <c r="U17" s="155">
        <f t="shared" si="7"/>
        <v>12400</v>
      </c>
      <c r="V17" s="155">
        <f t="shared" si="7"/>
        <v>-7700</v>
      </c>
      <c r="W17" s="155">
        <f t="shared" si="7"/>
        <v>23400</v>
      </c>
      <c r="X17" s="155">
        <f t="shared" si="7"/>
        <v>-300</v>
      </c>
      <c r="Y17" s="155">
        <f t="shared" si="7"/>
        <v>3000</v>
      </c>
      <c r="Z17" s="155">
        <f t="shared" si="7"/>
        <v>1900</v>
      </c>
      <c r="AA17" s="155">
        <f t="shared" si="7"/>
        <v>100</v>
      </c>
      <c r="AB17" s="155">
        <f t="shared" si="7"/>
        <v>2200</v>
      </c>
      <c r="AC17" s="155">
        <f t="shared" si="7"/>
        <v>7300</v>
      </c>
      <c r="AD17" s="155">
        <f t="shared" si="7"/>
        <v>2200</v>
      </c>
      <c r="AE17" s="156">
        <f t="shared" si="7"/>
        <v>96700</v>
      </c>
      <c r="AF17" s="43"/>
    </row>
    <row r="18" spans="1:32" ht="30" customHeight="1">
      <c r="A18" s="783"/>
      <c r="B18" s="786"/>
      <c r="C18" s="143" t="s">
        <v>112</v>
      </c>
      <c r="D18" s="144">
        <f t="shared" ref="D18:AE18" si="8">IF(D15&gt;0,IF(D16&gt;0,D15/D16*100,0),0)</f>
        <v>107.76105622749515</v>
      </c>
      <c r="E18" s="145">
        <f t="shared" si="8"/>
        <v>108.10853634383047</v>
      </c>
      <c r="F18" s="146">
        <f t="shared" si="8"/>
        <v>96.646341463414629</v>
      </c>
      <c r="G18" s="147">
        <f t="shared" si="8"/>
        <v>107.59865659109991</v>
      </c>
      <c r="H18" s="147">
        <f t="shared" si="8"/>
        <v>90.451832907075868</v>
      </c>
      <c r="I18" s="146">
        <f t="shared" si="8"/>
        <v>101.87205188679245</v>
      </c>
      <c r="J18" s="130" t="s">
        <v>139</v>
      </c>
      <c r="K18" s="147">
        <f t="shared" si="8"/>
        <v>103.63762743280816</v>
      </c>
      <c r="L18" s="130" t="s">
        <v>139</v>
      </c>
      <c r="M18" s="146">
        <f t="shared" si="8"/>
        <v>106.07054963084495</v>
      </c>
      <c r="N18" s="147">
        <f t="shared" si="8"/>
        <v>171.19565217391303</v>
      </c>
      <c r="O18" s="147">
        <f t="shared" si="8"/>
        <v>250</v>
      </c>
      <c r="P18" s="147">
        <f t="shared" si="8"/>
        <v>93.181818181818173</v>
      </c>
      <c r="Q18" s="147">
        <f t="shared" si="8"/>
        <v>105.5363321799308</v>
      </c>
      <c r="R18" s="130" t="s">
        <v>139</v>
      </c>
      <c r="S18" s="147">
        <f t="shared" si="8"/>
        <v>94.08450704225352</v>
      </c>
      <c r="T18" s="147">
        <f t="shared" si="8"/>
        <v>99.280575539568346</v>
      </c>
      <c r="U18" s="146">
        <f t="shared" si="8"/>
        <v>120.52980132450331</v>
      </c>
      <c r="V18" s="147">
        <f t="shared" si="8"/>
        <v>86.993243243243242</v>
      </c>
      <c r="W18" s="147">
        <f t="shared" si="8"/>
        <v>517.85714285714289</v>
      </c>
      <c r="X18" s="146" t="s">
        <v>165</v>
      </c>
      <c r="Y18" s="147">
        <f t="shared" si="8"/>
        <v>112.82051282051282</v>
      </c>
      <c r="Z18" s="147">
        <f t="shared" si="8"/>
        <v>106.33333333333333</v>
      </c>
      <c r="AA18" s="130" t="s">
        <v>139</v>
      </c>
      <c r="AB18" s="147">
        <f t="shared" si="8"/>
        <v>107.40740740740742</v>
      </c>
      <c r="AC18" s="130" t="s">
        <v>139</v>
      </c>
      <c r="AD18" s="147">
        <f t="shared" si="8"/>
        <v>164.70588235294116</v>
      </c>
      <c r="AE18" s="148">
        <f t="shared" si="8"/>
        <v>134.53571428571428</v>
      </c>
      <c r="AF18" s="43"/>
    </row>
    <row r="19" spans="1:32" ht="30" customHeight="1" thickBot="1">
      <c r="A19" s="784"/>
      <c r="B19" s="787"/>
      <c r="C19" s="149" t="s">
        <v>140</v>
      </c>
      <c r="D19" s="150">
        <v>100</v>
      </c>
      <c r="E19" s="151">
        <f>E15/$D$15*100</f>
        <v>46.766510161417457</v>
      </c>
      <c r="F19" s="151">
        <f t="shared" ref="F19:AE19" si="9">F15/$D$15*100</f>
        <v>4.8887898831351313</v>
      </c>
      <c r="G19" s="151">
        <f t="shared" si="9"/>
        <v>8.7837143150896182</v>
      </c>
      <c r="H19" s="151">
        <f t="shared" si="9"/>
        <v>3.6361767024229752</v>
      </c>
      <c r="I19" s="151">
        <f t="shared" si="9"/>
        <v>11.842420919154186</v>
      </c>
      <c r="J19" s="151">
        <f>J15/$D$15*100</f>
        <v>2.5703416840878714E-2</v>
      </c>
      <c r="K19" s="151">
        <f t="shared" si="9"/>
        <v>7.664758901950032</v>
      </c>
      <c r="L19" s="151">
        <f t="shared" si="9"/>
        <v>0.14222557318619555</v>
      </c>
      <c r="M19" s="151">
        <f t="shared" si="9"/>
        <v>2.2156345316837451</v>
      </c>
      <c r="N19" s="151">
        <f t="shared" si="9"/>
        <v>1.079543507316906</v>
      </c>
      <c r="O19" s="151">
        <f t="shared" si="9"/>
        <v>1.7135611227252476E-2</v>
      </c>
      <c r="P19" s="151">
        <f t="shared" si="9"/>
        <v>0.28102402412694061</v>
      </c>
      <c r="Q19" s="151">
        <f>Q15/$D$15*100</f>
        <v>0.52263614243120049</v>
      </c>
      <c r="R19" s="151">
        <f t="shared" si="9"/>
        <v>1.7135611227252477E-3</v>
      </c>
      <c r="S19" s="151">
        <f t="shared" si="9"/>
        <v>0.57232941499023271</v>
      </c>
      <c r="T19" s="151">
        <f t="shared" si="9"/>
        <v>0.70941430480825252</v>
      </c>
      <c r="U19" s="151">
        <f t="shared" si="9"/>
        <v>1.2474724973439801</v>
      </c>
      <c r="V19" s="151">
        <f t="shared" si="9"/>
        <v>0.88248397820350244</v>
      </c>
      <c r="W19" s="151">
        <f t="shared" si="9"/>
        <v>0.49693272559032176</v>
      </c>
      <c r="X19" s="151">
        <f t="shared" si="9"/>
        <v>0</v>
      </c>
      <c r="Y19" s="151">
        <f t="shared" si="9"/>
        <v>0.45238013639946539</v>
      </c>
      <c r="Z19" s="151">
        <f t="shared" si="9"/>
        <v>0.54662599814935398</v>
      </c>
      <c r="AA19" s="151">
        <f t="shared" si="9"/>
        <v>1.7135611227252477E-3</v>
      </c>
      <c r="AB19" s="151">
        <f t="shared" si="9"/>
        <v>0.54662599814935398</v>
      </c>
      <c r="AC19" s="151">
        <f>AC15/$D$15*100</f>
        <v>0.12508996195894306</v>
      </c>
      <c r="AD19" s="151">
        <f t="shared" si="9"/>
        <v>9.5959422872613859E-2</v>
      </c>
      <c r="AE19" s="152">
        <f t="shared" si="9"/>
        <v>6.4549847493060071</v>
      </c>
      <c r="AF19" s="43"/>
    </row>
    <row r="20" spans="1:32" ht="14.25">
      <c r="A20" s="157" t="s">
        <v>55</v>
      </c>
      <c r="B20" s="109" t="s">
        <v>56</v>
      </c>
      <c r="C20" s="370"/>
      <c r="D20" s="108"/>
      <c r="E20" s="108"/>
      <c r="F20" s="108"/>
      <c r="G20" s="108"/>
      <c r="H20" s="108"/>
      <c r="I20" s="108"/>
      <c r="J20" s="43"/>
      <c r="K20" s="43"/>
      <c r="L20" s="43"/>
      <c r="M20" s="43"/>
      <c r="N20" s="43"/>
      <c r="O20" s="43"/>
      <c r="P20" s="43"/>
      <c r="Q20" s="43"/>
      <c r="R20" s="43"/>
      <c r="S20" s="43"/>
      <c r="T20" s="43"/>
      <c r="U20" s="43"/>
      <c r="V20" s="43"/>
      <c r="W20" s="43"/>
      <c r="X20" s="43"/>
      <c r="Y20" s="43"/>
      <c r="Z20" s="43"/>
      <c r="AA20" s="43"/>
      <c r="AB20" s="43"/>
      <c r="AC20" s="43"/>
      <c r="AD20" s="43"/>
      <c r="AE20" s="43"/>
      <c r="AF20" s="43"/>
    </row>
    <row r="21" spans="1:32" ht="14.25">
      <c r="A21" s="43"/>
      <c r="B21" s="109" t="s">
        <v>141</v>
      </c>
      <c r="C21" s="370"/>
      <c r="D21" s="108"/>
      <c r="E21" s="108"/>
      <c r="F21" s="108"/>
      <c r="G21" s="108"/>
      <c r="H21" s="108"/>
      <c r="I21" s="108"/>
      <c r="J21" s="108"/>
      <c r="K21" s="108"/>
      <c r="L21" s="108"/>
      <c r="M21" s="108"/>
      <c r="N21" s="108"/>
      <c r="O21" s="108"/>
      <c r="P21" s="108"/>
      <c r="Q21" s="108"/>
      <c r="R21" s="108"/>
      <c r="S21" s="108"/>
      <c r="T21" s="108"/>
      <c r="U21" s="108"/>
      <c r="V21" s="43"/>
      <c r="W21" s="43"/>
      <c r="X21" s="43"/>
      <c r="Y21" s="43"/>
      <c r="Z21" s="43"/>
      <c r="AA21" s="43"/>
      <c r="AB21" s="43"/>
      <c r="AC21" s="43"/>
      <c r="AD21" s="43"/>
      <c r="AE21" s="43"/>
      <c r="AF21" s="43"/>
    </row>
    <row r="22" spans="1:32" ht="14.25">
      <c r="A22" s="43"/>
      <c r="B22" s="109" t="s">
        <v>142</v>
      </c>
      <c r="C22" s="370"/>
      <c r="D22" s="108"/>
      <c r="E22" s="108"/>
      <c r="F22" s="108"/>
      <c r="G22" s="108"/>
      <c r="H22" s="108"/>
      <c r="I22" s="108"/>
      <c r="J22" s="108"/>
      <c r="K22" s="108"/>
      <c r="L22" s="108"/>
      <c r="M22" s="108"/>
      <c r="N22" s="108"/>
      <c r="O22" s="108"/>
      <c r="P22" s="108"/>
      <c r="Q22" s="108"/>
      <c r="R22" s="108"/>
      <c r="S22" s="108"/>
      <c r="T22" s="108"/>
      <c r="U22" s="108"/>
      <c r="V22" s="43"/>
      <c r="W22" s="43"/>
      <c r="X22" s="43"/>
      <c r="Y22" s="43"/>
      <c r="Z22" s="43"/>
      <c r="AA22" s="43"/>
      <c r="AB22" s="43"/>
      <c r="AC22" s="43"/>
      <c r="AD22" s="43"/>
      <c r="AE22" s="43"/>
      <c r="AF22" s="43"/>
    </row>
    <row r="23" spans="1:32" ht="17.25">
      <c r="A23" s="43"/>
      <c r="B23" s="48"/>
      <c r="C23" s="370"/>
      <c r="D23" s="108"/>
      <c r="E23" s="108"/>
      <c r="F23" s="108"/>
      <c r="G23" s="108"/>
      <c r="H23" s="108"/>
      <c r="I23" s="108"/>
      <c r="J23" s="108"/>
      <c r="K23" s="108"/>
      <c r="L23" s="108"/>
      <c r="M23" s="108"/>
      <c r="N23" s="108"/>
      <c r="O23" s="108"/>
      <c r="P23" s="108"/>
      <c r="Q23" s="108"/>
      <c r="R23" s="108"/>
      <c r="S23" s="108"/>
      <c r="T23" s="108"/>
      <c r="U23" s="108"/>
      <c r="V23" s="43"/>
      <c r="W23" s="43"/>
      <c r="X23" s="43"/>
      <c r="Y23" s="43"/>
      <c r="Z23" s="43"/>
      <c r="AA23" s="43"/>
      <c r="AB23" s="43"/>
      <c r="AC23" s="43"/>
      <c r="AD23" s="43"/>
      <c r="AE23" s="43"/>
      <c r="AF23" s="43"/>
    </row>
  </sheetData>
  <mergeCells count="7">
    <mergeCell ref="A15:A19"/>
    <mergeCell ref="B15:B19"/>
    <mergeCell ref="A1:B1"/>
    <mergeCell ref="A4:B4"/>
    <mergeCell ref="A5:B9"/>
    <mergeCell ref="A10:A14"/>
    <mergeCell ref="B10:B14"/>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43"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workbookViewId="0">
      <selection sqref="A1:B1"/>
    </sheetView>
  </sheetViews>
  <sheetFormatPr defaultRowHeight="13.5"/>
  <cols>
    <col min="1" max="1" width="12.125" style="8" customWidth="1"/>
    <col min="2" max="2" width="9" style="8"/>
    <col min="3" max="3" width="12.75" style="8" customWidth="1"/>
    <col min="4" max="4" width="15.375" style="8" bestFit="1" customWidth="1"/>
    <col min="5" max="12" width="12.75" style="8" customWidth="1"/>
    <col min="13" max="16384" width="9" style="8"/>
  </cols>
  <sheetData>
    <row r="1" spans="1:13" s="636" customFormat="1" ht="24" customHeight="1">
      <c r="A1" s="758" t="str">
        <f>平成24年度!A1</f>
        <v>平成2４年度</v>
      </c>
      <c r="B1" s="758"/>
      <c r="C1" s="637"/>
      <c r="D1" s="637"/>
      <c r="E1" s="638" t="str">
        <f ca="1">RIGHT(CELL("filename",$A$1),LEN(CELL("filename",$A$1))-FIND("]",CELL("filename",$A$1)))</f>
        <v>12月（３表）</v>
      </c>
      <c r="F1" s="639" t="s">
        <v>19</v>
      </c>
      <c r="G1" s="638"/>
      <c r="H1" s="639"/>
      <c r="I1" s="640"/>
      <c r="J1" s="638"/>
      <c r="K1" s="634"/>
      <c r="L1" s="635"/>
      <c r="M1" s="635"/>
    </row>
    <row r="2" spans="1:13" ht="21.75" thickBot="1">
      <c r="A2" s="46" t="s">
        <v>143</v>
      </c>
      <c r="B2" s="47"/>
      <c r="C2" s="47"/>
      <c r="D2" s="48"/>
      <c r="E2" s="47"/>
      <c r="F2" s="47"/>
      <c r="G2" s="47"/>
      <c r="H2" s="47"/>
      <c r="I2" s="47"/>
      <c r="J2" s="47"/>
      <c r="K2" s="47"/>
      <c r="L2" s="47"/>
      <c r="M2" s="47"/>
    </row>
    <row r="3" spans="1:13" ht="18.75">
      <c r="A3" s="49"/>
      <c r="B3" s="50"/>
      <c r="C3" s="112" t="s">
        <v>49</v>
      </c>
      <c r="D3" s="739"/>
      <c r="E3" s="729">
        <v>1</v>
      </c>
      <c r="F3" s="729">
        <v>2</v>
      </c>
      <c r="G3" s="729">
        <v>3</v>
      </c>
      <c r="H3" s="729">
        <v>4</v>
      </c>
      <c r="I3" s="729">
        <v>5</v>
      </c>
      <c r="J3" s="729">
        <v>6</v>
      </c>
      <c r="K3" s="729">
        <v>7</v>
      </c>
      <c r="L3" s="52">
        <v>8</v>
      </c>
      <c r="M3" s="515"/>
    </row>
    <row r="4" spans="1:13" ht="19.5" thickBot="1">
      <c r="A4" s="799" t="s">
        <v>95</v>
      </c>
      <c r="B4" s="800"/>
      <c r="C4" s="116"/>
      <c r="D4" s="740" t="s">
        <v>144</v>
      </c>
      <c r="E4" s="750" t="s">
        <v>145</v>
      </c>
      <c r="F4" s="751" t="s">
        <v>146</v>
      </c>
      <c r="G4" s="751" t="s">
        <v>147</v>
      </c>
      <c r="H4" s="751" t="s">
        <v>148</v>
      </c>
      <c r="I4" s="751" t="s">
        <v>57</v>
      </c>
      <c r="J4" s="751" t="s">
        <v>149</v>
      </c>
      <c r="K4" s="751" t="s">
        <v>58</v>
      </c>
      <c r="L4" s="54" t="s">
        <v>150</v>
      </c>
      <c r="M4" s="55"/>
    </row>
    <row r="5" spans="1:13" ht="30" customHeight="1">
      <c r="A5" s="792" t="s">
        <v>100</v>
      </c>
      <c r="B5" s="793"/>
      <c r="C5" s="736" t="s">
        <v>186</v>
      </c>
      <c r="D5" s="737">
        <f>SUM(E5:L5)</f>
        <v>17100</v>
      </c>
      <c r="E5" s="738">
        <v>5100</v>
      </c>
      <c r="F5" s="738">
        <v>5500</v>
      </c>
      <c r="G5" s="738">
        <v>800</v>
      </c>
      <c r="H5" s="738">
        <v>3000</v>
      </c>
      <c r="I5" s="738">
        <v>400</v>
      </c>
      <c r="J5" s="738">
        <v>200</v>
      </c>
      <c r="K5" s="738">
        <v>0</v>
      </c>
      <c r="L5" s="59">
        <v>2100</v>
      </c>
      <c r="M5" s="60"/>
    </row>
    <row r="6" spans="1:13" ht="30" customHeight="1">
      <c r="A6" s="792"/>
      <c r="B6" s="794"/>
      <c r="C6" s="62" t="s">
        <v>75</v>
      </c>
      <c r="D6" s="57">
        <f>SUM(E6:L6)</f>
        <v>14200</v>
      </c>
      <c r="E6" s="63">
        <v>3200</v>
      </c>
      <c r="F6" s="63">
        <v>1900</v>
      </c>
      <c r="G6" s="63">
        <v>3100</v>
      </c>
      <c r="H6" s="63">
        <v>3700</v>
      </c>
      <c r="I6" s="63">
        <v>500</v>
      </c>
      <c r="J6" s="63">
        <v>100</v>
      </c>
      <c r="K6" s="63">
        <v>0</v>
      </c>
      <c r="L6" s="63">
        <v>1700</v>
      </c>
      <c r="M6" s="64"/>
    </row>
    <row r="7" spans="1:13" ht="30" customHeight="1">
      <c r="A7" s="792"/>
      <c r="B7" s="794"/>
      <c r="C7" s="62" t="s">
        <v>51</v>
      </c>
      <c r="D7" s="65">
        <f t="shared" ref="D7:L7" si="0">D5-D6</f>
        <v>2900</v>
      </c>
      <c r="E7" s="66">
        <f t="shared" si="0"/>
        <v>1900</v>
      </c>
      <c r="F7" s="67">
        <f t="shared" si="0"/>
        <v>3600</v>
      </c>
      <c r="G7" s="67">
        <f t="shared" si="0"/>
        <v>-2300</v>
      </c>
      <c r="H7" s="67">
        <f t="shared" si="0"/>
        <v>-700</v>
      </c>
      <c r="I7" s="67">
        <f t="shared" si="0"/>
        <v>-100</v>
      </c>
      <c r="J7" s="67">
        <f t="shared" si="0"/>
        <v>100</v>
      </c>
      <c r="K7" s="67">
        <f t="shared" si="0"/>
        <v>0</v>
      </c>
      <c r="L7" s="67">
        <f t="shared" si="0"/>
        <v>400</v>
      </c>
      <c r="M7" s="68"/>
    </row>
    <row r="8" spans="1:13" ht="30" customHeight="1">
      <c r="A8" s="792"/>
      <c r="B8" s="794"/>
      <c r="C8" s="70" t="s">
        <v>138</v>
      </c>
      <c r="D8" s="71">
        <f t="shared" ref="D8:J8" si="1">IF(D5&gt;0,IF(D6&gt;0,D5/D6*100,0),0)</f>
        <v>120.4225352112676</v>
      </c>
      <c r="E8" s="72">
        <f t="shared" si="1"/>
        <v>159.375</v>
      </c>
      <c r="F8" s="73">
        <f t="shared" si="1"/>
        <v>289.4736842105263</v>
      </c>
      <c r="G8" s="73">
        <f t="shared" si="1"/>
        <v>25.806451612903224</v>
      </c>
      <c r="H8" s="73">
        <f t="shared" si="1"/>
        <v>81.081081081081081</v>
      </c>
      <c r="I8" s="73">
        <f t="shared" si="1"/>
        <v>80</v>
      </c>
      <c r="J8" s="73">
        <f t="shared" si="1"/>
        <v>200</v>
      </c>
      <c r="K8" s="217" t="s">
        <v>52</v>
      </c>
      <c r="L8" s="73">
        <f>IF(L5&gt;0,IF(L6&gt;0,L5/L6*100,0),0)</f>
        <v>123.52941176470588</v>
      </c>
      <c r="M8" s="74"/>
    </row>
    <row r="9" spans="1:13" ht="30" customHeight="1" thickBot="1">
      <c r="A9" s="795"/>
      <c r="B9" s="796"/>
      <c r="C9" s="77" t="s">
        <v>188</v>
      </c>
      <c r="D9" s="78">
        <v>100</v>
      </c>
      <c r="E9" s="79">
        <f t="shared" ref="E9:L9" si="2">E5/$D$5*100</f>
        <v>29.82456140350877</v>
      </c>
      <c r="F9" s="79">
        <f t="shared" si="2"/>
        <v>32.163742690058477</v>
      </c>
      <c r="G9" s="79">
        <f t="shared" si="2"/>
        <v>4.6783625730994149</v>
      </c>
      <c r="H9" s="79">
        <f t="shared" si="2"/>
        <v>17.543859649122805</v>
      </c>
      <c r="I9" s="79">
        <f t="shared" si="2"/>
        <v>2.3391812865497075</v>
      </c>
      <c r="J9" s="79">
        <f t="shared" si="2"/>
        <v>1.1695906432748537</v>
      </c>
      <c r="K9" s="98">
        <f t="shared" si="2"/>
        <v>0</v>
      </c>
      <c r="L9" s="80">
        <f t="shared" si="2"/>
        <v>12.280701754385964</v>
      </c>
      <c r="M9" s="81"/>
    </row>
    <row r="10" spans="1:13" ht="30" customHeight="1">
      <c r="A10" s="797" t="s">
        <v>103</v>
      </c>
      <c r="B10" s="798" t="s">
        <v>104</v>
      </c>
      <c r="C10" s="741" t="s">
        <v>105</v>
      </c>
      <c r="D10" s="737">
        <f>SUM(E10:M10)</f>
        <v>317800</v>
      </c>
      <c r="E10" s="742">
        <v>128500</v>
      </c>
      <c r="F10" s="742">
        <v>23100</v>
      </c>
      <c r="G10" s="742">
        <v>56200</v>
      </c>
      <c r="H10" s="742">
        <v>45100</v>
      </c>
      <c r="I10" s="742">
        <v>4400</v>
      </c>
      <c r="J10" s="742">
        <v>2200</v>
      </c>
      <c r="K10" s="742">
        <v>500</v>
      </c>
      <c r="L10" s="82">
        <v>57800</v>
      </c>
      <c r="M10" s="83"/>
    </row>
    <row r="11" spans="1:13" ht="30" customHeight="1">
      <c r="A11" s="792"/>
      <c r="B11" s="794"/>
      <c r="C11" s="85" t="s">
        <v>106</v>
      </c>
      <c r="D11" s="86">
        <f>SUM(E11:M11)</f>
        <v>242500</v>
      </c>
      <c r="E11" s="87">
        <v>103500</v>
      </c>
      <c r="F11" s="87">
        <v>14900</v>
      </c>
      <c r="G11" s="87">
        <v>31200</v>
      </c>
      <c r="H11" s="87">
        <v>41800</v>
      </c>
      <c r="I11" s="87">
        <v>5000</v>
      </c>
      <c r="J11" s="87">
        <v>1800</v>
      </c>
      <c r="K11" s="87">
        <v>300</v>
      </c>
      <c r="L11" s="87">
        <v>44000</v>
      </c>
      <c r="M11" s="88"/>
    </row>
    <row r="12" spans="1:13" ht="30" customHeight="1">
      <c r="A12" s="792"/>
      <c r="B12" s="794"/>
      <c r="C12" s="85" t="s">
        <v>51</v>
      </c>
      <c r="D12" s="65">
        <f>IF(D11=0,0,D10-D11)</f>
        <v>75300</v>
      </c>
      <c r="E12" s="67">
        <f t="shared" ref="E12:L12" si="3">E10-E11</f>
        <v>25000</v>
      </c>
      <c r="F12" s="67">
        <f t="shared" si="3"/>
        <v>8200</v>
      </c>
      <c r="G12" s="67">
        <f t="shared" si="3"/>
        <v>25000</v>
      </c>
      <c r="H12" s="67">
        <f t="shared" si="3"/>
        <v>3300</v>
      </c>
      <c r="I12" s="67">
        <f t="shared" si="3"/>
        <v>-600</v>
      </c>
      <c r="J12" s="67">
        <f t="shared" si="3"/>
        <v>400</v>
      </c>
      <c r="K12" s="67">
        <f t="shared" si="3"/>
        <v>200</v>
      </c>
      <c r="L12" s="67">
        <f t="shared" si="3"/>
        <v>13800</v>
      </c>
      <c r="M12" s="68"/>
    </row>
    <row r="13" spans="1:13" ht="30" customHeight="1">
      <c r="A13" s="792"/>
      <c r="B13" s="794"/>
      <c r="C13" s="90" t="s">
        <v>107</v>
      </c>
      <c r="D13" s="91">
        <f t="shared" ref="D13:K13" si="4">IF(D10&gt;0,IF(D11&gt;0,D10/D11*100,0),0)</f>
        <v>131.05154639175259</v>
      </c>
      <c r="E13" s="92">
        <f t="shared" si="4"/>
        <v>124.15458937198068</v>
      </c>
      <c r="F13" s="93">
        <f t="shared" si="4"/>
        <v>155.03355704697987</v>
      </c>
      <c r="G13" s="94">
        <f t="shared" si="4"/>
        <v>180.12820512820514</v>
      </c>
      <c r="H13" s="94">
        <f t="shared" si="4"/>
        <v>107.89473684210526</v>
      </c>
      <c r="I13" s="94">
        <f t="shared" si="4"/>
        <v>88</v>
      </c>
      <c r="J13" s="94">
        <f t="shared" si="4"/>
        <v>122.22222222222223</v>
      </c>
      <c r="K13" s="94">
        <f t="shared" si="4"/>
        <v>166.66666666666669</v>
      </c>
      <c r="L13" s="94">
        <f>IF(L10&gt;0,IF(L11&gt;0,L10/L11*100,0),0)</f>
        <v>131.36363636363637</v>
      </c>
      <c r="M13" s="81"/>
    </row>
    <row r="14" spans="1:13" ht="30" customHeight="1" thickBot="1">
      <c r="A14" s="795"/>
      <c r="B14" s="796"/>
      <c r="C14" s="95" t="s">
        <v>102</v>
      </c>
      <c r="D14" s="96">
        <v>100</v>
      </c>
      <c r="E14" s="97">
        <f t="shared" ref="E14:L14" si="5">E10/$D$10*100</f>
        <v>40.434235368156074</v>
      </c>
      <c r="F14" s="97">
        <f t="shared" si="5"/>
        <v>7.2687224669603516</v>
      </c>
      <c r="G14" s="97">
        <f t="shared" si="5"/>
        <v>17.684078036500946</v>
      </c>
      <c r="H14" s="97">
        <f t="shared" si="5"/>
        <v>14.191315292636878</v>
      </c>
      <c r="I14" s="97">
        <f t="shared" si="5"/>
        <v>1.3845185651353054</v>
      </c>
      <c r="J14" s="97">
        <f t="shared" si="5"/>
        <v>0.69225928256765268</v>
      </c>
      <c r="K14" s="97">
        <f t="shared" si="5"/>
        <v>0.15733165512901195</v>
      </c>
      <c r="L14" s="98">
        <f t="shared" si="5"/>
        <v>18.187539332913783</v>
      </c>
      <c r="M14" s="81"/>
    </row>
    <row r="15" spans="1:13" ht="30" customHeight="1">
      <c r="A15" s="797" t="s">
        <v>108</v>
      </c>
      <c r="B15" s="798" t="s">
        <v>109</v>
      </c>
      <c r="C15" s="743" t="s">
        <v>110</v>
      </c>
      <c r="D15" s="744">
        <f>SUM(E15:M15)</f>
        <v>376700</v>
      </c>
      <c r="E15" s="745">
        <v>140600</v>
      </c>
      <c r="F15" s="745">
        <v>34200</v>
      </c>
      <c r="G15" s="745">
        <v>69500</v>
      </c>
      <c r="H15" s="745">
        <v>58000</v>
      </c>
      <c r="I15" s="745">
        <v>5900</v>
      </c>
      <c r="J15" s="745">
        <v>3200</v>
      </c>
      <c r="K15" s="745">
        <v>500</v>
      </c>
      <c r="L15" s="99">
        <v>64800</v>
      </c>
      <c r="M15" s="83"/>
    </row>
    <row r="16" spans="1:13" ht="30" customHeight="1">
      <c r="A16" s="792"/>
      <c r="B16" s="794"/>
      <c r="C16" s="85" t="s">
        <v>111</v>
      </c>
      <c r="D16" s="86">
        <f>SUM(E16:M16)</f>
        <v>280000</v>
      </c>
      <c r="E16" s="87">
        <v>113000</v>
      </c>
      <c r="F16" s="87">
        <v>22700</v>
      </c>
      <c r="G16" s="87">
        <v>33000</v>
      </c>
      <c r="H16" s="87">
        <v>51200</v>
      </c>
      <c r="I16" s="87">
        <v>7000</v>
      </c>
      <c r="J16" s="87">
        <v>2700</v>
      </c>
      <c r="K16" s="87">
        <v>300</v>
      </c>
      <c r="L16" s="87">
        <v>50100</v>
      </c>
      <c r="M16" s="88"/>
    </row>
    <row r="17" spans="1:13" ht="30" customHeight="1">
      <c r="A17" s="792"/>
      <c r="B17" s="794"/>
      <c r="C17" s="85" t="s">
        <v>51</v>
      </c>
      <c r="D17" s="100">
        <f>IF(D16=0,0,D15-D16)</f>
        <v>96700</v>
      </c>
      <c r="E17" s="101">
        <f t="shared" ref="E17:L17" si="6">E15-E16</f>
        <v>27600</v>
      </c>
      <c r="F17" s="101">
        <f t="shared" si="6"/>
        <v>11500</v>
      </c>
      <c r="G17" s="101">
        <f t="shared" si="6"/>
        <v>36500</v>
      </c>
      <c r="H17" s="101">
        <f t="shared" si="6"/>
        <v>6800</v>
      </c>
      <c r="I17" s="101">
        <f t="shared" si="6"/>
        <v>-1100</v>
      </c>
      <c r="J17" s="101">
        <f t="shared" si="6"/>
        <v>500</v>
      </c>
      <c r="K17" s="101">
        <f t="shared" si="6"/>
        <v>200</v>
      </c>
      <c r="L17" s="101">
        <f t="shared" si="6"/>
        <v>14700</v>
      </c>
      <c r="M17" s="102"/>
    </row>
    <row r="18" spans="1:13" ht="30" customHeight="1">
      <c r="A18" s="792"/>
      <c r="B18" s="794"/>
      <c r="C18" s="90" t="s">
        <v>112</v>
      </c>
      <c r="D18" s="91">
        <f t="shared" ref="D18:K18" si="7">IF(D15&gt;0,IF(D16&gt;0,D15/D16*100,0),0)</f>
        <v>134.53571428571428</v>
      </c>
      <c r="E18" s="92">
        <f t="shared" si="7"/>
        <v>124.42477876106194</v>
      </c>
      <c r="F18" s="93">
        <f t="shared" si="7"/>
        <v>150.66079295154185</v>
      </c>
      <c r="G18" s="94">
        <f t="shared" si="7"/>
        <v>210.60606060606059</v>
      </c>
      <c r="H18" s="94">
        <f t="shared" si="7"/>
        <v>113.28125</v>
      </c>
      <c r="I18" s="94">
        <f t="shared" si="7"/>
        <v>84.285714285714292</v>
      </c>
      <c r="J18" s="94">
        <f t="shared" si="7"/>
        <v>118.5185185185185</v>
      </c>
      <c r="K18" s="94">
        <f t="shared" si="7"/>
        <v>166.66666666666669</v>
      </c>
      <c r="L18" s="94">
        <f>IF(L15&gt;0,IF(L16&gt;0,L15/L16*100,0),0)</f>
        <v>129.34131736526945</v>
      </c>
      <c r="M18" s="81"/>
    </row>
    <row r="19" spans="1:13" ht="30" customHeight="1" thickBot="1">
      <c r="A19" s="795"/>
      <c r="B19" s="796"/>
      <c r="C19" s="95" t="s">
        <v>140</v>
      </c>
      <c r="D19" s="96">
        <v>100</v>
      </c>
      <c r="E19" s="97">
        <f t="shared" ref="E19:L19" si="8">E15/$D$15*100</f>
        <v>37.324130607910803</v>
      </c>
      <c r="F19" s="97">
        <f t="shared" si="8"/>
        <v>9.0788425803026271</v>
      </c>
      <c r="G19" s="97">
        <f t="shared" si="8"/>
        <v>18.449694717281655</v>
      </c>
      <c r="H19" s="97">
        <f t="shared" si="8"/>
        <v>15.396867533846562</v>
      </c>
      <c r="I19" s="97">
        <f t="shared" si="8"/>
        <v>1.5662330767188746</v>
      </c>
      <c r="J19" s="97">
        <f t="shared" si="8"/>
        <v>0.84948234669498279</v>
      </c>
      <c r="K19" s="97">
        <f t="shared" si="8"/>
        <v>0.13273161667109104</v>
      </c>
      <c r="L19" s="98">
        <f t="shared" si="8"/>
        <v>17.202017520573403</v>
      </c>
      <c r="M19" s="81"/>
    </row>
    <row r="20" spans="1:13" ht="17.25">
      <c r="A20" s="104" t="s">
        <v>55</v>
      </c>
      <c r="B20" s="48" t="s">
        <v>59</v>
      </c>
      <c r="C20" s="501"/>
      <c r="D20" s="47"/>
      <c r="E20" s="47"/>
      <c r="F20" s="47"/>
      <c r="G20" s="47"/>
      <c r="H20" s="106"/>
      <c r="I20" s="106"/>
      <c r="J20" s="106"/>
      <c r="K20" s="106"/>
      <c r="L20" s="106"/>
      <c r="M20" s="106"/>
    </row>
    <row r="21" spans="1:13" ht="17.25">
      <c r="A21" s="106"/>
      <c r="B21" s="107" t="s">
        <v>151</v>
      </c>
      <c r="C21" s="501"/>
      <c r="D21" s="47"/>
      <c r="E21" s="47"/>
      <c r="F21" s="47"/>
      <c r="G21" s="47"/>
      <c r="H21" s="47"/>
      <c r="I21" s="47"/>
      <c r="J21" s="47"/>
      <c r="K21" s="47"/>
      <c r="L21" s="47"/>
      <c r="M21" s="106"/>
    </row>
    <row r="22" spans="1:13" ht="17.25">
      <c r="A22" s="106"/>
      <c r="B22" s="107" t="s">
        <v>183</v>
      </c>
      <c r="C22" s="501"/>
      <c r="D22" s="47"/>
      <c r="E22" s="47"/>
      <c r="F22" s="47"/>
      <c r="G22" s="47"/>
      <c r="H22" s="47"/>
      <c r="I22" s="47"/>
      <c r="J22" s="47"/>
      <c r="K22" s="47"/>
      <c r="L22" s="47"/>
      <c r="M22" s="106"/>
    </row>
    <row r="23" spans="1:13" ht="17.25">
      <c r="A23" s="106"/>
      <c r="B23" s="107" t="s">
        <v>184</v>
      </c>
      <c r="C23" s="501"/>
      <c r="D23" s="47"/>
      <c r="E23" s="47"/>
      <c r="F23" s="47"/>
      <c r="G23" s="47"/>
      <c r="H23" s="47"/>
      <c r="I23" s="47"/>
      <c r="J23" s="47"/>
      <c r="K23" s="47"/>
      <c r="L23" s="47"/>
      <c r="M23" s="106"/>
    </row>
    <row r="24" spans="1:13" ht="17.25">
      <c r="A24" s="106"/>
      <c r="B24" s="106"/>
      <c r="C24" s="106"/>
      <c r="D24" s="106"/>
      <c r="E24" s="106"/>
      <c r="F24" s="106"/>
      <c r="G24" s="106"/>
      <c r="H24" s="106"/>
      <c r="I24" s="106"/>
      <c r="J24" s="106"/>
      <c r="K24" s="106"/>
      <c r="L24" s="106"/>
      <c r="M24" s="106"/>
    </row>
  </sheetData>
  <mergeCells count="7">
    <mergeCell ref="A15:A19"/>
    <mergeCell ref="B15:B19"/>
    <mergeCell ref="A1:B1"/>
    <mergeCell ref="A4:B4"/>
    <mergeCell ref="A5:B9"/>
    <mergeCell ref="A10:A14"/>
    <mergeCell ref="B10:B14"/>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workbookViewId="0">
      <selection sqref="A1:B1"/>
    </sheetView>
  </sheetViews>
  <sheetFormatPr defaultRowHeight="13.5"/>
  <cols>
    <col min="1" max="12" width="10.625" style="8" customWidth="1"/>
    <col min="13" max="16384" width="9" style="8"/>
  </cols>
  <sheetData>
    <row r="1" spans="1:12" s="636" customFormat="1" ht="24" customHeight="1">
      <c r="A1" s="758" t="str">
        <f>平成24年度!A1</f>
        <v>平成2４年度</v>
      </c>
      <c r="B1" s="758"/>
      <c r="C1" s="637"/>
      <c r="D1" s="637"/>
      <c r="E1" s="638" t="str">
        <f ca="1">RIGHT(CELL("filename",$A$1),LEN(CELL("filename",$A$1))-FIND("]",CELL("filename",$A$1)))</f>
        <v>１月（１表）</v>
      </c>
      <c r="F1" s="639" t="s">
        <v>19</v>
      </c>
      <c r="G1" s="638"/>
      <c r="H1" s="639"/>
      <c r="I1" s="640"/>
      <c r="J1" s="638"/>
      <c r="K1" s="634"/>
      <c r="L1" s="635"/>
    </row>
    <row r="2" spans="1:12" ht="14.25">
      <c r="A2" s="159"/>
      <c r="B2" s="43"/>
      <c r="C2" s="43"/>
      <c r="D2" s="43"/>
      <c r="E2" s="43"/>
      <c r="F2" s="43"/>
      <c r="G2" s="43"/>
      <c r="H2" s="43"/>
      <c r="I2" s="43"/>
      <c r="J2" s="43"/>
      <c r="K2" s="43"/>
      <c r="L2" s="43"/>
    </row>
    <row r="3" spans="1:12" ht="18" thickBot="1">
      <c r="A3" s="48" t="s">
        <v>92</v>
      </c>
      <c r="B3" s="108"/>
      <c r="C3" s="109"/>
      <c r="D3" s="108"/>
      <c r="E3" s="108"/>
      <c r="F3" s="108"/>
      <c r="G3" s="108"/>
      <c r="H3" s="108"/>
      <c r="I3" s="108"/>
      <c r="J3" s="109"/>
      <c r="K3" s="160" t="s">
        <v>48</v>
      </c>
      <c r="L3" s="43"/>
    </row>
    <row r="4" spans="1:12" ht="18" thickBot="1">
      <c r="A4" s="387"/>
      <c r="B4" s="163" t="s">
        <v>49</v>
      </c>
      <c r="C4" s="767" t="s">
        <v>93</v>
      </c>
      <c r="D4" s="768"/>
      <c r="E4" s="768"/>
      <c r="F4" s="12"/>
      <c r="G4" s="12"/>
      <c r="H4" s="12"/>
      <c r="I4" s="12"/>
      <c r="J4" s="12"/>
      <c r="K4" s="13"/>
      <c r="L4" s="164"/>
    </row>
    <row r="5" spans="1:12" ht="17.25">
      <c r="A5" s="388"/>
      <c r="B5" s="167"/>
      <c r="C5" s="816"/>
      <c r="D5" s="770"/>
      <c r="E5" s="770"/>
      <c r="F5" s="767" t="s">
        <v>94</v>
      </c>
      <c r="G5" s="768"/>
      <c r="H5" s="768"/>
      <c r="I5" s="768"/>
      <c r="J5" s="768"/>
      <c r="K5" s="771"/>
      <c r="L5" s="164"/>
    </row>
    <row r="6" spans="1:12" ht="17.25">
      <c r="A6" s="219" t="s">
        <v>95</v>
      </c>
      <c r="B6" s="168"/>
      <c r="C6" s="231"/>
      <c r="D6" s="817" t="s">
        <v>96</v>
      </c>
      <c r="E6" s="776" t="s">
        <v>97</v>
      </c>
      <c r="F6" s="814" t="s">
        <v>98</v>
      </c>
      <c r="G6" s="169"/>
      <c r="H6" s="170"/>
      <c r="I6" s="780" t="s">
        <v>99</v>
      </c>
      <c r="J6" s="169"/>
      <c r="K6" s="171"/>
      <c r="L6" s="164"/>
    </row>
    <row r="7" spans="1:12" ht="18" thickBot="1">
      <c r="A7" s="219"/>
      <c r="B7" s="168"/>
      <c r="C7" s="231"/>
      <c r="D7" s="818"/>
      <c r="E7" s="813"/>
      <c r="F7" s="815"/>
      <c r="G7" s="389" t="s">
        <v>96</v>
      </c>
      <c r="H7" s="390" t="s">
        <v>50</v>
      </c>
      <c r="I7" s="819"/>
      <c r="J7" s="389" t="s">
        <v>96</v>
      </c>
      <c r="K7" s="391" t="s">
        <v>50</v>
      </c>
      <c r="L7" s="164"/>
    </row>
    <row r="8" spans="1:12" ht="31.5" customHeight="1" thickBot="1">
      <c r="A8" s="387" t="s">
        <v>100</v>
      </c>
      <c r="B8" s="392" t="s">
        <v>189</v>
      </c>
      <c r="C8" s="659">
        <f>D8+E8</f>
        <v>429700</v>
      </c>
      <c r="D8" s="660">
        <f>G8+J8</f>
        <v>414100</v>
      </c>
      <c r="E8" s="661">
        <f>H8+K8</f>
        <v>15600</v>
      </c>
      <c r="F8" s="662">
        <f>G8+H8</f>
        <v>426900</v>
      </c>
      <c r="G8" s="137">
        <v>411600</v>
      </c>
      <c r="H8" s="480">
        <v>15300</v>
      </c>
      <c r="I8" s="232">
        <f>J8+K8</f>
        <v>2800</v>
      </c>
      <c r="J8" s="137">
        <v>2500</v>
      </c>
      <c r="K8" s="479">
        <v>300</v>
      </c>
      <c r="L8" s="182"/>
    </row>
    <row r="9" spans="1:12" ht="31.5" customHeight="1">
      <c r="A9" s="396"/>
      <c r="B9" s="397" t="s">
        <v>76</v>
      </c>
      <c r="C9" s="233">
        <f>D9+E9</f>
        <v>405000</v>
      </c>
      <c r="D9" s="481">
        <f>G9+J9</f>
        <v>385100</v>
      </c>
      <c r="E9" s="482">
        <f>H9+K9</f>
        <v>19900</v>
      </c>
      <c r="F9" s="234">
        <f>G9+H9</f>
        <v>401800</v>
      </c>
      <c r="G9" s="483">
        <v>382200</v>
      </c>
      <c r="H9" s="484">
        <v>19600</v>
      </c>
      <c r="I9" s="235">
        <f>J9+K9</f>
        <v>3200</v>
      </c>
      <c r="J9" s="483">
        <v>2900</v>
      </c>
      <c r="K9" s="485">
        <v>300</v>
      </c>
      <c r="L9" s="164"/>
    </row>
    <row r="10" spans="1:12" ht="31.5" customHeight="1">
      <c r="A10" s="403"/>
      <c r="B10" s="391" t="s">
        <v>51</v>
      </c>
      <c r="C10" s="236">
        <f>C8-C9</f>
        <v>24700</v>
      </c>
      <c r="D10" s="486">
        <f t="shared" ref="D10:K10" si="0">D8-D9</f>
        <v>29000</v>
      </c>
      <c r="E10" s="468">
        <f t="shared" si="0"/>
        <v>-4300</v>
      </c>
      <c r="F10" s="237">
        <f t="shared" si="0"/>
        <v>25100</v>
      </c>
      <c r="G10" s="487">
        <f t="shared" si="0"/>
        <v>29400</v>
      </c>
      <c r="H10" s="488">
        <f t="shared" si="0"/>
        <v>-4300</v>
      </c>
      <c r="I10" s="238">
        <f t="shared" si="0"/>
        <v>-400</v>
      </c>
      <c r="J10" s="487">
        <f t="shared" si="0"/>
        <v>-400</v>
      </c>
      <c r="K10" s="468">
        <f t="shared" si="0"/>
        <v>0</v>
      </c>
      <c r="L10" s="164"/>
    </row>
    <row r="11" spans="1:12" ht="31.5" customHeight="1" thickBot="1">
      <c r="A11" s="407"/>
      <c r="B11" s="408" t="s">
        <v>138</v>
      </c>
      <c r="C11" s="239">
        <f t="shared" ref="C11:K11" si="1">IF(C8&gt;0,IF(C9&gt;0,C8/C9,0),0)</f>
        <v>1.0609876543209877</v>
      </c>
      <c r="D11" s="489">
        <f t="shared" si="1"/>
        <v>1.0753051155544016</v>
      </c>
      <c r="E11" s="458">
        <f t="shared" si="1"/>
        <v>0.7839195979899497</v>
      </c>
      <c r="F11" s="240">
        <f t="shared" si="1"/>
        <v>1.0624688899950223</v>
      </c>
      <c r="G11" s="490">
        <f t="shared" si="1"/>
        <v>1.0769230769230769</v>
      </c>
      <c r="H11" s="491">
        <f t="shared" si="1"/>
        <v>0.78061224489795922</v>
      </c>
      <c r="I11" s="241">
        <f t="shared" si="1"/>
        <v>0.875</v>
      </c>
      <c r="J11" s="490">
        <f t="shared" si="1"/>
        <v>0.86206896551724133</v>
      </c>
      <c r="K11" s="458">
        <f t="shared" si="1"/>
        <v>1</v>
      </c>
      <c r="L11" s="164"/>
    </row>
    <row r="12" spans="1:12" ht="31.5" customHeight="1" thickBot="1">
      <c r="A12" s="388" t="s">
        <v>190</v>
      </c>
      <c r="B12" s="413" t="s">
        <v>105</v>
      </c>
      <c r="C12" s="659">
        <f>SUM(D12:E12)</f>
        <v>4892600</v>
      </c>
      <c r="D12" s="660">
        <f>G12+J12</f>
        <v>4559200</v>
      </c>
      <c r="E12" s="663">
        <f>H12+K12</f>
        <v>333400</v>
      </c>
      <c r="F12" s="662">
        <f>SUM(G12:H12)</f>
        <v>4723100</v>
      </c>
      <c r="G12" s="137">
        <v>4528900</v>
      </c>
      <c r="H12" s="480">
        <v>194200</v>
      </c>
      <c r="I12" s="232">
        <f>SUM(J12:K12)</f>
        <v>169500</v>
      </c>
      <c r="J12" s="137">
        <v>30300</v>
      </c>
      <c r="K12" s="479">
        <v>139200</v>
      </c>
      <c r="L12" s="164"/>
    </row>
    <row r="13" spans="1:12" ht="31.5" customHeight="1">
      <c r="A13" s="286" t="s">
        <v>191</v>
      </c>
      <c r="B13" s="415" t="s">
        <v>106</v>
      </c>
      <c r="C13" s="233">
        <f>SUM(D13:E13)</f>
        <v>4560100</v>
      </c>
      <c r="D13" s="481">
        <f>G13+J13</f>
        <v>4297700</v>
      </c>
      <c r="E13" s="492">
        <f>H13+K13</f>
        <v>262400</v>
      </c>
      <c r="F13" s="234">
        <f>SUM(G13:H13)</f>
        <v>4422400</v>
      </c>
      <c r="G13" s="493">
        <v>4271300</v>
      </c>
      <c r="H13" s="494">
        <v>151100</v>
      </c>
      <c r="I13" s="235">
        <f>SUM(J13:K13)</f>
        <v>137700</v>
      </c>
      <c r="J13" s="493">
        <v>26400</v>
      </c>
      <c r="K13" s="482">
        <v>111300</v>
      </c>
      <c r="L13" s="164"/>
    </row>
    <row r="14" spans="1:12" ht="31.5" customHeight="1">
      <c r="A14" s="403"/>
      <c r="B14" s="391" t="s">
        <v>51</v>
      </c>
      <c r="C14" s="236">
        <f t="shared" ref="C14:K14" si="2">C12-C13</f>
        <v>332500</v>
      </c>
      <c r="D14" s="486">
        <f t="shared" si="2"/>
        <v>261500</v>
      </c>
      <c r="E14" s="495">
        <f t="shared" si="2"/>
        <v>71000</v>
      </c>
      <c r="F14" s="237">
        <f t="shared" si="2"/>
        <v>300700</v>
      </c>
      <c r="G14" s="487">
        <f t="shared" si="2"/>
        <v>257600</v>
      </c>
      <c r="H14" s="488">
        <f t="shared" si="2"/>
        <v>43100</v>
      </c>
      <c r="I14" s="238">
        <f t="shared" si="2"/>
        <v>31800</v>
      </c>
      <c r="J14" s="487">
        <f t="shared" si="2"/>
        <v>3900</v>
      </c>
      <c r="K14" s="468">
        <f t="shared" si="2"/>
        <v>27900</v>
      </c>
      <c r="L14" s="164"/>
    </row>
    <row r="15" spans="1:12" ht="31.5" customHeight="1" thickBot="1">
      <c r="A15" s="407"/>
      <c r="B15" s="408" t="s">
        <v>107</v>
      </c>
      <c r="C15" s="242">
        <f t="shared" ref="C15:K15" si="3">IF(C12&gt;0,IF(C13&gt;0,C12/C13,0),0)</f>
        <v>1.0729150676520252</v>
      </c>
      <c r="D15" s="496">
        <f t="shared" si="3"/>
        <v>1.0608464992903182</v>
      </c>
      <c r="E15" s="497">
        <f t="shared" si="3"/>
        <v>1.2705792682926829</v>
      </c>
      <c r="F15" s="243">
        <f t="shared" si="3"/>
        <v>1.0679947539797394</v>
      </c>
      <c r="G15" s="498">
        <f t="shared" si="3"/>
        <v>1.0603095076440427</v>
      </c>
      <c r="H15" s="499">
        <f t="shared" si="3"/>
        <v>1.2852415618795501</v>
      </c>
      <c r="I15" s="244">
        <f t="shared" si="3"/>
        <v>1.2309368191721133</v>
      </c>
      <c r="J15" s="498">
        <f t="shared" si="3"/>
        <v>1.1477272727272727</v>
      </c>
      <c r="K15" s="500">
        <f t="shared" si="3"/>
        <v>1.2506738544474394</v>
      </c>
      <c r="L15" s="164"/>
    </row>
    <row r="16" spans="1:12" ht="31.5" customHeight="1" thickBot="1">
      <c r="A16" s="388" t="s">
        <v>192</v>
      </c>
      <c r="B16" s="425" t="s">
        <v>110</v>
      </c>
      <c r="C16" s="643">
        <f>SUM(D16:E16)</f>
        <v>429700</v>
      </c>
      <c r="D16" s="644">
        <f>J16+G16</f>
        <v>414100</v>
      </c>
      <c r="E16" s="664">
        <f>K16+H16</f>
        <v>15600</v>
      </c>
      <c r="F16" s="665">
        <f>SUM(G16:H16)</f>
        <v>426900</v>
      </c>
      <c r="G16" s="179">
        <v>411600</v>
      </c>
      <c r="H16" s="180">
        <v>15300</v>
      </c>
      <c r="I16" s="15">
        <f>SUM(J16:K16)</f>
        <v>2800</v>
      </c>
      <c r="J16" s="179">
        <v>2500</v>
      </c>
      <c r="K16" s="45">
        <v>300</v>
      </c>
      <c r="L16" s="164"/>
    </row>
    <row r="17" spans="1:12" ht="31.5" customHeight="1">
      <c r="A17" s="294" t="s">
        <v>193</v>
      </c>
      <c r="B17" s="415" t="s">
        <v>111</v>
      </c>
      <c r="C17" s="233">
        <f>SUM(D17:E17)</f>
        <v>405000</v>
      </c>
      <c r="D17" s="481">
        <f>J17+G17</f>
        <v>385100</v>
      </c>
      <c r="E17" s="492">
        <f>K17+H17</f>
        <v>19900</v>
      </c>
      <c r="F17" s="234">
        <f>SUM(G17:H17)</f>
        <v>401800</v>
      </c>
      <c r="G17" s="493">
        <v>382200</v>
      </c>
      <c r="H17" s="494">
        <v>19600</v>
      </c>
      <c r="I17" s="235">
        <f>SUM(J17:K17)</f>
        <v>3200</v>
      </c>
      <c r="J17" s="493">
        <v>2900</v>
      </c>
      <c r="K17" s="482">
        <v>300</v>
      </c>
      <c r="L17" s="164"/>
    </row>
    <row r="18" spans="1:12" ht="31.5" customHeight="1">
      <c r="A18" s="403"/>
      <c r="B18" s="391" t="s">
        <v>51</v>
      </c>
      <c r="C18" s="236">
        <f t="shared" ref="C18:K18" si="4">C16-C17</f>
        <v>24700</v>
      </c>
      <c r="D18" s="486">
        <f t="shared" si="4"/>
        <v>29000</v>
      </c>
      <c r="E18" s="495">
        <f t="shared" si="4"/>
        <v>-4300</v>
      </c>
      <c r="F18" s="237">
        <f t="shared" si="4"/>
        <v>25100</v>
      </c>
      <c r="G18" s="487">
        <f t="shared" si="4"/>
        <v>29400</v>
      </c>
      <c r="H18" s="488">
        <f t="shared" si="4"/>
        <v>-4300</v>
      </c>
      <c r="I18" s="238">
        <f t="shared" si="4"/>
        <v>-400</v>
      </c>
      <c r="J18" s="487">
        <f t="shared" si="4"/>
        <v>-400</v>
      </c>
      <c r="K18" s="468">
        <f t="shared" si="4"/>
        <v>0</v>
      </c>
      <c r="L18" s="164"/>
    </row>
    <row r="19" spans="1:12" ht="31.5" customHeight="1" thickBot="1">
      <c r="A19" s="403"/>
      <c r="B19" s="408" t="s">
        <v>112</v>
      </c>
      <c r="C19" s="242">
        <f t="shared" ref="C19:K19" si="5">IF(C16&gt;0,IF(C17&gt;0,C16/C17,0),0)</f>
        <v>1.0609876543209877</v>
      </c>
      <c r="D19" s="496">
        <f t="shared" si="5"/>
        <v>1.0753051155544016</v>
      </c>
      <c r="E19" s="497">
        <f t="shared" si="5"/>
        <v>0.7839195979899497</v>
      </c>
      <c r="F19" s="243">
        <f t="shared" si="5"/>
        <v>1.0624688899950223</v>
      </c>
      <c r="G19" s="498">
        <f t="shared" si="5"/>
        <v>1.0769230769230769</v>
      </c>
      <c r="H19" s="499">
        <f t="shared" si="5"/>
        <v>0.78061224489795922</v>
      </c>
      <c r="I19" s="244">
        <f t="shared" si="5"/>
        <v>0.875</v>
      </c>
      <c r="J19" s="498">
        <f t="shared" si="5"/>
        <v>0.86206896551724133</v>
      </c>
      <c r="K19" s="500">
        <f t="shared" si="5"/>
        <v>1</v>
      </c>
      <c r="L19" s="164"/>
    </row>
    <row r="20" spans="1:12" ht="14.25">
      <c r="A20" s="43"/>
      <c r="B20" s="370"/>
      <c r="C20" s="108"/>
      <c r="D20" s="108"/>
      <c r="E20" s="108"/>
      <c r="F20" s="108"/>
      <c r="G20" s="108"/>
      <c r="H20" s="108"/>
      <c r="I20" s="108"/>
      <c r="J20" s="108"/>
      <c r="K20" s="108"/>
      <c r="L20" s="43"/>
    </row>
  </sheetData>
  <mergeCells count="7">
    <mergeCell ref="A1:B1"/>
    <mergeCell ref="E6:E7"/>
    <mergeCell ref="F6:F7"/>
    <mergeCell ref="C4:E5"/>
    <mergeCell ref="F5:K5"/>
    <mergeCell ref="D6:D7"/>
    <mergeCell ref="I6:I7"/>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B1"/>
    </sheetView>
  </sheetViews>
  <sheetFormatPr defaultRowHeight="13.5"/>
  <cols>
    <col min="1" max="16384" width="9" style="8"/>
  </cols>
  <sheetData>
    <row r="1" spans="1:30" s="636" customFormat="1" ht="24" customHeight="1">
      <c r="A1" s="758" t="str">
        <f>平成24年度!A1</f>
        <v>平成2４年度</v>
      </c>
      <c r="B1" s="758"/>
      <c r="C1" s="637"/>
      <c r="D1" s="637"/>
      <c r="E1" s="638" t="str">
        <f ca="1">RIGHT(CELL("filename",$A$1),LEN(CELL("filename",$A$1))-FIND("]",CELL("filename",$A$1)))</f>
        <v>４月（２表）</v>
      </c>
      <c r="F1" s="639" t="s">
        <v>19</v>
      </c>
      <c r="G1" s="638"/>
      <c r="H1" s="639"/>
      <c r="I1" s="640"/>
      <c r="J1" s="638"/>
      <c r="K1" s="634"/>
      <c r="L1" s="635"/>
      <c r="M1" s="635"/>
      <c r="N1" s="635"/>
      <c r="O1" s="635"/>
      <c r="P1" s="635"/>
      <c r="Q1" s="635"/>
    </row>
    <row r="2" spans="1:30" ht="21.75" thickBot="1">
      <c r="A2" s="46" t="s">
        <v>53</v>
      </c>
      <c r="B2" s="108"/>
      <c r="C2" s="108"/>
      <c r="D2" s="109"/>
      <c r="E2" s="108"/>
      <c r="F2" s="108"/>
      <c r="G2" s="108"/>
      <c r="H2" s="108"/>
      <c r="I2" s="108"/>
      <c r="J2" s="108"/>
      <c r="K2" s="108"/>
      <c r="L2" s="108"/>
      <c r="M2" s="108"/>
      <c r="N2" s="108"/>
      <c r="O2" s="108"/>
      <c r="P2" s="108"/>
      <c r="Q2" s="108"/>
      <c r="R2" s="108"/>
      <c r="S2" s="108"/>
      <c r="T2" s="108"/>
      <c r="U2" s="109"/>
      <c r="V2" s="108"/>
      <c r="W2" s="108"/>
      <c r="X2" s="108"/>
      <c r="Y2" s="108"/>
      <c r="Z2" s="108"/>
      <c r="AA2" s="108"/>
      <c r="AB2" s="108"/>
      <c r="AC2" s="108"/>
      <c r="AD2" s="108"/>
    </row>
    <row r="3" spans="1:30" ht="17.25">
      <c r="A3" s="110"/>
      <c r="B3" s="111"/>
      <c r="C3" s="112" t="s">
        <v>49</v>
      </c>
      <c r="D3" s="113"/>
      <c r="E3" s="674">
        <v>1</v>
      </c>
      <c r="F3" s="675">
        <v>2</v>
      </c>
      <c r="G3" s="674">
        <v>3</v>
      </c>
      <c r="H3" s="676">
        <v>4</v>
      </c>
      <c r="I3" s="675">
        <v>5</v>
      </c>
      <c r="J3" s="677">
        <v>6</v>
      </c>
      <c r="K3" s="675">
        <v>7</v>
      </c>
      <c r="L3" s="675">
        <v>8</v>
      </c>
      <c r="M3" s="675">
        <v>9</v>
      </c>
      <c r="N3" s="675">
        <v>10</v>
      </c>
      <c r="O3" s="675">
        <v>11</v>
      </c>
      <c r="P3" s="675">
        <v>12</v>
      </c>
      <c r="Q3" s="675">
        <v>13</v>
      </c>
      <c r="R3" s="675">
        <v>14</v>
      </c>
      <c r="S3" s="675">
        <v>15</v>
      </c>
      <c r="T3" s="675">
        <v>16</v>
      </c>
      <c r="U3" s="675">
        <v>17</v>
      </c>
      <c r="V3" s="675">
        <v>18</v>
      </c>
      <c r="W3" s="675">
        <v>19</v>
      </c>
      <c r="X3" s="675">
        <v>20</v>
      </c>
      <c r="Y3" s="675">
        <v>21</v>
      </c>
      <c r="Z3" s="675">
        <v>22</v>
      </c>
      <c r="AA3" s="676">
        <v>23</v>
      </c>
      <c r="AB3" s="675">
        <v>24</v>
      </c>
      <c r="AC3" s="678">
        <v>25</v>
      </c>
      <c r="AD3" s="679">
        <v>26</v>
      </c>
    </row>
    <row r="4" spans="1:30" ht="18" thickBot="1">
      <c r="A4" s="788" t="s">
        <v>95</v>
      </c>
      <c r="B4" s="789"/>
      <c r="C4" s="116"/>
      <c r="D4" s="117" t="s">
        <v>54</v>
      </c>
      <c r="E4" s="680" t="s">
        <v>113</v>
      </c>
      <c r="F4" s="681" t="s">
        <v>114</v>
      </c>
      <c r="G4" s="682" t="s">
        <v>115</v>
      </c>
      <c r="H4" s="680" t="s">
        <v>116</v>
      </c>
      <c r="I4" s="681" t="s">
        <v>117</v>
      </c>
      <c r="J4" s="683" t="s">
        <v>118</v>
      </c>
      <c r="K4" s="681" t="s">
        <v>119</v>
      </c>
      <c r="L4" s="681" t="s">
        <v>120</v>
      </c>
      <c r="M4" s="684" t="s">
        <v>121</v>
      </c>
      <c r="N4" s="681" t="s">
        <v>122</v>
      </c>
      <c r="O4" s="681" t="s">
        <v>123</v>
      </c>
      <c r="P4" s="681" t="s">
        <v>124</v>
      </c>
      <c r="Q4" s="681" t="s">
        <v>125</v>
      </c>
      <c r="R4" s="681" t="s">
        <v>126</v>
      </c>
      <c r="S4" s="681" t="s">
        <v>127</v>
      </c>
      <c r="T4" s="681" t="s">
        <v>128</v>
      </c>
      <c r="U4" s="681" t="s">
        <v>129</v>
      </c>
      <c r="V4" s="681" t="s">
        <v>130</v>
      </c>
      <c r="W4" s="681" t="s">
        <v>131</v>
      </c>
      <c r="X4" s="681" t="s">
        <v>132</v>
      </c>
      <c r="Y4" s="681" t="s">
        <v>133</v>
      </c>
      <c r="Z4" s="681" t="s">
        <v>134</v>
      </c>
      <c r="AA4" s="680" t="s">
        <v>135</v>
      </c>
      <c r="AB4" s="681" t="s">
        <v>136</v>
      </c>
      <c r="AC4" s="680" t="s">
        <v>137</v>
      </c>
      <c r="AD4" s="685" t="s">
        <v>97</v>
      </c>
    </row>
    <row r="5" spans="1:30" ht="30" customHeight="1">
      <c r="A5" s="783" t="s">
        <v>100</v>
      </c>
      <c r="B5" s="790"/>
      <c r="C5" s="673" t="str">
        <f>'[1]統計月報 （第１表） '!C8</f>
        <v>24年4月</v>
      </c>
      <c r="D5" s="671">
        <f>SUM(E5:AD5)</f>
        <v>471100</v>
      </c>
      <c r="E5" s="686">
        <v>209200</v>
      </c>
      <c r="F5" s="686">
        <v>24500</v>
      </c>
      <c r="G5" s="686">
        <v>43100</v>
      </c>
      <c r="H5" s="686">
        <v>19300</v>
      </c>
      <c r="I5" s="686">
        <v>53300</v>
      </c>
      <c r="J5" s="686">
        <v>37700</v>
      </c>
      <c r="K5" s="686">
        <v>0</v>
      </c>
      <c r="L5" s="686">
        <v>9800</v>
      </c>
      <c r="M5" s="686">
        <v>0</v>
      </c>
      <c r="N5" s="686">
        <v>5900</v>
      </c>
      <c r="O5" s="686">
        <v>0</v>
      </c>
      <c r="P5" s="686">
        <v>2400</v>
      </c>
      <c r="Q5" s="686">
        <v>2800</v>
      </c>
      <c r="R5" s="686">
        <v>0</v>
      </c>
      <c r="S5" s="686">
        <v>3400</v>
      </c>
      <c r="T5" s="686">
        <v>4100</v>
      </c>
      <c r="U5" s="686">
        <v>6100</v>
      </c>
      <c r="V5" s="686">
        <v>5000</v>
      </c>
      <c r="W5" s="686">
        <v>2500</v>
      </c>
      <c r="X5" s="687">
        <v>0</v>
      </c>
      <c r="Y5" s="687">
        <v>2100</v>
      </c>
      <c r="Z5" s="687">
        <v>2500</v>
      </c>
      <c r="AA5" s="687">
        <v>0</v>
      </c>
      <c r="AB5" s="687">
        <v>2500</v>
      </c>
      <c r="AC5" s="688">
        <v>600</v>
      </c>
      <c r="AD5" s="689">
        <v>34300</v>
      </c>
    </row>
    <row r="6" spans="1:30" ht="30" customHeight="1">
      <c r="A6" s="783"/>
      <c r="B6" s="790"/>
      <c r="C6" s="121" t="str">
        <f>'[1]統計月報 （第１表） '!C9</f>
        <v>23年4月</v>
      </c>
      <c r="D6" s="120">
        <f>SUM(E6:AD6)</f>
        <v>367200</v>
      </c>
      <c r="E6" s="33">
        <v>156400</v>
      </c>
      <c r="F6" s="33">
        <v>22200</v>
      </c>
      <c r="G6" s="33">
        <v>34700</v>
      </c>
      <c r="H6" s="33">
        <v>20000</v>
      </c>
      <c r="I6" s="33">
        <v>50300</v>
      </c>
      <c r="J6" s="33">
        <v>29000</v>
      </c>
      <c r="K6" s="33">
        <v>0</v>
      </c>
      <c r="L6" s="33">
        <v>8200</v>
      </c>
      <c r="M6" s="33">
        <v>0</v>
      </c>
      <c r="N6" s="33">
        <v>0</v>
      </c>
      <c r="O6" s="33">
        <v>0</v>
      </c>
      <c r="P6" s="33">
        <v>2000</v>
      </c>
      <c r="Q6" s="33">
        <v>2300</v>
      </c>
      <c r="R6" s="33">
        <v>0</v>
      </c>
      <c r="S6" s="33">
        <v>2600</v>
      </c>
      <c r="T6" s="33">
        <v>4700</v>
      </c>
      <c r="U6" s="33">
        <v>4500</v>
      </c>
      <c r="V6" s="33">
        <v>6100</v>
      </c>
      <c r="W6" s="33">
        <v>200</v>
      </c>
      <c r="X6" s="33">
        <v>0</v>
      </c>
      <c r="Y6" s="33">
        <v>1700</v>
      </c>
      <c r="Z6" s="33">
        <v>2100</v>
      </c>
      <c r="AA6" s="33">
        <v>0</v>
      </c>
      <c r="AB6" s="33">
        <v>2300</v>
      </c>
      <c r="AC6" s="36">
        <v>1600</v>
      </c>
      <c r="AD6" s="37">
        <v>16300</v>
      </c>
    </row>
    <row r="7" spans="1:30" ht="30" customHeight="1">
      <c r="A7" s="783"/>
      <c r="B7" s="790"/>
      <c r="C7" s="121" t="s">
        <v>51</v>
      </c>
      <c r="D7" s="122">
        <f>D5-D6</f>
        <v>103900</v>
      </c>
      <c r="E7" s="123">
        <f>E5-E6</f>
        <v>52800</v>
      </c>
      <c r="F7" s="124">
        <f>F5-F6</f>
        <v>2300</v>
      </c>
      <c r="G7" s="124">
        <f t="shared" ref="G7:AD7" si="0">G5-G6</f>
        <v>8400</v>
      </c>
      <c r="H7" s="124">
        <f t="shared" si="0"/>
        <v>-700</v>
      </c>
      <c r="I7" s="124">
        <f t="shared" si="0"/>
        <v>3000</v>
      </c>
      <c r="J7" s="124">
        <f t="shared" si="0"/>
        <v>8700</v>
      </c>
      <c r="K7" s="124">
        <f t="shared" si="0"/>
        <v>0</v>
      </c>
      <c r="L7" s="124">
        <f t="shared" si="0"/>
        <v>1600</v>
      </c>
      <c r="M7" s="124">
        <f t="shared" si="0"/>
        <v>0</v>
      </c>
      <c r="N7" s="124">
        <f t="shared" si="0"/>
        <v>5900</v>
      </c>
      <c r="O7" s="124">
        <f t="shared" si="0"/>
        <v>0</v>
      </c>
      <c r="P7" s="124">
        <f t="shared" si="0"/>
        <v>400</v>
      </c>
      <c r="Q7" s="124">
        <f t="shared" si="0"/>
        <v>500</v>
      </c>
      <c r="R7" s="124">
        <f t="shared" si="0"/>
        <v>0</v>
      </c>
      <c r="S7" s="124">
        <f t="shared" si="0"/>
        <v>800</v>
      </c>
      <c r="T7" s="124">
        <f t="shared" si="0"/>
        <v>-600</v>
      </c>
      <c r="U7" s="124">
        <f t="shared" si="0"/>
        <v>1600</v>
      </c>
      <c r="V7" s="124">
        <f t="shared" si="0"/>
        <v>-1100</v>
      </c>
      <c r="W7" s="124">
        <f t="shared" si="0"/>
        <v>2300</v>
      </c>
      <c r="X7" s="124">
        <f t="shared" si="0"/>
        <v>0</v>
      </c>
      <c r="Y7" s="124">
        <f t="shared" si="0"/>
        <v>400</v>
      </c>
      <c r="Z7" s="124">
        <f t="shared" si="0"/>
        <v>400</v>
      </c>
      <c r="AA7" s="124">
        <f t="shared" si="0"/>
        <v>0</v>
      </c>
      <c r="AB7" s="124">
        <f t="shared" si="0"/>
        <v>200</v>
      </c>
      <c r="AC7" s="124">
        <f t="shared" si="0"/>
        <v>-1000</v>
      </c>
      <c r="AD7" s="125">
        <f t="shared" si="0"/>
        <v>18000</v>
      </c>
    </row>
    <row r="8" spans="1:30" ht="30" customHeight="1">
      <c r="A8" s="783"/>
      <c r="B8" s="790"/>
      <c r="C8" s="126" t="s">
        <v>138</v>
      </c>
      <c r="D8" s="127">
        <f t="shared" ref="D8:AD8" si="1">IF(D5&gt;0,IF(D6&gt;0,D5/D6*100,0),0)</f>
        <v>128.29520697167754</v>
      </c>
      <c r="E8" s="128">
        <f t="shared" si="1"/>
        <v>133.75959079283888</v>
      </c>
      <c r="F8" s="129">
        <f t="shared" si="1"/>
        <v>110.36036036036036</v>
      </c>
      <c r="G8" s="129">
        <f t="shared" si="1"/>
        <v>124.20749279538906</v>
      </c>
      <c r="H8" s="129">
        <f t="shared" si="1"/>
        <v>96.5</v>
      </c>
      <c r="I8" s="129">
        <f t="shared" si="1"/>
        <v>105.96421471172962</v>
      </c>
      <c r="J8" s="130">
        <f t="shared" si="1"/>
        <v>130</v>
      </c>
      <c r="K8" s="130" t="s">
        <v>52</v>
      </c>
      <c r="L8" s="129">
        <f t="shared" si="1"/>
        <v>119.51219512195121</v>
      </c>
      <c r="M8" s="130" t="s">
        <v>52</v>
      </c>
      <c r="N8" s="129" t="s">
        <v>139</v>
      </c>
      <c r="O8" s="129" t="s">
        <v>52</v>
      </c>
      <c r="P8" s="130">
        <f t="shared" si="1"/>
        <v>120</v>
      </c>
      <c r="Q8" s="129">
        <f t="shared" si="1"/>
        <v>121.73913043478262</v>
      </c>
      <c r="R8" s="130" t="s">
        <v>52</v>
      </c>
      <c r="S8" s="130">
        <f t="shared" si="1"/>
        <v>130.76923076923077</v>
      </c>
      <c r="T8" s="129">
        <f t="shared" si="1"/>
        <v>87.2340425531915</v>
      </c>
      <c r="U8" s="129">
        <f t="shared" si="1"/>
        <v>135.55555555555557</v>
      </c>
      <c r="V8" s="130">
        <f t="shared" si="1"/>
        <v>81.967213114754102</v>
      </c>
      <c r="W8" s="130">
        <f t="shared" si="1"/>
        <v>1250</v>
      </c>
      <c r="X8" s="129" t="s">
        <v>52</v>
      </c>
      <c r="Y8" s="130">
        <f t="shared" si="1"/>
        <v>123.52941176470588</v>
      </c>
      <c r="Z8" s="129">
        <f t="shared" si="1"/>
        <v>119.04761904761905</v>
      </c>
      <c r="AA8" s="129" t="s">
        <v>52</v>
      </c>
      <c r="AB8" s="130">
        <f t="shared" si="1"/>
        <v>108.69565217391303</v>
      </c>
      <c r="AC8" s="130">
        <f t="shared" si="1"/>
        <v>37.5</v>
      </c>
      <c r="AD8" s="131">
        <f t="shared" si="1"/>
        <v>210.42944785276072</v>
      </c>
    </row>
    <row r="9" spans="1:30" ht="30" customHeight="1" thickBot="1">
      <c r="A9" s="784"/>
      <c r="B9" s="791"/>
      <c r="C9" s="149" t="s">
        <v>102</v>
      </c>
      <c r="D9" s="133">
        <v>100</v>
      </c>
      <c r="E9" s="134">
        <f>E5/$D$5*100</f>
        <v>44.406707705370408</v>
      </c>
      <c r="F9" s="134">
        <f t="shared" ref="F9:AD9" si="2">F5/$D$5*100</f>
        <v>5.2005943536404162</v>
      </c>
      <c r="G9" s="134">
        <f t="shared" si="2"/>
        <v>9.1488006792613028</v>
      </c>
      <c r="H9" s="134">
        <f t="shared" si="2"/>
        <v>4.0967947357248988</v>
      </c>
      <c r="I9" s="134">
        <f t="shared" si="2"/>
        <v>11.313946083634049</v>
      </c>
      <c r="J9" s="134">
        <f t="shared" si="2"/>
        <v>8.0025472298874973</v>
      </c>
      <c r="K9" s="134">
        <f t="shared" si="2"/>
        <v>0</v>
      </c>
      <c r="L9" s="134">
        <f t="shared" si="2"/>
        <v>2.0802377414561661</v>
      </c>
      <c r="M9" s="134">
        <f>M5/$D$5*100</f>
        <v>0</v>
      </c>
      <c r="N9" s="134">
        <f t="shared" si="2"/>
        <v>1.2523880280195288</v>
      </c>
      <c r="O9" s="134">
        <f t="shared" si="2"/>
        <v>0</v>
      </c>
      <c r="P9" s="134">
        <f t="shared" si="2"/>
        <v>0.50944597749946929</v>
      </c>
      <c r="Q9" s="134">
        <f t="shared" si="2"/>
        <v>0.59435364041604755</v>
      </c>
      <c r="R9" s="134">
        <f t="shared" si="2"/>
        <v>0</v>
      </c>
      <c r="S9" s="134">
        <f t="shared" si="2"/>
        <v>0.72171513479091487</v>
      </c>
      <c r="T9" s="134">
        <f t="shared" si="2"/>
        <v>0.87030354489492678</v>
      </c>
      <c r="U9" s="134">
        <f t="shared" si="2"/>
        <v>1.2948418594778179</v>
      </c>
      <c r="V9" s="134">
        <f t="shared" si="2"/>
        <v>1.0613457864572278</v>
      </c>
      <c r="W9" s="134">
        <f t="shared" si="2"/>
        <v>0.53067289322861388</v>
      </c>
      <c r="X9" s="134">
        <f t="shared" si="2"/>
        <v>0</v>
      </c>
      <c r="Y9" s="134">
        <f t="shared" si="2"/>
        <v>0.44576523031203563</v>
      </c>
      <c r="Z9" s="134">
        <f t="shared" si="2"/>
        <v>0.53067289322861388</v>
      </c>
      <c r="AA9" s="134">
        <f t="shared" si="2"/>
        <v>0</v>
      </c>
      <c r="AB9" s="134">
        <f>AB5/$D$5*100</f>
        <v>0.53067289322861388</v>
      </c>
      <c r="AC9" s="134">
        <f t="shared" si="2"/>
        <v>0.12736149437486732</v>
      </c>
      <c r="AD9" s="135">
        <f t="shared" si="2"/>
        <v>7.2808320950965832</v>
      </c>
    </row>
    <row r="10" spans="1:30" ht="30" customHeight="1">
      <c r="A10" s="782" t="s">
        <v>103</v>
      </c>
      <c r="B10" s="785" t="s">
        <v>104</v>
      </c>
      <c r="C10" s="670" t="s">
        <v>105</v>
      </c>
      <c r="D10" s="671">
        <f>SUM(E10:AD10)</f>
        <v>471100</v>
      </c>
      <c r="E10" s="672">
        <v>209200</v>
      </c>
      <c r="F10" s="668">
        <v>24500</v>
      </c>
      <c r="G10" s="668">
        <v>43100</v>
      </c>
      <c r="H10" s="668">
        <v>19300</v>
      </c>
      <c r="I10" s="668">
        <v>53300</v>
      </c>
      <c r="J10" s="668">
        <v>37700</v>
      </c>
      <c r="K10" s="668">
        <v>0</v>
      </c>
      <c r="L10" s="668">
        <v>9800</v>
      </c>
      <c r="M10" s="668">
        <v>0</v>
      </c>
      <c r="N10" s="668">
        <v>5900</v>
      </c>
      <c r="O10" s="668">
        <v>0</v>
      </c>
      <c r="P10" s="668">
        <v>2400</v>
      </c>
      <c r="Q10" s="668">
        <v>2800</v>
      </c>
      <c r="R10" s="668">
        <v>0</v>
      </c>
      <c r="S10" s="668">
        <v>3400</v>
      </c>
      <c r="T10" s="668">
        <v>4100</v>
      </c>
      <c r="U10" s="668">
        <v>6100</v>
      </c>
      <c r="V10" s="668">
        <v>5000</v>
      </c>
      <c r="W10" s="668">
        <v>2500</v>
      </c>
      <c r="X10" s="668">
        <v>0</v>
      </c>
      <c r="Y10" s="668">
        <v>2100</v>
      </c>
      <c r="Z10" s="668">
        <v>2500</v>
      </c>
      <c r="AA10" s="668">
        <v>0</v>
      </c>
      <c r="AB10" s="668">
        <v>2500</v>
      </c>
      <c r="AC10" s="668">
        <v>600</v>
      </c>
      <c r="AD10" s="669">
        <v>34300</v>
      </c>
    </row>
    <row r="11" spans="1:30" ht="30" customHeight="1">
      <c r="A11" s="783"/>
      <c r="B11" s="786"/>
      <c r="C11" s="139" t="s">
        <v>106</v>
      </c>
      <c r="D11" s="140">
        <f>SUM(E11:AD11)</f>
        <v>367200</v>
      </c>
      <c r="E11" s="141">
        <v>156400</v>
      </c>
      <c r="F11" s="141">
        <v>22200</v>
      </c>
      <c r="G11" s="141">
        <v>34700</v>
      </c>
      <c r="H11" s="141">
        <v>20000</v>
      </c>
      <c r="I11" s="141">
        <v>50300</v>
      </c>
      <c r="J11" s="141">
        <v>29000</v>
      </c>
      <c r="K11" s="141">
        <v>0</v>
      </c>
      <c r="L11" s="141">
        <v>8200</v>
      </c>
      <c r="M11" s="141">
        <v>0</v>
      </c>
      <c r="N11" s="141">
        <v>0</v>
      </c>
      <c r="O11" s="141">
        <v>0</v>
      </c>
      <c r="P11" s="141">
        <v>2000</v>
      </c>
      <c r="Q11" s="141">
        <v>2300</v>
      </c>
      <c r="R11" s="141">
        <v>0</v>
      </c>
      <c r="S11" s="141">
        <v>2600</v>
      </c>
      <c r="T11" s="141">
        <v>4700</v>
      </c>
      <c r="U11" s="141">
        <v>4500</v>
      </c>
      <c r="V11" s="141">
        <v>6100</v>
      </c>
      <c r="W11" s="141">
        <v>200</v>
      </c>
      <c r="X11" s="141">
        <v>0</v>
      </c>
      <c r="Y11" s="141">
        <v>1700</v>
      </c>
      <c r="Z11" s="141">
        <v>2100</v>
      </c>
      <c r="AA11" s="141">
        <v>0</v>
      </c>
      <c r="AB11" s="141">
        <v>2300</v>
      </c>
      <c r="AC11" s="141">
        <v>1600</v>
      </c>
      <c r="AD11" s="142">
        <v>16300</v>
      </c>
    </row>
    <row r="12" spans="1:30" ht="30" customHeight="1">
      <c r="A12" s="783"/>
      <c r="B12" s="786"/>
      <c r="C12" s="139" t="s">
        <v>51</v>
      </c>
      <c r="D12" s="122">
        <f>IF(D11=0,0,D10-D11)</f>
        <v>103900</v>
      </c>
      <c r="E12" s="124">
        <f t="shared" ref="E12:P12" si="3">E10-E11</f>
        <v>52800</v>
      </c>
      <c r="F12" s="124">
        <f t="shared" si="3"/>
        <v>2300</v>
      </c>
      <c r="G12" s="124">
        <f t="shared" si="3"/>
        <v>8400</v>
      </c>
      <c r="H12" s="124">
        <f t="shared" si="3"/>
        <v>-700</v>
      </c>
      <c r="I12" s="124">
        <f t="shared" si="3"/>
        <v>3000</v>
      </c>
      <c r="J12" s="124">
        <f t="shared" si="3"/>
        <v>8700</v>
      </c>
      <c r="K12" s="124">
        <f t="shared" si="3"/>
        <v>0</v>
      </c>
      <c r="L12" s="124">
        <f t="shared" si="3"/>
        <v>1600</v>
      </c>
      <c r="M12" s="124">
        <f t="shared" si="3"/>
        <v>0</v>
      </c>
      <c r="N12" s="124">
        <f t="shared" si="3"/>
        <v>5900</v>
      </c>
      <c r="O12" s="124">
        <f t="shared" si="3"/>
        <v>0</v>
      </c>
      <c r="P12" s="124">
        <f t="shared" si="3"/>
        <v>400</v>
      </c>
      <c r="Q12" s="124">
        <f>Q10-Q11</f>
        <v>500</v>
      </c>
      <c r="R12" s="124">
        <f t="shared" ref="R12:AD12" si="4">R10-R11</f>
        <v>0</v>
      </c>
      <c r="S12" s="124">
        <f t="shared" si="4"/>
        <v>800</v>
      </c>
      <c r="T12" s="124">
        <f t="shared" si="4"/>
        <v>-600</v>
      </c>
      <c r="U12" s="124">
        <f t="shared" si="4"/>
        <v>1600</v>
      </c>
      <c r="V12" s="124">
        <f t="shared" si="4"/>
        <v>-1100</v>
      </c>
      <c r="W12" s="124">
        <f t="shared" si="4"/>
        <v>2300</v>
      </c>
      <c r="X12" s="124">
        <f t="shared" si="4"/>
        <v>0</v>
      </c>
      <c r="Y12" s="124">
        <f t="shared" si="4"/>
        <v>400</v>
      </c>
      <c r="Z12" s="124">
        <f t="shared" si="4"/>
        <v>400</v>
      </c>
      <c r="AA12" s="124">
        <f t="shared" si="4"/>
        <v>0</v>
      </c>
      <c r="AB12" s="124">
        <f t="shared" si="4"/>
        <v>200</v>
      </c>
      <c r="AC12" s="124">
        <f t="shared" si="4"/>
        <v>-1000</v>
      </c>
      <c r="AD12" s="125">
        <f t="shared" si="4"/>
        <v>18000</v>
      </c>
    </row>
    <row r="13" spans="1:30" ht="30" customHeight="1">
      <c r="A13" s="783"/>
      <c r="B13" s="786"/>
      <c r="C13" s="143" t="s">
        <v>107</v>
      </c>
      <c r="D13" s="144">
        <f t="shared" ref="D13:AD13" si="5">IF(D10&gt;0,IF(D11&gt;0,D10/D11*100,0),0)</f>
        <v>128.29520697167754</v>
      </c>
      <c r="E13" s="145">
        <f t="shared" si="5"/>
        <v>133.75959079283888</v>
      </c>
      <c r="F13" s="146">
        <f t="shared" si="5"/>
        <v>110.36036036036036</v>
      </c>
      <c r="G13" s="147">
        <f t="shared" si="5"/>
        <v>124.20749279538906</v>
      </c>
      <c r="H13" s="147">
        <f t="shared" si="5"/>
        <v>96.5</v>
      </c>
      <c r="I13" s="146">
        <f t="shared" si="5"/>
        <v>105.96421471172962</v>
      </c>
      <c r="J13" s="147">
        <f t="shared" si="5"/>
        <v>130</v>
      </c>
      <c r="K13" s="147" t="s">
        <v>52</v>
      </c>
      <c r="L13" s="146">
        <f t="shared" si="5"/>
        <v>119.51219512195121</v>
      </c>
      <c r="M13" s="146" t="s">
        <v>52</v>
      </c>
      <c r="N13" s="147" t="s">
        <v>139</v>
      </c>
      <c r="O13" s="147" t="s">
        <v>52</v>
      </c>
      <c r="P13" s="147">
        <f t="shared" si="5"/>
        <v>120</v>
      </c>
      <c r="Q13" s="147">
        <f t="shared" si="5"/>
        <v>121.73913043478262</v>
      </c>
      <c r="R13" s="147" t="s">
        <v>52</v>
      </c>
      <c r="S13" s="147">
        <f t="shared" si="5"/>
        <v>130.76923076923077</v>
      </c>
      <c r="T13" s="147">
        <f t="shared" si="5"/>
        <v>87.2340425531915</v>
      </c>
      <c r="U13" s="146">
        <f t="shared" si="5"/>
        <v>135.55555555555557</v>
      </c>
      <c r="V13" s="147">
        <f t="shared" si="5"/>
        <v>81.967213114754102</v>
      </c>
      <c r="W13" s="147">
        <f t="shared" si="5"/>
        <v>1250</v>
      </c>
      <c r="X13" s="147" t="s">
        <v>52</v>
      </c>
      <c r="Y13" s="147">
        <f t="shared" si="5"/>
        <v>123.52941176470588</v>
      </c>
      <c r="Z13" s="147">
        <f t="shared" si="5"/>
        <v>119.04761904761905</v>
      </c>
      <c r="AA13" s="147" t="s">
        <v>52</v>
      </c>
      <c r="AB13" s="147">
        <f t="shared" si="5"/>
        <v>108.69565217391303</v>
      </c>
      <c r="AC13" s="147">
        <f t="shared" si="5"/>
        <v>37.5</v>
      </c>
      <c r="AD13" s="148">
        <f t="shared" si="5"/>
        <v>210.42944785276072</v>
      </c>
    </row>
    <row r="14" spans="1:30" ht="30" customHeight="1" thickBot="1">
      <c r="A14" s="784"/>
      <c r="B14" s="787"/>
      <c r="C14" s="149" t="s">
        <v>102</v>
      </c>
      <c r="D14" s="150">
        <v>100</v>
      </c>
      <c r="E14" s="151">
        <f>E10/$D$10*100</f>
        <v>44.406707705370408</v>
      </c>
      <c r="F14" s="151">
        <f t="shared" ref="F14:AD14" si="6">F10/$D$10*100</f>
        <v>5.2005943536404162</v>
      </c>
      <c r="G14" s="151">
        <f t="shared" si="6"/>
        <v>9.1488006792613028</v>
      </c>
      <c r="H14" s="151">
        <f t="shared" si="6"/>
        <v>4.0967947357248988</v>
      </c>
      <c r="I14" s="151">
        <f t="shared" si="6"/>
        <v>11.313946083634049</v>
      </c>
      <c r="J14" s="151">
        <f t="shared" si="6"/>
        <v>8.0025472298874973</v>
      </c>
      <c r="K14" s="151">
        <f t="shared" si="6"/>
        <v>0</v>
      </c>
      <c r="L14" s="151">
        <f t="shared" si="6"/>
        <v>2.0802377414561661</v>
      </c>
      <c r="M14" s="151">
        <f t="shared" si="6"/>
        <v>0</v>
      </c>
      <c r="N14" s="151">
        <f t="shared" si="6"/>
        <v>1.2523880280195288</v>
      </c>
      <c r="O14" s="151">
        <f t="shared" si="6"/>
        <v>0</v>
      </c>
      <c r="P14" s="151">
        <f t="shared" si="6"/>
        <v>0.50944597749946929</v>
      </c>
      <c r="Q14" s="151">
        <f>Q10/$D$10*100</f>
        <v>0.59435364041604755</v>
      </c>
      <c r="R14" s="151">
        <f t="shared" si="6"/>
        <v>0</v>
      </c>
      <c r="S14" s="151">
        <f t="shared" si="6"/>
        <v>0.72171513479091487</v>
      </c>
      <c r="T14" s="151">
        <f t="shared" si="6"/>
        <v>0.87030354489492678</v>
      </c>
      <c r="U14" s="151">
        <f t="shared" si="6"/>
        <v>1.2948418594778179</v>
      </c>
      <c r="V14" s="151">
        <f t="shared" si="6"/>
        <v>1.0613457864572278</v>
      </c>
      <c r="W14" s="151">
        <f t="shared" si="6"/>
        <v>0.53067289322861388</v>
      </c>
      <c r="X14" s="151">
        <f t="shared" si="6"/>
        <v>0</v>
      </c>
      <c r="Y14" s="151">
        <f t="shared" si="6"/>
        <v>0.44576523031203563</v>
      </c>
      <c r="Z14" s="151">
        <f t="shared" si="6"/>
        <v>0.53067289322861388</v>
      </c>
      <c r="AA14" s="151">
        <f t="shared" si="6"/>
        <v>0</v>
      </c>
      <c r="AB14" s="151">
        <f t="shared" si="6"/>
        <v>0.53067289322861388</v>
      </c>
      <c r="AC14" s="151">
        <f t="shared" si="6"/>
        <v>0.12736149437486732</v>
      </c>
      <c r="AD14" s="152">
        <f t="shared" si="6"/>
        <v>7.2808320950965832</v>
      </c>
    </row>
    <row r="15" spans="1:30" ht="30" customHeight="1">
      <c r="A15" s="782" t="s">
        <v>108</v>
      </c>
      <c r="B15" s="785" t="s">
        <v>109</v>
      </c>
      <c r="C15" s="666" t="s">
        <v>110</v>
      </c>
      <c r="D15" s="667">
        <f>SUM(E15:AD15)</f>
        <v>1844000</v>
      </c>
      <c r="E15" s="668">
        <v>862100</v>
      </c>
      <c r="F15" s="668">
        <v>92800</v>
      </c>
      <c r="G15" s="668">
        <v>148400</v>
      </c>
      <c r="H15" s="668">
        <v>76200</v>
      </c>
      <c r="I15" s="668">
        <v>226100</v>
      </c>
      <c r="J15" s="668">
        <v>155100</v>
      </c>
      <c r="K15" s="668">
        <v>100</v>
      </c>
      <c r="L15" s="668">
        <v>40400</v>
      </c>
      <c r="M15" s="668">
        <v>200</v>
      </c>
      <c r="N15" s="668">
        <v>21200</v>
      </c>
      <c r="O15" s="668">
        <v>600</v>
      </c>
      <c r="P15" s="668">
        <v>7800</v>
      </c>
      <c r="Q15" s="668">
        <v>10300</v>
      </c>
      <c r="R15" s="668">
        <v>100</v>
      </c>
      <c r="S15" s="668">
        <v>11700</v>
      </c>
      <c r="T15" s="668">
        <v>13100</v>
      </c>
      <c r="U15" s="668">
        <v>24800</v>
      </c>
      <c r="V15" s="668">
        <v>16400</v>
      </c>
      <c r="W15" s="668">
        <v>10900</v>
      </c>
      <c r="X15" s="668">
        <v>0</v>
      </c>
      <c r="Y15" s="668">
        <v>8700</v>
      </c>
      <c r="Z15" s="668">
        <v>10500</v>
      </c>
      <c r="AA15" s="668">
        <v>100</v>
      </c>
      <c r="AB15" s="668">
        <v>10500</v>
      </c>
      <c r="AC15" s="668">
        <v>2700</v>
      </c>
      <c r="AD15" s="669">
        <v>93200</v>
      </c>
    </row>
    <row r="16" spans="1:30" ht="30" customHeight="1">
      <c r="A16" s="783"/>
      <c r="B16" s="786"/>
      <c r="C16" s="139" t="s">
        <v>111</v>
      </c>
      <c r="D16" s="140">
        <f>SUM(E16:AD16)</f>
        <v>1627600</v>
      </c>
      <c r="E16" s="141">
        <v>755300</v>
      </c>
      <c r="F16" s="141">
        <v>92700</v>
      </c>
      <c r="G16" s="141">
        <v>134700</v>
      </c>
      <c r="H16" s="141">
        <v>73200</v>
      </c>
      <c r="I16" s="141">
        <v>215300</v>
      </c>
      <c r="J16" s="141">
        <v>140600</v>
      </c>
      <c r="K16" s="141">
        <v>0</v>
      </c>
      <c r="L16" s="141">
        <v>37500</v>
      </c>
      <c r="M16" s="141">
        <v>0</v>
      </c>
      <c r="N16" s="141">
        <v>11800</v>
      </c>
      <c r="O16" s="141">
        <v>400</v>
      </c>
      <c r="P16" s="141">
        <v>7400</v>
      </c>
      <c r="Q16" s="141">
        <v>10200</v>
      </c>
      <c r="R16" s="141">
        <v>0</v>
      </c>
      <c r="S16" s="141">
        <v>10500</v>
      </c>
      <c r="T16" s="141">
        <v>13100</v>
      </c>
      <c r="U16" s="141">
        <v>20700</v>
      </c>
      <c r="V16" s="141">
        <v>20100</v>
      </c>
      <c r="W16" s="141">
        <v>400</v>
      </c>
      <c r="X16" s="141">
        <v>0</v>
      </c>
      <c r="Y16" s="141">
        <v>7500</v>
      </c>
      <c r="Z16" s="141">
        <v>10100</v>
      </c>
      <c r="AA16" s="141">
        <v>0</v>
      </c>
      <c r="AB16" s="141">
        <v>8900</v>
      </c>
      <c r="AC16" s="141">
        <v>3400</v>
      </c>
      <c r="AD16" s="142">
        <v>53800</v>
      </c>
    </row>
    <row r="17" spans="1:30" ht="30" customHeight="1">
      <c r="A17" s="783"/>
      <c r="B17" s="786"/>
      <c r="C17" s="139" t="s">
        <v>51</v>
      </c>
      <c r="D17" s="154">
        <f>IF(D16=0,0,D15-D16)</f>
        <v>216400</v>
      </c>
      <c r="E17" s="155">
        <f t="shared" ref="E17:AD17" si="7">E15-E16</f>
        <v>106800</v>
      </c>
      <c r="F17" s="155">
        <f t="shared" si="7"/>
        <v>100</v>
      </c>
      <c r="G17" s="155">
        <f t="shared" si="7"/>
        <v>13700</v>
      </c>
      <c r="H17" s="155">
        <f t="shared" si="7"/>
        <v>3000</v>
      </c>
      <c r="I17" s="155">
        <f t="shared" si="7"/>
        <v>10800</v>
      </c>
      <c r="J17" s="155">
        <f t="shared" si="7"/>
        <v>14500</v>
      </c>
      <c r="K17" s="155">
        <f t="shared" si="7"/>
        <v>100</v>
      </c>
      <c r="L17" s="155">
        <f t="shared" si="7"/>
        <v>2900</v>
      </c>
      <c r="M17" s="155">
        <f t="shared" si="7"/>
        <v>200</v>
      </c>
      <c r="N17" s="155">
        <f t="shared" si="7"/>
        <v>9400</v>
      </c>
      <c r="O17" s="155">
        <f t="shared" si="7"/>
        <v>200</v>
      </c>
      <c r="P17" s="155">
        <f t="shared" si="7"/>
        <v>400</v>
      </c>
      <c r="Q17" s="155">
        <f t="shared" si="7"/>
        <v>100</v>
      </c>
      <c r="R17" s="155">
        <f t="shared" si="7"/>
        <v>100</v>
      </c>
      <c r="S17" s="155">
        <f t="shared" si="7"/>
        <v>1200</v>
      </c>
      <c r="T17" s="155">
        <f t="shared" si="7"/>
        <v>0</v>
      </c>
      <c r="U17" s="155">
        <f t="shared" si="7"/>
        <v>4100</v>
      </c>
      <c r="V17" s="155">
        <f t="shared" si="7"/>
        <v>-3700</v>
      </c>
      <c r="W17" s="155">
        <f t="shared" si="7"/>
        <v>10500</v>
      </c>
      <c r="X17" s="155">
        <f t="shared" si="7"/>
        <v>0</v>
      </c>
      <c r="Y17" s="155">
        <f t="shared" si="7"/>
        <v>1200</v>
      </c>
      <c r="Z17" s="155">
        <f t="shared" si="7"/>
        <v>400</v>
      </c>
      <c r="AA17" s="155">
        <f t="shared" si="7"/>
        <v>100</v>
      </c>
      <c r="AB17" s="155">
        <f t="shared" si="7"/>
        <v>1600</v>
      </c>
      <c r="AC17" s="155">
        <f t="shared" si="7"/>
        <v>-700</v>
      </c>
      <c r="AD17" s="156">
        <f t="shared" si="7"/>
        <v>39400</v>
      </c>
    </row>
    <row r="18" spans="1:30" ht="30" customHeight="1">
      <c r="A18" s="783"/>
      <c r="B18" s="786"/>
      <c r="C18" s="143" t="s">
        <v>112</v>
      </c>
      <c r="D18" s="144">
        <f t="shared" ref="D18:AD18" si="8">IF(D15&gt;0,IF(D16&gt;0,D15/D16*100,0),0)</f>
        <v>113.2956500368641</v>
      </c>
      <c r="E18" s="145">
        <f t="shared" si="8"/>
        <v>114.14007679067919</v>
      </c>
      <c r="F18" s="146">
        <f t="shared" si="8"/>
        <v>100.10787486515642</v>
      </c>
      <c r="G18" s="147">
        <f t="shared" si="8"/>
        <v>110.17074981440238</v>
      </c>
      <c r="H18" s="147">
        <f t="shared" si="8"/>
        <v>104.09836065573769</v>
      </c>
      <c r="I18" s="146">
        <f t="shared" si="8"/>
        <v>105.01625638643752</v>
      </c>
      <c r="J18" s="147">
        <f t="shared" si="8"/>
        <v>110.31294452347085</v>
      </c>
      <c r="K18" s="130" t="s">
        <v>139</v>
      </c>
      <c r="L18" s="146">
        <f t="shared" si="8"/>
        <v>107.73333333333332</v>
      </c>
      <c r="M18" s="130" t="s">
        <v>139</v>
      </c>
      <c r="N18" s="147">
        <f t="shared" si="8"/>
        <v>179.66101694915255</v>
      </c>
      <c r="O18" s="147">
        <f t="shared" si="8"/>
        <v>150</v>
      </c>
      <c r="P18" s="147">
        <f t="shared" si="8"/>
        <v>105.40540540540539</v>
      </c>
      <c r="Q18" s="147">
        <f t="shared" si="8"/>
        <v>100.98039215686273</v>
      </c>
      <c r="R18" s="130" t="s">
        <v>139</v>
      </c>
      <c r="S18" s="147">
        <f t="shared" si="8"/>
        <v>111.42857142857143</v>
      </c>
      <c r="T18" s="147">
        <f t="shared" si="8"/>
        <v>100</v>
      </c>
      <c r="U18" s="146">
        <f t="shared" si="8"/>
        <v>119.80676328502415</v>
      </c>
      <c r="V18" s="147">
        <f t="shared" si="8"/>
        <v>81.592039800995025</v>
      </c>
      <c r="W18" s="147">
        <f t="shared" si="8"/>
        <v>2725</v>
      </c>
      <c r="X18" s="146" t="s">
        <v>52</v>
      </c>
      <c r="Y18" s="147">
        <f t="shared" si="8"/>
        <v>115.99999999999999</v>
      </c>
      <c r="Z18" s="147">
        <f t="shared" si="8"/>
        <v>103.96039603960396</v>
      </c>
      <c r="AA18" s="130" t="s">
        <v>139</v>
      </c>
      <c r="AB18" s="147">
        <f t="shared" si="8"/>
        <v>117.97752808988764</v>
      </c>
      <c r="AC18" s="147">
        <f t="shared" si="8"/>
        <v>79.411764705882348</v>
      </c>
      <c r="AD18" s="148">
        <f t="shared" si="8"/>
        <v>173.23420074349443</v>
      </c>
    </row>
    <row r="19" spans="1:30" ht="30" customHeight="1" thickBot="1">
      <c r="A19" s="784"/>
      <c r="B19" s="787"/>
      <c r="C19" s="149" t="s">
        <v>140</v>
      </c>
      <c r="D19" s="150">
        <v>100</v>
      </c>
      <c r="E19" s="151">
        <f>E15/$D$15*100</f>
        <v>46.751626898047718</v>
      </c>
      <c r="F19" s="151">
        <f t="shared" ref="F19:AD19" si="9">F15/$D$15*100</f>
        <v>5.0325379609544463</v>
      </c>
      <c r="G19" s="151">
        <f t="shared" si="9"/>
        <v>8.0477223427331896</v>
      </c>
      <c r="H19" s="151">
        <f t="shared" si="9"/>
        <v>4.13232104121475</v>
      </c>
      <c r="I19" s="151">
        <f t="shared" si="9"/>
        <v>12.261388286334055</v>
      </c>
      <c r="J19" s="151">
        <f t="shared" si="9"/>
        <v>8.4110629067245117</v>
      </c>
      <c r="K19" s="151">
        <f t="shared" si="9"/>
        <v>5.4229934924078091E-3</v>
      </c>
      <c r="L19" s="151">
        <f t="shared" si="9"/>
        <v>2.190889370932755</v>
      </c>
      <c r="M19" s="151">
        <f t="shared" si="9"/>
        <v>1.0845986984815618E-2</v>
      </c>
      <c r="N19" s="151">
        <f t="shared" si="9"/>
        <v>1.1496746203904555</v>
      </c>
      <c r="O19" s="151">
        <f t="shared" si="9"/>
        <v>3.2537960954446853E-2</v>
      </c>
      <c r="P19" s="151">
        <f t="shared" si="9"/>
        <v>0.42299349240780915</v>
      </c>
      <c r="Q19" s="151">
        <f>Q15/$D$15*100</f>
        <v>0.55856832971800441</v>
      </c>
      <c r="R19" s="151">
        <f t="shared" si="9"/>
        <v>5.4229934924078091E-3</v>
      </c>
      <c r="S19" s="151">
        <f t="shared" si="9"/>
        <v>0.63449023861171372</v>
      </c>
      <c r="T19" s="151">
        <f t="shared" si="9"/>
        <v>0.71041214750542303</v>
      </c>
      <c r="U19" s="151">
        <f t="shared" si="9"/>
        <v>1.3449023861171365</v>
      </c>
      <c r="V19" s="151">
        <f t="shared" si="9"/>
        <v>0.88937093275488066</v>
      </c>
      <c r="W19" s="151">
        <f t="shared" si="9"/>
        <v>0.59110629067245124</v>
      </c>
      <c r="X19" s="151">
        <f t="shared" si="9"/>
        <v>0</v>
      </c>
      <c r="Y19" s="151">
        <f t="shared" si="9"/>
        <v>0.47180043383947934</v>
      </c>
      <c r="Z19" s="151">
        <f t="shared" si="9"/>
        <v>0.56941431670281994</v>
      </c>
      <c r="AA19" s="151">
        <f t="shared" si="9"/>
        <v>5.4229934924078091E-3</v>
      </c>
      <c r="AB19" s="151">
        <f t="shared" si="9"/>
        <v>0.56941431670281994</v>
      </c>
      <c r="AC19" s="151">
        <f t="shared" si="9"/>
        <v>0.14642082429501085</v>
      </c>
      <c r="AD19" s="152">
        <f t="shared" si="9"/>
        <v>5.054229934924078</v>
      </c>
    </row>
    <row r="20" spans="1:30" ht="14.25">
      <c r="A20" s="157" t="s">
        <v>55</v>
      </c>
      <c r="B20" s="109" t="s">
        <v>56</v>
      </c>
      <c r="C20" s="158"/>
      <c r="D20" s="108"/>
      <c r="E20" s="108"/>
      <c r="F20" s="108"/>
      <c r="G20" s="108"/>
      <c r="H20" s="108"/>
      <c r="I20" s="108"/>
      <c r="J20" s="43"/>
      <c r="K20" s="43"/>
      <c r="L20" s="43"/>
      <c r="M20" s="43"/>
      <c r="N20" s="43"/>
      <c r="O20" s="43"/>
      <c r="P20" s="43"/>
      <c r="Q20" s="43"/>
      <c r="R20" s="43"/>
      <c r="S20" s="43"/>
      <c r="T20" s="43"/>
      <c r="U20" s="43"/>
      <c r="V20" s="43"/>
      <c r="W20" s="43"/>
      <c r="X20" s="43"/>
      <c r="Y20" s="43"/>
      <c r="Z20" s="43"/>
      <c r="AA20" s="43"/>
      <c r="AB20" s="43"/>
      <c r="AC20" s="43"/>
      <c r="AD20" s="43"/>
    </row>
    <row r="21" spans="1:30" ht="14.25">
      <c r="A21" s="43"/>
      <c r="B21" s="109" t="s">
        <v>141</v>
      </c>
      <c r="C21" s="158"/>
      <c r="D21" s="108"/>
      <c r="E21" s="108"/>
      <c r="F21" s="108"/>
      <c r="G21" s="108"/>
      <c r="H21" s="108"/>
      <c r="I21" s="108"/>
      <c r="J21" s="108"/>
      <c r="K21" s="108"/>
      <c r="L21" s="108"/>
      <c r="M21" s="108"/>
      <c r="N21" s="108"/>
      <c r="O21" s="108"/>
      <c r="P21" s="108"/>
      <c r="Q21" s="108"/>
      <c r="R21" s="108"/>
      <c r="S21" s="108"/>
      <c r="T21" s="108"/>
      <c r="U21" s="108"/>
      <c r="V21" s="43"/>
      <c r="W21" s="43"/>
      <c r="X21" s="43"/>
      <c r="Y21" s="43"/>
      <c r="Z21" s="43"/>
      <c r="AA21" s="43"/>
      <c r="AB21" s="43"/>
      <c r="AC21" s="43"/>
      <c r="AD21" s="43"/>
    </row>
    <row r="22" spans="1:30" ht="14.25">
      <c r="A22" s="43"/>
      <c r="B22" s="109" t="s">
        <v>142</v>
      </c>
      <c r="C22" s="158"/>
      <c r="D22" s="108"/>
      <c r="E22" s="108"/>
      <c r="F22" s="108"/>
      <c r="G22" s="108"/>
      <c r="H22" s="108"/>
      <c r="I22" s="108"/>
      <c r="J22" s="108"/>
      <c r="K22" s="108"/>
      <c r="L22" s="108"/>
      <c r="M22" s="108"/>
      <c r="N22" s="108"/>
      <c r="O22" s="108"/>
      <c r="P22" s="108"/>
      <c r="Q22" s="108"/>
      <c r="R22" s="108"/>
      <c r="S22" s="108"/>
      <c r="T22" s="108"/>
      <c r="U22" s="108"/>
      <c r="V22" s="43"/>
      <c r="W22" s="43"/>
      <c r="X22" s="43"/>
      <c r="Y22" s="43"/>
      <c r="Z22" s="43"/>
      <c r="AA22" s="43"/>
      <c r="AB22" s="43"/>
      <c r="AC22" s="43"/>
      <c r="AD22" s="43"/>
    </row>
  </sheetData>
  <mergeCells count="7">
    <mergeCell ref="A15:A19"/>
    <mergeCell ref="B15:B19"/>
    <mergeCell ref="A1:B1"/>
    <mergeCell ref="A4:B4"/>
    <mergeCell ref="A5:B9"/>
    <mergeCell ref="A10:A14"/>
    <mergeCell ref="B10:B14"/>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B1"/>
    </sheetView>
  </sheetViews>
  <sheetFormatPr defaultRowHeight="13.5"/>
  <cols>
    <col min="1" max="16384" width="9" style="8"/>
  </cols>
  <sheetData>
    <row r="1" spans="1:30" s="636" customFormat="1" ht="24" customHeight="1">
      <c r="A1" s="758" t="str">
        <f>平成24年度!A1</f>
        <v>平成2４年度</v>
      </c>
      <c r="B1" s="758"/>
      <c r="C1" s="637"/>
      <c r="D1" s="637"/>
      <c r="E1" s="638" t="str">
        <f ca="1">RIGHT(CELL("filename",$A$1),LEN(CELL("filename",$A$1))-FIND("]",CELL("filename",$A$1)))</f>
        <v>１月（２表）</v>
      </c>
      <c r="F1" s="639" t="s">
        <v>19</v>
      </c>
      <c r="G1" s="638"/>
      <c r="H1" s="639"/>
      <c r="I1" s="640"/>
      <c r="J1" s="638"/>
      <c r="K1" s="634"/>
      <c r="L1" s="635"/>
      <c r="M1" s="635"/>
      <c r="N1" s="635"/>
      <c r="O1" s="635"/>
      <c r="P1" s="635"/>
      <c r="Q1" s="635"/>
    </row>
    <row r="2" spans="1:30" ht="21.75" thickBot="1">
      <c r="A2" s="46" t="s">
        <v>53</v>
      </c>
      <c r="B2" s="108"/>
      <c r="C2" s="108"/>
      <c r="D2" s="109"/>
      <c r="E2" s="108"/>
      <c r="F2" s="108"/>
      <c r="G2" s="108"/>
      <c r="H2" s="108"/>
      <c r="I2" s="108"/>
      <c r="J2" s="108"/>
      <c r="K2" s="108"/>
      <c r="L2" s="108"/>
      <c r="M2" s="108"/>
      <c r="N2" s="108"/>
      <c r="O2" s="108"/>
      <c r="P2" s="108"/>
      <c r="Q2" s="108"/>
      <c r="R2" s="108"/>
      <c r="S2" s="108"/>
      <c r="T2" s="108"/>
      <c r="U2" s="109"/>
      <c r="V2" s="108"/>
      <c r="W2" s="108"/>
      <c r="X2" s="108"/>
      <c r="Y2" s="108"/>
      <c r="Z2" s="108"/>
      <c r="AA2" s="108"/>
      <c r="AB2" s="108"/>
      <c r="AC2" s="108"/>
      <c r="AD2" s="108"/>
    </row>
    <row r="3" spans="1:30" ht="17.25">
      <c r="A3" s="110"/>
      <c r="B3" s="112" t="s">
        <v>49</v>
      </c>
      <c r="C3" s="113"/>
      <c r="D3" s="114">
        <v>1</v>
      </c>
      <c r="E3" s="675">
        <v>2</v>
      </c>
      <c r="F3" s="674">
        <v>3</v>
      </c>
      <c r="G3" s="676">
        <v>4</v>
      </c>
      <c r="H3" s="675">
        <v>5</v>
      </c>
      <c r="I3" s="675">
        <v>9</v>
      </c>
      <c r="J3" s="677">
        <v>6</v>
      </c>
      <c r="K3" s="675">
        <v>7</v>
      </c>
      <c r="L3" s="675">
        <v>8</v>
      </c>
      <c r="M3" s="675">
        <v>10</v>
      </c>
      <c r="N3" s="675">
        <v>11</v>
      </c>
      <c r="O3" s="675">
        <v>12</v>
      </c>
      <c r="P3" s="675">
        <v>13</v>
      </c>
      <c r="Q3" s="675">
        <v>14</v>
      </c>
      <c r="R3" s="675">
        <v>15</v>
      </c>
      <c r="S3" s="675">
        <v>16</v>
      </c>
      <c r="T3" s="675">
        <v>17</v>
      </c>
      <c r="U3" s="675">
        <v>18</v>
      </c>
      <c r="V3" s="675">
        <v>19</v>
      </c>
      <c r="W3" s="675">
        <v>20</v>
      </c>
      <c r="X3" s="675">
        <v>21</v>
      </c>
      <c r="Y3" s="675">
        <v>22</v>
      </c>
      <c r="Z3" s="676">
        <v>23</v>
      </c>
      <c r="AA3" s="675">
        <v>24</v>
      </c>
      <c r="AB3" s="675">
        <v>25</v>
      </c>
      <c r="AC3" s="678">
        <v>26</v>
      </c>
      <c r="AD3" s="679">
        <v>27</v>
      </c>
    </row>
    <row r="4" spans="1:30" ht="18" thickBot="1">
      <c r="A4" s="221" t="s">
        <v>95</v>
      </c>
      <c r="B4" s="116"/>
      <c r="C4" s="117" t="s">
        <v>54</v>
      </c>
      <c r="D4" s="469" t="s">
        <v>113</v>
      </c>
      <c r="E4" s="681" t="s">
        <v>114</v>
      </c>
      <c r="F4" s="682" t="s">
        <v>115</v>
      </c>
      <c r="G4" s="680" t="s">
        <v>116</v>
      </c>
      <c r="H4" s="681" t="s">
        <v>117</v>
      </c>
      <c r="I4" s="684" t="s">
        <v>121</v>
      </c>
      <c r="J4" s="683" t="s">
        <v>118</v>
      </c>
      <c r="K4" s="681" t="s">
        <v>119</v>
      </c>
      <c r="L4" s="681" t="s">
        <v>120</v>
      </c>
      <c r="M4" s="681" t="s">
        <v>122</v>
      </c>
      <c r="N4" s="681" t="s">
        <v>123</v>
      </c>
      <c r="O4" s="681" t="s">
        <v>124</v>
      </c>
      <c r="P4" s="681" t="s">
        <v>125</v>
      </c>
      <c r="Q4" s="681" t="s">
        <v>126</v>
      </c>
      <c r="R4" s="681" t="s">
        <v>127</v>
      </c>
      <c r="S4" s="681" t="s">
        <v>128</v>
      </c>
      <c r="T4" s="681" t="s">
        <v>129</v>
      </c>
      <c r="U4" s="681" t="s">
        <v>130</v>
      </c>
      <c r="V4" s="681" t="s">
        <v>131</v>
      </c>
      <c r="W4" s="681" t="s">
        <v>132</v>
      </c>
      <c r="X4" s="681" t="s">
        <v>133</v>
      </c>
      <c r="Y4" s="681" t="s">
        <v>134</v>
      </c>
      <c r="Z4" s="680" t="s">
        <v>135</v>
      </c>
      <c r="AA4" s="681" t="s">
        <v>136</v>
      </c>
      <c r="AB4" s="681" t="s">
        <v>159</v>
      </c>
      <c r="AC4" s="680" t="s">
        <v>137</v>
      </c>
      <c r="AD4" s="685" t="s">
        <v>97</v>
      </c>
    </row>
    <row r="5" spans="1:30" ht="30" customHeight="1" thickBot="1">
      <c r="A5" s="470" t="s">
        <v>100</v>
      </c>
      <c r="B5" s="119" t="s">
        <v>194</v>
      </c>
      <c r="C5" s="712">
        <f>SUM(D5:AD5)</f>
        <v>429700</v>
      </c>
      <c r="D5" s="686">
        <v>206300</v>
      </c>
      <c r="E5" s="686">
        <v>20800</v>
      </c>
      <c r="F5" s="686">
        <v>36200</v>
      </c>
      <c r="G5" s="686">
        <v>14600</v>
      </c>
      <c r="H5" s="686">
        <v>53000</v>
      </c>
      <c r="I5" s="686">
        <v>0</v>
      </c>
      <c r="J5" s="686">
        <v>36800</v>
      </c>
      <c r="K5" s="686">
        <v>4300</v>
      </c>
      <c r="L5" s="686">
        <v>10000</v>
      </c>
      <c r="M5" s="686">
        <v>4900</v>
      </c>
      <c r="N5" s="686">
        <v>0</v>
      </c>
      <c r="O5" s="686">
        <v>1500</v>
      </c>
      <c r="P5" s="686">
        <v>2800</v>
      </c>
      <c r="Q5" s="686">
        <v>0</v>
      </c>
      <c r="R5" s="686">
        <v>1800</v>
      </c>
      <c r="S5" s="686">
        <v>2800</v>
      </c>
      <c r="T5" s="686">
        <v>4500</v>
      </c>
      <c r="U5" s="686">
        <v>3400</v>
      </c>
      <c r="V5" s="686">
        <v>2200</v>
      </c>
      <c r="W5" s="687">
        <v>0</v>
      </c>
      <c r="X5" s="687">
        <v>1900</v>
      </c>
      <c r="Y5" s="687">
        <v>2500</v>
      </c>
      <c r="Z5" s="687">
        <v>0</v>
      </c>
      <c r="AA5" s="687">
        <v>2400</v>
      </c>
      <c r="AB5" s="687">
        <v>0</v>
      </c>
      <c r="AC5" s="688">
        <v>1400</v>
      </c>
      <c r="AD5" s="689">
        <v>15600</v>
      </c>
    </row>
    <row r="6" spans="1:30" ht="30" customHeight="1">
      <c r="A6" s="471"/>
      <c r="B6" s="443" t="s">
        <v>76</v>
      </c>
      <c r="C6" s="245">
        <f>SUM(D6:AD6)</f>
        <v>405000</v>
      </c>
      <c r="D6" s="246">
        <v>192900</v>
      </c>
      <c r="E6" s="246">
        <v>21900</v>
      </c>
      <c r="F6" s="246">
        <v>27400</v>
      </c>
      <c r="G6" s="246">
        <v>17200</v>
      </c>
      <c r="H6" s="246">
        <v>52600</v>
      </c>
      <c r="I6" s="246">
        <v>0</v>
      </c>
      <c r="J6" s="246">
        <v>33000</v>
      </c>
      <c r="K6" s="246">
        <v>100</v>
      </c>
      <c r="L6" s="246">
        <v>10400</v>
      </c>
      <c r="M6" s="246">
        <v>3600</v>
      </c>
      <c r="N6" s="246">
        <v>0</v>
      </c>
      <c r="O6" s="246">
        <v>1200</v>
      </c>
      <c r="P6" s="246">
        <v>2300</v>
      </c>
      <c r="Q6" s="246">
        <v>0</v>
      </c>
      <c r="R6" s="246">
        <v>2200</v>
      </c>
      <c r="S6" s="246">
        <v>2600</v>
      </c>
      <c r="T6" s="246">
        <v>5200</v>
      </c>
      <c r="U6" s="246">
        <v>2900</v>
      </c>
      <c r="V6" s="246">
        <v>2700</v>
      </c>
      <c r="W6" s="246">
        <v>0</v>
      </c>
      <c r="X6" s="246">
        <v>1900</v>
      </c>
      <c r="Y6" s="246">
        <v>2500</v>
      </c>
      <c r="Z6" s="246">
        <v>0</v>
      </c>
      <c r="AA6" s="246">
        <v>2300</v>
      </c>
      <c r="AB6" s="246">
        <v>0</v>
      </c>
      <c r="AC6" s="247">
        <v>200</v>
      </c>
      <c r="AD6" s="248">
        <v>19900</v>
      </c>
    </row>
    <row r="7" spans="1:30" ht="30" customHeight="1">
      <c r="A7" s="472"/>
      <c r="B7" s="446" t="s">
        <v>51</v>
      </c>
      <c r="C7" s="249">
        <f>C5-C6</f>
        <v>24700</v>
      </c>
      <c r="D7" s="447">
        <f>D5-D6</f>
        <v>13400</v>
      </c>
      <c r="E7" s="448">
        <f>E5-E6</f>
        <v>-1100</v>
      </c>
      <c r="F7" s="448">
        <f t="shared" ref="F7:AD7" si="0">F5-F6</f>
        <v>8800</v>
      </c>
      <c r="G7" s="448">
        <f t="shared" si="0"/>
        <v>-2600</v>
      </c>
      <c r="H7" s="448">
        <f t="shared" si="0"/>
        <v>400</v>
      </c>
      <c r="I7" s="448">
        <f>I5-I6</f>
        <v>0</v>
      </c>
      <c r="J7" s="448">
        <f t="shared" si="0"/>
        <v>3800</v>
      </c>
      <c r="K7" s="448">
        <f t="shared" si="0"/>
        <v>4200</v>
      </c>
      <c r="L7" s="448">
        <f t="shared" si="0"/>
        <v>-400</v>
      </c>
      <c r="M7" s="448">
        <f t="shared" si="0"/>
        <v>1300</v>
      </c>
      <c r="N7" s="448">
        <f t="shared" si="0"/>
        <v>0</v>
      </c>
      <c r="O7" s="448">
        <f t="shared" si="0"/>
        <v>300</v>
      </c>
      <c r="P7" s="448">
        <f t="shared" si="0"/>
        <v>500</v>
      </c>
      <c r="Q7" s="448">
        <f t="shared" si="0"/>
        <v>0</v>
      </c>
      <c r="R7" s="448">
        <f t="shared" si="0"/>
        <v>-400</v>
      </c>
      <c r="S7" s="448">
        <f t="shared" si="0"/>
        <v>200</v>
      </c>
      <c r="T7" s="448">
        <f t="shared" si="0"/>
        <v>-700</v>
      </c>
      <c r="U7" s="448">
        <f t="shared" si="0"/>
        <v>500</v>
      </c>
      <c r="V7" s="448">
        <f t="shared" si="0"/>
        <v>-500</v>
      </c>
      <c r="W7" s="448">
        <f t="shared" si="0"/>
        <v>0</v>
      </c>
      <c r="X7" s="448">
        <f t="shared" si="0"/>
        <v>0</v>
      </c>
      <c r="Y7" s="448">
        <f t="shared" si="0"/>
        <v>0</v>
      </c>
      <c r="Z7" s="448">
        <f t="shared" si="0"/>
        <v>0</v>
      </c>
      <c r="AA7" s="448">
        <f t="shared" si="0"/>
        <v>100</v>
      </c>
      <c r="AB7" s="448">
        <f t="shared" si="0"/>
        <v>0</v>
      </c>
      <c r="AC7" s="448">
        <f t="shared" si="0"/>
        <v>1200</v>
      </c>
      <c r="AD7" s="449">
        <f t="shared" si="0"/>
        <v>-4300</v>
      </c>
    </row>
    <row r="8" spans="1:30" ht="30" customHeight="1">
      <c r="A8" s="472"/>
      <c r="B8" s="450" t="s">
        <v>138</v>
      </c>
      <c r="C8" s="250">
        <f t="shared" ref="C8:H8" si="1">IF(C5&gt;0,IF(C6&gt;0,C5/C6,0),0)</f>
        <v>1.0609876543209877</v>
      </c>
      <c r="D8" s="451">
        <f t="shared" si="1"/>
        <v>1.0694660445826853</v>
      </c>
      <c r="E8" s="452">
        <f t="shared" si="1"/>
        <v>0.94977168949771684</v>
      </c>
      <c r="F8" s="452">
        <f t="shared" si="1"/>
        <v>1.3211678832116789</v>
      </c>
      <c r="G8" s="452">
        <f t="shared" si="1"/>
        <v>0.84883720930232553</v>
      </c>
      <c r="H8" s="452">
        <f t="shared" si="1"/>
        <v>1.0076045627376427</v>
      </c>
      <c r="I8" s="452" t="s">
        <v>52</v>
      </c>
      <c r="J8" s="473">
        <f>IF(J5&gt;0,IF(J6&gt;0,J5/J6,0),0)</f>
        <v>1.1151515151515152</v>
      </c>
      <c r="K8" s="473">
        <f>IF(K5&gt;0,IF(K6&gt;0,K5/K6,0),0)</f>
        <v>43</v>
      </c>
      <c r="L8" s="452">
        <f>IF(L5&gt;0,IF(L6&gt;0,L5/L6,0),0)</f>
        <v>0.96153846153846156</v>
      </c>
      <c r="M8" s="452">
        <f>IF(M5&gt;0,IF(M6&gt;0,M5/M6,0),0)</f>
        <v>1.3611111111111112</v>
      </c>
      <c r="N8" s="473" t="s">
        <v>52</v>
      </c>
      <c r="O8" s="452">
        <f>IF(O5&gt;0,IF(O6&gt;0,O5/O6,0),0)</f>
        <v>1.25</v>
      </c>
      <c r="P8" s="452">
        <f>IF(P5&gt;0,IF(P6&gt;0,P5/P6,0),0)</f>
        <v>1.2173913043478262</v>
      </c>
      <c r="Q8" s="473" t="s">
        <v>52</v>
      </c>
      <c r="R8" s="473">
        <f>IF(R5&gt;0,IF(R6&gt;0,R5/R6,0),0)</f>
        <v>0.81818181818181823</v>
      </c>
      <c r="S8" s="452">
        <f>IF(S5&gt;0,IF(S6&gt;0,S5/S6,0),0)</f>
        <v>1.0769230769230769</v>
      </c>
      <c r="T8" s="452">
        <f>IF(T5&gt;0,IF(T6&gt;0,T5/T6,0),0)</f>
        <v>0.86538461538461542</v>
      </c>
      <c r="U8" s="473">
        <f>IF(U5&gt;0,IF(U6&gt;0,U5/U6,0),0)</f>
        <v>1.1724137931034482</v>
      </c>
      <c r="V8" s="473">
        <f>IF(V5&gt;0,IF(V6&gt;0,V5/V6,0),0)</f>
        <v>0.81481481481481477</v>
      </c>
      <c r="W8" s="473" t="s">
        <v>52</v>
      </c>
      <c r="X8" s="473">
        <f>IF(X5&gt;0,IF(X6&gt;0,X5/X6,0),0)</f>
        <v>1</v>
      </c>
      <c r="Y8" s="452">
        <f>IF(Y5&gt;0,IF(Y6&gt;0,Y5/Y6,0),0)</f>
        <v>1</v>
      </c>
      <c r="Z8" s="452" t="s">
        <v>52</v>
      </c>
      <c r="AA8" s="473">
        <f>IF(AA5&gt;0,IF(AA6&gt;0,AA5/AA6,0),0)</f>
        <v>1.0434782608695652</v>
      </c>
      <c r="AB8" s="452" t="s">
        <v>52</v>
      </c>
      <c r="AC8" s="473">
        <f>IF(AC5&gt;0,IF(AC6&gt;0,AC5/AC6,0),0)</f>
        <v>7</v>
      </c>
      <c r="AD8" s="453">
        <f>IF(AD5&gt;0,IF(AD6&gt;0,AD5/AD6,0),0)</f>
        <v>0.7839195979899497</v>
      </c>
    </row>
    <row r="9" spans="1:30" ht="30" customHeight="1" thickBot="1">
      <c r="A9" s="474"/>
      <c r="B9" s="132" t="s">
        <v>195</v>
      </c>
      <c r="C9" s="251">
        <v>1</v>
      </c>
      <c r="D9" s="475">
        <f t="shared" ref="D9:AD9" si="2">D5/$C$5</f>
        <v>0.48010239702117757</v>
      </c>
      <c r="E9" s="475">
        <f t="shared" si="2"/>
        <v>4.8405864556667441E-2</v>
      </c>
      <c r="F9" s="475">
        <f t="shared" si="2"/>
        <v>8.4244821968815456E-2</v>
      </c>
      <c r="G9" s="475">
        <f t="shared" si="2"/>
        <v>3.3977193390737723E-2</v>
      </c>
      <c r="H9" s="475">
        <f t="shared" si="2"/>
        <v>0.12334186641843146</v>
      </c>
      <c r="I9" s="475">
        <f t="shared" si="2"/>
        <v>0</v>
      </c>
      <c r="J9" s="475">
        <f t="shared" si="2"/>
        <v>8.5641144984873172E-2</v>
      </c>
      <c r="K9" s="475">
        <f t="shared" si="2"/>
        <v>1.0006981615080289E-2</v>
      </c>
      <c r="L9" s="475">
        <f t="shared" si="2"/>
        <v>2.3272050267628578E-2</v>
      </c>
      <c r="M9" s="475">
        <f t="shared" si="2"/>
        <v>1.1403304631138002E-2</v>
      </c>
      <c r="N9" s="475">
        <f t="shared" si="2"/>
        <v>0</v>
      </c>
      <c r="O9" s="475">
        <f t="shared" si="2"/>
        <v>3.4908075401442868E-3</v>
      </c>
      <c r="P9" s="475">
        <f t="shared" si="2"/>
        <v>6.5161740749360023E-3</v>
      </c>
      <c r="Q9" s="475">
        <f t="shared" si="2"/>
        <v>0</v>
      </c>
      <c r="R9" s="475">
        <f t="shared" si="2"/>
        <v>4.1889690481731441E-3</v>
      </c>
      <c r="S9" s="475">
        <f t="shared" si="2"/>
        <v>6.5161740749360023E-3</v>
      </c>
      <c r="T9" s="475">
        <f t="shared" si="2"/>
        <v>1.047242262043286E-2</v>
      </c>
      <c r="U9" s="475">
        <f t="shared" si="2"/>
        <v>7.912497090993717E-3</v>
      </c>
      <c r="V9" s="475">
        <f t="shared" si="2"/>
        <v>5.1198510588782876E-3</v>
      </c>
      <c r="W9" s="475">
        <f t="shared" si="2"/>
        <v>0</v>
      </c>
      <c r="X9" s="475">
        <f t="shared" si="2"/>
        <v>4.4216895508494298E-3</v>
      </c>
      <c r="Y9" s="475">
        <f t="shared" si="2"/>
        <v>5.8180125669071445E-3</v>
      </c>
      <c r="Z9" s="475">
        <f t="shared" si="2"/>
        <v>0</v>
      </c>
      <c r="AA9" s="475">
        <f t="shared" si="2"/>
        <v>5.5852920642308589E-3</v>
      </c>
      <c r="AB9" s="475">
        <f t="shared" si="2"/>
        <v>0</v>
      </c>
      <c r="AC9" s="475">
        <f t="shared" si="2"/>
        <v>3.2580870374680011E-3</v>
      </c>
      <c r="AD9" s="476">
        <f t="shared" si="2"/>
        <v>3.6304398417500584E-2</v>
      </c>
    </row>
    <row r="10" spans="1:30" ht="30" customHeight="1" thickBot="1">
      <c r="A10" s="477" t="s">
        <v>190</v>
      </c>
      <c r="B10" s="136" t="s">
        <v>105</v>
      </c>
      <c r="C10" s="712">
        <f>SUM(D10:AD10)</f>
        <v>4892600</v>
      </c>
      <c r="D10" s="672">
        <v>2282600</v>
      </c>
      <c r="E10" s="668">
        <v>237800</v>
      </c>
      <c r="F10" s="668">
        <v>443500</v>
      </c>
      <c r="G10" s="668">
        <v>169900</v>
      </c>
      <c r="H10" s="668">
        <v>571300</v>
      </c>
      <c r="I10" s="668">
        <v>1300</v>
      </c>
      <c r="J10" s="668">
        <v>366700</v>
      </c>
      <c r="K10" s="668">
        <v>12500</v>
      </c>
      <c r="L10" s="668">
        <v>108700</v>
      </c>
      <c r="M10" s="668">
        <v>52600</v>
      </c>
      <c r="N10" s="668">
        <v>400</v>
      </c>
      <c r="O10" s="668">
        <v>12500</v>
      </c>
      <c r="P10" s="668">
        <v>25800</v>
      </c>
      <c r="Q10" s="668">
        <v>0</v>
      </c>
      <c r="R10" s="668">
        <v>26900</v>
      </c>
      <c r="S10" s="668">
        <v>35200</v>
      </c>
      <c r="T10" s="668">
        <v>58600</v>
      </c>
      <c r="U10" s="668">
        <v>43500</v>
      </c>
      <c r="V10" s="668">
        <v>22800</v>
      </c>
      <c r="W10" s="668">
        <v>0</v>
      </c>
      <c r="X10" s="668">
        <v>21700</v>
      </c>
      <c r="Y10" s="668">
        <v>26400</v>
      </c>
      <c r="Z10" s="668">
        <v>0</v>
      </c>
      <c r="AA10" s="668">
        <v>26300</v>
      </c>
      <c r="AB10" s="668">
        <v>7300</v>
      </c>
      <c r="AC10" s="668">
        <v>4900</v>
      </c>
      <c r="AD10" s="669">
        <v>333400</v>
      </c>
    </row>
    <row r="11" spans="1:30" ht="30" customHeight="1">
      <c r="A11" s="286" t="s">
        <v>191</v>
      </c>
      <c r="B11" s="459" t="s">
        <v>106</v>
      </c>
      <c r="C11" s="252">
        <f>SUM(D11:AD11)</f>
        <v>4560100</v>
      </c>
      <c r="D11" s="460">
        <v>2118500</v>
      </c>
      <c r="E11" s="460">
        <v>246600</v>
      </c>
      <c r="F11" s="460">
        <v>403800</v>
      </c>
      <c r="G11" s="460">
        <v>198600</v>
      </c>
      <c r="H11" s="460">
        <v>566000</v>
      </c>
      <c r="I11" s="460">
        <v>0</v>
      </c>
      <c r="J11" s="460">
        <v>353000</v>
      </c>
      <c r="K11" s="460">
        <v>100</v>
      </c>
      <c r="L11" s="460">
        <v>103000</v>
      </c>
      <c r="M11" s="460">
        <v>28600</v>
      </c>
      <c r="N11" s="460">
        <v>0</v>
      </c>
      <c r="O11" s="460">
        <v>13400</v>
      </c>
      <c r="P11" s="460">
        <v>23300</v>
      </c>
      <c r="Q11" s="460">
        <v>0</v>
      </c>
      <c r="R11" s="460">
        <v>29800</v>
      </c>
      <c r="S11" s="460">
        <v>35900</v>
      </c>
      <c r="T11" s="460">
        <v>49400</v>
      </c>
      <c r="U11" s="460">
        <v>48100</v>
      </c>
      <c r="V11" s="460">
        <v>8100</v>
      </c>
      <c r="W11" s="460">
        <v>300</v>
      </c>
      <c r="X11" s="460">
        <v>19500</v>
      </c>
      <c r="Y11" s="460">
        <v>24500</v>
      </c>
      <c r="Z11" s="460">
        <v>0</v>
      </c>
      <c r="AA11" s="460">
        <v>25400</v>
      </c>
      <c r="AB11" s="460">
        <v>0</v>
      </c>
      <c r="AC11" s="460">
        <v>1800</v>
      </c>
      <c r="AD11" s="462">
        <v>262400</v>
      </c>
    </row>
    <row r="12" spans="1:30" ht="30" customHeight="1">
      <c r="A12" s="472"/>
      <c r="B12" s="220" t="s">
        <v>51</v>
      </c>
      <c r="C12" s="249">
        <f>IF(C11=0,0,C10-C11)</f>
        <v>332500</v>
      </c>
      <c r="D12" s="448">
        <f t="shared" ref="D12:O12" si="3">D10-D11</f>
        <v>164100</v>
      </c>
      <c r="E12" s="448">
        <f t="shared" si="3"/>
        <v>-8800</v>
      </c>
      <c r="F12" s="448">
        <f t="shared" si="3"/>
        <v>39700</v>
      </c>
      <c r="G12" s="448">
        <f t="shared" si="3"/>
        <v>-28700</v>
      </c>
      <c r="H12" s="448">
        <f t="shared" si="3"/>
        <v>5300</v>
      </c>
      <c r="I12" s="448">
        <f>I10-I11</f>
        <v>1300</v>
      </c>
      <c r="J12" s="448">
        <f t="shared" si="3"/>
        <v>13700</v>
      </c>
      <c r="K12" s="448">
        <f t="shared" si="3"/>
        <v>12400</v>
      </c>
      <c r="L12" s="448">
        <f t="shared" si="3"/>
        <v>5700</v>
      </c>
      <c r="M12" s="448">
        <f t="shared" si="3"/>
        <v>24000</v>
      </c>
      <c r="N12" s="448">
        <f t="shared" si="3"/>
        <v>400</v>
      </c>
      <c r="O12" s="448">
        <f t="shared" si="3"/>
        <v>-900</v>
      </c>
      <c r="P12" s="448">
        <f>P10-P11</f>
        <v>2500</v>
      </c>
      <c r="Q12" s="448">
        <f t="shared" ref="Q12:AD12" si="4">Q10-Q11</f>
        <v>0</v>
      </c>
      <c r="R12" s="448">
        <f t="shared" si="4"/>
        <v>-2900</v>
      </c>
      <c r="S12" s="448">
        <f t="shared" si="4"/>
        <v>-700</v>
      </c>
      <c r="T12" s="448">
        <f t="shared" si="4"/>
        <v>9200</v>
      </c>
      <c r="U12" s="448">
        <f t="shared" si="4"/>
        <v>-4600</v>
      </c>
      <c r="V12" s="448">
        <f t="shared" si="4"/>
        <v>14700</v>
      </c>
      <c r="W12" s="448">
        <f t="shared" si="4"/>
        <v>-300</v>
      </c>
      <c r="X12" s="448">
        <f t="shared" si="4"/>
        <v>2200</v>
      </c>
      <c r="Y12" s="448">
        <f t="shared" si="4"/>
        <v>1900</v>
      </c>
      <c r="Z12" s="448">
        <f t="shared" si="4"/>
        <v>0</v>
      </c>
      <c r="AA12" s="448">
        <f t="shared" si="4"/>
        <v>900</v>
      </c>
      <c r="AB12" s="448">
        <f t="shared" si="4"/>
        <v>7300</v>
      </c>
      <c r="AC12" s="448">
        <f t="shared" si="4"/>
        <v>3100</v>
      </c>
      <c r="AD12" s="449">
        <f t="shared" si="4"/>
        <v>71000</v>
      </c>
    </row>
    <row r="13" spans="1:30" ht="30" customHeight="1">
      <c r="A13" s="472"/>
      <c r="B13" s="463" t="s">
        <v>107</v>
      </c>
      <c r="C13" s="250">
        <f t="shared" ref="C13:H13" si="5">IF(C10&gt;0,IF(C11&gt;0,C10/C11,0),0)</f>
        <v>1.0729150676520252</v>
      </c>
      <c r="D13" s="451">
        <f t="shared" si="5"/>
        <v>1.0774604673117771</v>
      </c>
      <c r="E13" s="452">
        <f t="shared" si="5"/>
        <v>0.96431467964314677</v>
      </c>
      <c r="F13" s="452">
        <f t="shared" si="5"/>
        <v>1.0983159980188213</v>
      </c>
      <c r="G13" s="452">
        <f t="shared" si="5"/>
        <v>0.85548841893252769</v>
      </c>
      <c r="H13" s="452">
        <f t="shared" si="5"/>
        <v>1.0093639575971731</v>
      </c>
      <c r="I13" s="452" t="s">
        <v>139</v>
      </c>
      <c r="J13" s="452">
        <f>IF(J10&gt;0,IF(J11&gt;0,J10/J11,0),0)</f>
        <v>1.0388101983002833</v>
      </c>
      <c r="K13" s="452">
        <f>IF(K10&gt;0,IF(K11&gt;0,K10/K11,0),0)</f>
        <v>125</v>
      </c>
      <c r="L13" s="452">
        <f>IF(L10&gt;0,IF(L11&gt;0,L10/L11,0),0)</f>
        <v>1.0553398058252428</v>
      </c>
      <c r="M13" s="452">
        <f>IF(M10&gt;0,IF(M11&gt;0,M10/M11,0),0)</f>
        <v>1.8391608391608392</v>
      </c>
      <c r="N13" s="452" t="s">
        <v>139</v>
      </c>
      <c r="O13" s="452">
        <f>IF(O10&gt;0,IF(O11&gt;0,O10/O11,0),0)</f>
        <v>0.93283582089552242</v>
      </c>
      <c r="P13" s="452">
        <f>IF(P10&gt;0,IF(P11&gt;0,P10/P11,0),0)</f>
        <v>1.1072961373390557</v>
      </c>
      <c r="Q13" s="452" t="s">
        <v>52</v>
      </c>
      <c r="R13" s="452">
        <f>IF(R10&gt;0,IF(R11&gt;0,R10/R11,0),0)</f>
        <v>0.90268456375838924</v>
      </c>
      <c r="S13" s="452">
        <f>IF(S10&gt;0,IF(S11&gt;0,S10/S11,0),0)</f>
        <v>0.98050139275766013</v>
      </c>
      <c r="T13" s="452">
        <f>IF(T10&gt;0,IF(T11&gt;0,T10/T11,0),0)</f>
        <v>1.1862348178137652</v>
      </c>
      <c r="U13" s="452">
        <f>IF(U10&gt;0,IF(U11&gt;0,U10/U11,0),0)</f>
        <v>0.90436590436590436</v>
      </c>
      <c r="V13" s="452">
        <f>IF(V10&gt;0,IF(V11&gt;0,V10/V11,0),0)</f>
        <v>2.8148148148148149</v>
      </c>
      <c r="W13" s="452" t="s">
        <v>165</v>
      </c>
      <c r="X13" s="452">
        <f>IF(X10&gt;0,IF(X11&gt;0,X10/X11,0),0)</f>
        <v>1.1128205128205129</v>
      </c>
      <c r="Y13" s="452">
        <f>IF(Y10&gt;0,IF(Y11&gt;0,Y10/Y11,0),0)</f>
        <v>1.0775510204081633</v>
      </c>
      <c r="Z13" s="452" t="s">
        <v>52</v>
      </c>
      <c r="AA13" s="452">
        <f>IF(AA10&gt;0,IF(AA11&gt;0,AA10/AA11,0),0)</f>
        <v>1.0354330708661417</v>
      </c>
      <c r="AB13" s="452" t="s">
        <v>139</v>
      </c>
      <c r="AC13" s="452">
        <f>IF(AC10&gt;0,IF(AC11&gt;0,AC10/AC11,0),0)</f>
        <v>2.7222222222222223</v>
      </c>
      <c r="AD13" s="453">
        <f>IF(AD10&gt;0,IF(AD11&gt;0,AD10/AD11,0),0)</f>
        <v>1.2705792682926829</v>
      </c>
    </row>
    <row r="14" spans="1:30" ht="30" customHeight="1" thickBot="1">
      <c r="A14" s="474"/>
      <c r="B14" s="464" t="s">
        <v>102</v>
      </c>
      <c r="C14" s="253">
        <v>1</v>
      </c>
      <c r="D14" s="465">
        <f t="shared" ref="D14:AD14" si="6">D10/$C$10</f>
        <v>0.46654130728038262</v>
      </c>
      <c r="E14" s="465">
        <f t="shared" si="6"/>
        <v>4.8604014225565137E-2</v>
      </c>
      <c r="F14" s="465">
        <f t="shared" si="6"/>
        <v>9.0647099701590156E-2</v>
      </c>
      <c r="G14" s="465">
        <f t="shared" si="6"/>
        <v>3.4725912602706126E-2</v>
      </c>
      <c r="H14" s="465">
        <f t="shared" si="6"/>
        <v>0.11676818051751625</v>
      </c>
      <c r="I14" s="465">
        <f t="shared" si="6"/>
        <v>2.6570739484118872E-4</v>
      </c>
      <c r="J14" s="465">
        <f t="shared" si="6"/>
        <v>7.4949924375587618E-2</v>
      </c>
      <c r="K14" s="465">
        <f t="shared" si="6"/>
        <v>2.5548787965498916E-3</v>
      </c>
      <c r="L14" s="465">
        <f t="shared" si="6"/>
        <v>2.2217226014797857E-2</v>
      </c>
      <c r="M14" s="465">
        <f t="shared" si="6"/>
        <v>1.0750929975881944E-2</v>
      </c>
      <c r="N14" s="465">
        <f t="shared" si="6"/>
        <v>8.1756121489596535E-5</v>
      </c>
      <c r="O14" s="465">
        <f t="shared" si="6"/>
        <v>2.5548787965498916E-3</v>
      </c>
      <c r="P14" s="465">
        <f t="shared" si="6"/>
        <v>5.2732698360789766E-3</v>
      </c>
      <c r="Q14" s="465">
        <f t="shared" si="6"/>
        <v>0</v>
      </c>
      <c r="R14" s="465">
        <f t="shared" si="6"/>
        <v>5.4980991701753671E-3</v>
      </c>
      <c r="S14" s="465">
        <f t="shared" si="6"/>
        <v>7.1945386910844946E-3</v>
      </c>
      <c r="T14" s="465">
        <f t="shared" si="6"/>
        <v>1.1977271798225893E-2</v>
      </c>
      <c r="U14" s="465">
        <f t="shared" si="6"/>
        <v>8.8909782119936231E-3</v>
      </c>
      <c r="V14" s="465">
        <f t="shared" si="6"/>
        <v>4.6600989249070022E-3</v>
      </c>
      <c r="W14" s="465">
        <f t="shared" si="6"/>
        <v>0</v>
      </c>
      <c r="X14" s="465">
        <f t="shared" si="6"/>
        <v>4.4352695908106117E-3</v>
      </c>
      <c r="Y14" s="465">
        <f t="shared" si="6"/>
        <v>5.3959040183133716E-3</v>
      </c>
      <c r="Z14" s="465">
        <f t="shared" si="6"/>
        <v>0</v>
      </c>
      <c r="AA14" s="465">
        <f t="shared" si="6"/>
        <v>5.375464987940972E-3</v>
      </c>
      <c r="AB14" s="465">
        <f t="shared" si="6"/>
        <v>1.4920492171851367E-3</v>
      </c>
      <c r="AC14" s="465">
        <f t="shared" si="6"/>
        <v>1.0015124882475576E-3</v>
      </c>
      <c r="AD14" s="478">
        <f t="shared" si="6"/>
        <v>6.8143727261578704E-2</v>
      </c>
    </row>
    <row r="15" spans="1:30" ht="30" customHeight="1" thickBot="1">
      <c r="A15" s="477" t="s">
        <v>192</v>
      </c>
      <c r="B15" s="153" t="s">
        <v>110</v>
      </c>
      <c r="C15" s="711">
        <f>SUM(D15:AD15)</f>
        <v>429700</v>
      </c>
      <c r="D15" s="668">
        <v>206300</v>
      </c>
      <c r="E15" s="668">
        <v>20800</v>
      </c>
      <c r="F15" s="668">
        <v>36200</v>
      </c>
      <c r="G15" s="668">
        <v>14600</v>
      </c>
      <c r="H15" s="668">
        <v>53000</v>
      </c>
      <c r="I15" s="668">
        <v>0</v>
      </c>
      <c r="J15" s="668">
        <v>36800</v>
      </c>
      <c r="K15" s="668">
        <v>4300</v>
      </c>
      <c r="L15" s="668">
        <v>10000</v>
      </c>
      <c r="M15" s="668">
        <v>4900</v>
      </c>
      <c r="N15" s="668">
        <v>0</v>
      </c>
      <c r="O15" s="668">
        <v>1500</v>
      </c>
      <c r="P15" s="668">
        <v>2800</v>
      </c>
      <c r="Q15" s="668">
        <v>0</v>
      </c>
      <c r="R15" s="668">
        <v>1800</v>
      </c>
      <c r="S15" s="668">
        <v>2800</v>
      </c>
      <c r="T15" s="668">
        <v>4500</v>
      </c>
      <c r="U15" s="668">
        <v>3400</v>
      </c>
      <c r="V15" s="668">
        <v>2200</v>
      </c>
      <c r="W15" s="668">
        <v>0</v>
      </c>
      <c r="X15" s="668">
        <v>1900</v>
      </c>
      <c r="Y15" s="668">
        <v>2500</v>
      </c>
      <c r="Z15" s="668">
        <v>0</v>
      </c>
      <c r="AA15" s="668">
        <v>2400</v>
      </c>
      <c r="AB15" s="668">
        <v>0</v>
      </c>
      <c r="AC15" s="668">
        <v>1400</v>
      </c>
      <c r="AD15" s="669">
        <v>15600</v>
      </c>
    </row>
    <row r="16" spans="1:30" ht="30" customHeight="1">
      <c r="A16" s="294" t="s">
        <v>193</v>
      </c>
      <c r="B16" s="459" t="s">
        <v>111</v>
      </c>
      <c r="C16" s="252">
        <f>SUM(D16:AD16)</f>
        <v>405000</v>
      </c>
      <c r="D16" s="460">
        <v>192900</v>
      </c>
      <c r="E16" s="460">
        <v>21900</v>
      </c>
      <c r="F16" s="460">
        <v>27400</v>
      </c>
      <c r="G16" s="460">
        <v>17200</v>
      </c>
      <c r="H16" s="460">
        <v>52600</v>
      </c>
      <c r="I16" s="460">
        <v>0</v>
      </c>
      <c r="J16" s="460">
        <v>33000</v>
      </c>
      <c r="K16" s="460">
        <v>100</v>
      </c>
      <c r="L16" s="460">
        <v>10400</v>
      </c>
      <c r="M16" s="460">
        <v>3600</v>
      </c>
      <c r="N16" s="460">
        <v>0</v>
      </c>
      <c r="O16" s="460">
        <v>1200</v>
      </c>
      <c r="P16" s="460">
        <v>2300</v>
      </c>
      <c r="Q16" s="460">
        <v>0</v>
      </c>
      <c r="R16" s="460">
        <v>2200</v>
      </c>
      <c r="S16" s="460">
        <v>2600</v>
      </c>
      <c r="T16" s="460">
        <v>5200</v>
      </c>
      <c r="U16" s="460">
        <v>2900</v>
      </c>
      <c r="V16" s="460">
        <v>2700</v>
      </c>
      <c r="W16" s="460">
        <v>0</v>
      </c>
      <c r="X16" s="460">
        <v>1900</v>
      </c>
      <c r="Y16" s="460">
        <v>2500</v>
      </c>
      <c r="Z16" s="460">
        <v>0</v>
      </c>
      <c r="AA16" s="460">
        <v>2300</v>
      </c>
      <c r="AB16" s="460">
        <v>0</v>
      </c>
      <c r="AC16" s="460">
        <v>200</v>
      </c>
      <c r="AD16" s="462">
        <v>19900</v>
      </c>
    </row>
    <row r="17" spans="1:30" ht="30" customHeight="1">
      <c r="A17" s="472"/>
      <c r="B17" s="220" t="s">
        <v>51</v>
      </c>
      <c r="C17" s="254">
        <f>IF(C16=0,0,C15-C16)</f>
        <v>24700</v>
      </c>
      <c r="D17" s="467">
        <f t="shared" ref="D17:AD17" si="7">D15-D16</f>
        <v>13400</v>
      </c>
      <c r="E17" s="467">
        <f t="shared" si="7"/>
        <v>-1100</v>
      </c>
      <c r="F17" s="467">
        <f t="shared" si="7"/>
        <v>8800</v>
      </c>
      <c r="G17" s="467">
        <f t="shared" si="7"/>
        <v>-2600</v>
      </c>
      <c r="H17" s="467">
        <f t="shared" si="7"/>
        <v>400</v>
      </c>
      <c r="I17" s="467">
        <f>I15-I16</f>
        <v>0</v>
      </c>
      <c r="J17" s="467">
        <f t="shared" si="7"/>
        <v>3800</v>
      </c>
      <c r="K17" s="467">
        <f t="shared" si="7"/>
        <v>4200</v>
      </c>
      <c r="L17" s="467">
        <f t="shared" si="7"/>
        <v>-400</v>
      </c>
      <c r="M17" s="467">
        <f t="shared" si="7"/>
        <v>1300</v>
      </c>
      <c r="N17" s="467">
        <f t="shared" si="7"/>
        <v>0</v>
      </c>
      <c r="O17" s="467">
        <f t="shared" si="7"/>
        <v>300</v>
      </c>
      <c r="P17" s="467">
        <f t="shared" si="7"/>
        <v>500</v>
      </c>
      <c r="Q17" s="467">
        <f t="shared" si="7"/>
        <v>0</v>
      </c>
      <c r="R17" s="467">
        <f t="shared" si="7"/>
        <v>-400</v>
      </c>
      <c r="S17" s="467">
        <f t="shared" si="7"/>
        <v>200</v>
      </c>
      <c r="T17" s="467">
        <f t="shared" si="7"/>
        <v>-700</v>
      </c>
      <c r="U17" s="467">
        <f t="shared" si="7"/>
        <v>500</v>
      </c>
      <c r="V17" s="467">
        <f t="shared" si="7"/>
        <v>-500</v>
      </c>
      <c r="W17" s="467">
        <f t="shared" si="7"/>
        <v>0</v>
      </c>
      <c r="X17" s="467">
        <f t="shared" si="7"/>
        <v>0</v>
      </c>
      <c r="Y17" s="467">
        <f t="shared" si="7"/>
        <v>0</v>
      </c>
      <c r="Z17" s="467">
        <f t="shared" si="7"/>
        <v>0</v>
      </c>
      <c r="AA17" s="467">
        <f t="shared" si="7"/>
        <v>100</v>
      </c>
      <c r="AB17" s="467">
        <f t="shared" si="7"/>
        <v>0</v>
      </c>
      <c r="AC17" s="467">
        <f t="shared" si="7"/>
        <v>1200</v>
      </c>
      <c r="AD17" s="468">
        <f t="shared" si="7"/>
        <v>-4300</v>
      </c>
    </row>
    <row r="18" spans="1:30" ht="30" customHeight="1">
      <c r="A18" s="472"/>
      <c r="B18" s="463" t="s">
        <v>112</v>
      </c>
      <c r="C18" s="250">
        <f t="shared" ref="C18:H18" si="8">IF(C15&gt;0,IF(C16&gt;0,C15/C16,0),0)</f>
        <v>1.0609876543209877</v>
      </c>
      <c r="D18" s="451">
        <f t="shared" si="8"/>
        <v>1.0694660445826853</v>
      </c>
      <c r="E18" s="452">
        <f t="shared" si="8"/>
        <v>0.94977168949771684</v>
      </c>
      <c r="F18" s="452">
        <f t="shared" si="8"/>
        <v>1.3211678832116789</v>
      </c>
      <c r="G18" s="452">
        <f t="shared" si="8"/>
        <v>0.84883720930232553</v>
      </c>
      <c r="H18" s="452">
        <f t="shared" si="8"/>
        <v>1.0076045627376427</v>
      </c>
      <c r="I18" s="473" t="s">
        <v>139</v>
      </c>
      <c r="J18" s="452">
        <f>IF(J15&gt;0,IF(J16&gt;0,J15/J16,0),0)</f>
        <v>1.1151515151515152</v>
      </c>
      <c r="K18" s="473" t="s">
        <v>139</v>
      </c>
      <c r="L18" s="452">
        <f>IF(L15&gt;0,IF(L16&gt;0,L15/L16,0),0)</f>
        <v>0.96153846153846156</v>
      </c>
      <c r="M18" s="452">
        <f>IF(M15&gt;0,IF(M16&gt;0,M15/M16,0),0)</f>
        <v>1.3611111111111112</v>
      </c>
      <c r="N18" s="452">
        <f>IF(N15&gt;0,IF(N16&gt;0,N15/N16,0),0)</f>
        <v>0</v>
      </c>
      <c r="O18" s="452">
        <f>IF(O15&gt;0,IF(O16&gt;0,O15/O16,0),0)</f>
        <v>1.25</v>
      </c>
      <c r="P18" s="452">
        <f>IF(P15&gt;0,IF(P16&gt;0,P15/P16,0),0)</f>
        <v>1.2173913043478262</v>
      </c>
      <c r="Q18" s="473" t="s">
        <v>139</v>
      </c>
      <c r="R18" s="452">
        <f>IF(R15&gt;0,IF(R16&gt;0,R15/R16,0),0)</f>
        <v>0.81818181818181823</v>
      </c>
      <c r="S18" s="452">
        <f>IF(S15&gt;0,IF(S16&gt;0,S15/S16,0),0)</f>
        <v>1.0769230769230769</v>
      </c>
      <c r="T18" s="452">
        <f>IF(T15&gt;0,IF(T16&gt;0,T15/T16,0),0)</f>
        <v>0.86538461538461542</v>
      </c>
      <c r="U18" s="452">
        <f>IF(U15&gt;0,IF(U16&gt;0,U15/U16,0),0)</f>
        <v>1.1724137931034482</v>
      </c>
      <c r="V18" s="452">
        <f>IF(V15&gt;0,IF(V16&gt;0,V15/V16,0),0)</f>
        <v>0.81481481481481477</v>
      </c>
      <c r="W18" s="452" t="s">
        <v>165</v>
      </c>
      <c r="X18" s="452">
        <f>IF(X15&gt;0,IF(X16&gt;0,X15/X16,0),0)</f>
        <v>1</v>
      </c>
      <c r="Y18" s="452">
        <f>IF(Y15&gt;0,IF(Y16&gt;0,Y15/Y16,0),0)</f>
        <v>1</v>
      </c>
      <c r="Z18" s="473" t="s">
        <v>139</v>
      </c>
      <c r="AA18" s="452">
        <f>IF(AA15&gt;0,IF(AA16&gt;0,AA15/AA16,0),0)</f>
        <v>1.0434782608695652</v>
      </c>
      <c r="AB18" s="473" t="s">
        <v>139</v>
      </c>
      <c r="AC18" s="452">
        <f>IF(AC15&gt;0,IF(AC16&gt;0,AC15/AC16,0),0)</f>
        <v>7</v>
      </c>
      <c r="AD18" s="453">
        <f>IF(AD15&gt;0,IF(AD16&gt;0,AD15/AD16,0),0)</f>
        <v>0.7839195979899497</v>
      </c>
    </row>
    <row r="19" spans="1:30" ht="30" customHeight="1" thickBot="1">
      <c r="A19" s="472"/>
      <c r="B19" s="464" t="s">
        <v>140</v>
      </c>
      <c r="C19" s="253">
        <v>1</v>
      </c>
      <c r="D19" s="465">
        <f t="shared" ref="D19:AD19" si="9">D15/$C$15</f>
        <v>0.48010239702117757</v>
      </c>
      <c r="E19" s="465">
        <f t="shared" si="9"/>
        <v>4.8405864556667441E-2</v>
      </c>
      <c r="F19" s="465">
        <f t="shared" si="9"/>
        <v>8.4244821968815456E-2</v>
      </c>
      <c r="G19" s="465">
        <f t="shared" si="9"/>
        <v>3.3977193390737723E-2</v>
      </c>
      <c r="H19" s="465">
        <f t="shared" si="9"/>
        <v>0.12334186641843146</v>
      </c>
      <c r="I19" s="465">
        <f t="shared" si="9"/>
        <v>0</v>
      </c>
      <c r="J19" s="465">
        <f t="shared" si="9"/>
        <v>8.5641144984873172E-2</v>
      </c>
      <c r="K19" s="465">
        <f t="shared" si="9"/>
        <v>1.0006981615080289E-2</v>
      </c>
      <c r="L19" s="465">
        <f t="shared" si="9"/>
        <v>2.3272050267628578E-2</v>
      </c>
      <c r="M19" s="465">
        <f t="shared" si="9"/>
        <v>1.1403304631138002E-2</v>
      </c>
      <c r="N19" s="465">
        <f t="shared" si="9"/>
        <v>0</v>
      </c>
      <c r="O19" s="465">
        <f t="shared" si="9"/>
        <v>3.4908075401442868E-3</v>
      </c>
      <c r="P19" s="465">
        <f t="shared" si="9"/>
        <v>6.5161740749360023E-3</v>
      </c>
      <c r="Q19" s="465">
        <f t="shared" si="9"/>
        <v>0</v>
      </c>
      <c r="R19" s="465">
        <f t="shared" si="9"/>
        <v>4.1889690481731441E-3</v>
      </c>
      <c r="S19" s="465">
        <f t="shared" si="9"/>
        <v>6.5161740749360023E-3</v>
      </c>
      <c r="T19" s="465">
        <f t="shared" si="9"/>
        <v>1.047242262043286E-2</v>
      </c>
      <c r="U19" s="465">
        <f t="shared" si="9"/>
        <v>7.912497090993717E-3</v>
      </c>
      <c r="V19" s="465">
        <f t="shared" si="9"/>
        <v>5.1198510588782876E-3</v>
      </c>
      <c r="W19" s="465">
        <f t="shared" si="9"/>
        <v>0</v>
      </c>
      <c r="X19" s="465">
        <f t="shared" si="9"/>
        <v>4.4216895508494298E-3</v>
      </c>
      <c r="Y19" s="465">
        <f t="shared" si="9"/>
        <v>5.8180125669071445E-3</v>
      </c>
      <c r="Z19" s="465">
        <f t="shared" si="9"/>
        <v>0</v>
      </c>
      <c r="AA19" s="465">
        <f t="shared" si="9"/>
        <v>5.5852920642308589E-3</v>
      </c>
      <c r="AB19" s="465">
        <f t="shared" si="9"/>
        <v>0</v>
      </c>
      <c r="AC19" s="465">
        <f t="shared" si="9"/>
        <v>3.2580870374680011E-3</v>
      </c>
      <c r="AD19" s="478">
        <f t="shared" si="9"/>
        <v>3.6304398417500584E-2</v>
      </c>
    </row>
    <row r="20" spans="1:30" ht="14.25">
      <c r="A20" s="157" t="s">
        <v>55</v>
      </c>
      <c r="B20" s="109" t="s">
        <v>56</v>
      </c>
      <c r="C20" s="370"/>
      <c r="D20" s="108"/>
      <c r="E20" s="108"/>
      <c r="F20" s="108"/>
      <c r="G20" s="108"/>
      <c r="H20" s="108"/>
      <c r="I20" s="108"/>
      <c r="J20" s="43"/>
      <c r="K20" s="43"/>
      <c r="L20" s="43"/>
      <c r="M20" s="43"/>
      <c r="N20" s="43"/>
      <c r="O20" s="43"/>
      <c r="P20" s="43"/>
      <c r="Q20" s="43"/>
      <c r="R20" s="43"/>
      <c r="S20" s="43"/>
      <c r="T20" s="43"/>
      <c r="U20" s="43"/>
      <c r="V20" s="43"/>
      <c r="W20" s="43"/>
      <c r="X20" s="43"/>
      <c r="Y20" s="43"/>
      <c r="Z20" s="43"/>
      <c r="AA20" s="43"/>
      <c r="AB20" s="43"/>
      <c r="AC20" s="43"/>
      <c r="AD20" s="43"/>
    </row>
    <row r="21" spans="1:30" ht="14.25">
      <c r="A21" s="43"/>
      <c r="B21" s="109" t="s">
        <v>141</v>
      </c>
      <c r="C21" s="370"/>
      <c r="D21" s="108"/>
      <c r="E21" s="108"/>
      <c r="F21" s="108"/>
      <c r="G21" s="108"/>
      <c r="H21" s="108"/>
      <c r="I21" s="108"/>
      <c r="J21" s="108"/>
      <c r="K21" s="108"/>
      <c r="L21" s="108"/>
      <c r="M21" s="108"/>
      <c r="N21" s="108"/>
      <c r="O21" s="108"/>
      <c r="P21" s="108"/>
      <c r="Q21" s="108"/>
      <c r="R21" s="108"/>
      <c r="S21" s="108"/>
      <c r="T21" s="108"/>
      <c r="U21" s="108"/>
      <c r="V21" s="43"/>
      <c r="W21" s="43"/>
      <c r="X21" s="43"/>
      <c r="Y21" s="43"/>
      <c r="Z21" s="43"/>
      <c r="AA21" s="43"/>
      <c r="AB21" s="43"/>
      <c r="AC21" s="43"/>
      <c r="AD21" s="43"/>
    </row>
    <row r="22" spans="1:30" ht="14.25">
      <c r="A22" s="43"/>
      <c r="B22" s="109" t="s">
        <v>142</v>
      </c>
      <c r="C22" s="370"/>
      <c r="D22" s="108"/>
      <c r="E22" s="108"/>
      <c r="F22" s="108"/>
      <c r="G22" s="108"/>
      <c r="H22" s="108"/>
      <c r="I22" s="108"/>
      <c r="J22" s="108"/>
      <c r="K22" s="108"/>
      <c r="L22" s="108"/>
      <c r="M22" s="108"/>
      <c r="N22" s="108"/>
      <c r="O22" s="108"/>
      <c r="P22" s="108"/>
      <c r="Q22" s="108"/>
      <c r="R22" s="108"/>
      <c r="S22" s="108"/>
      <c r="T22" s="108"/>
      <c r="U22" s="108"/>
      <c r="V22" s="43"/>
      <c r="W22" s="43"/>
      <c r="X22" s="43"/>
      <c r="Y22" s="43"/>
      <c r="Z22" s="43"/>
      <c r="AA22" s="43"/>
      <c r="AB22" s="43"/>
      <c r="AC22" s="43"/>
      <c r="AD22" s="43"/>
    </row>
  </sheetData>
  <mergeCells count="1">
    <mergeCell ref="A1:B1"/>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workbookViewId="0">
      <selection activeCell="M6" sqref="M6:M7"/>
    </sheetView>
  </sheetViews>
  <sheetFormatPr defaultRowHeight="13.5"/>
  <cols>
    <col min="1" max="1" width="12.125" style="8" customWidth="1"/>
    <col min="2" max="2" width="9" style="8"/>
    <col min="3" max="3" width="15.375" style="8" bestFit="1" customWidth="1"/>
    <col min="4" max="12" width="12.75" style="8" customWidth="1"/>
    <col min="13" max="16384" width="9" style="8"/>
  </cols>
  <sheetData>
    <row r="1" spans="1:13" s="636" customFormat="1" ht="24" customHeight="1">
      <c r="A1" s="758" t="str">
        <f>平成24年度!A1</f>
        <v>平成2４年度</v>
      </c>
      <c r="B1" s="758"/>
      <c r="C1" s="637"/>
      <c r="D1" s="637"/>
      <c r="E1" s="638" t="str">
        <f ca="1">RIGHT(CELL("filename",$A$1),LEN(CELL("filename",$A$1))-FIND("]",CELL("filename",$A$1)))</f>
        <v>１月（３表）</v>
      </c>
      <c r="F1" s="639" t="s">
        <v>19</v>
      </c>
      <c r="G1" s="638"/>
      <c r="H1" s="639"/>
      <c r="I1" s="640"/>
      <c r="J1" s="638"/>
      <c r="K1" s="634"/>
      <c r="L1" s="635"/>
      <c r="M1" s="635"/>
    </row>
    <row r="2" spans="1:13" ht="21.75" thickBot="1">
      <c r="A2" s="438" t="s">
        <v>143</v>
      </c>
      <c r="B2" s="439"/>
      <c r="C2" s="439"/>
      <c r="D2" s="440"/>
      <c r="E2" s="439"/>
      <c r="F2" s="439"/>
      <c r="G2" s="439"/>
      <c r="H2" s="439"/>
      <c r="I2" s="439"/>
      <c r="J2" s="439"/>
      <c r="K2" s="47"/>
    </row>
    <row r="3" spans="1:13" ht="18.75">
      <c r="A3" s="49"/>
      <c r="B3" s="112" t="s">
        <v>49</v>
      </c>
      <c r="C3" s="51"/>
      <c r="D3" s="729">
        <v>1</v>
      </c>
      <c r="E3" s="729">
        <v>2</v>
      </c>
      <c r="F3" s="729">
        <v>3</v>
      </c>
      <c r="G3" s="729">
        <v>4</v>
      </c>
      <c r="H3" s="729">
        <v>5</v>
      </c>
      <c r="I3" s="730">
        <v>6</v>
      </c>
      <c r="J3" s="729">
        <v>7</v>
      </c>
      <c r="K3" s="731">
        <v>8</v>
      </c>
    </row>
    <row r="4" spans="1:13" ht="19.5" thickBot="1">
      <c r="A4" s="222" t="s">
        <v>95</v>
      </c>
      <c r="B4" s="116"/>
      <c r="C4" s="53" t="s">
        <v>144</v>
      </c>
      <c r="D4" s="747" t="s">
        <v>145</v>
      </c>
      <c r="E4" s="748" t="s">
        <v>146</v>
      </c>
      <c r="F4" s="748" t="s">
        <v>147</v>
      </c>
      <c r="G4" s="748" t="s">
        <v>148</v>
      </c>
      <c r="H4" s="748" t="s">
        <v>57</v>
      </c>
      <c r="I4" s="748" t="s">
        <v>149</v>
      </c>
      <c r="J4" s="748" t="s">
        <v>58</v>
      </c>
      <c r="K4" s="749" t="s">
        <v>150</v>
      </c>
    </row>
    <row r="5" spans="1:13" ht="30" customHeight="1" thickBot="1">
      <c r="A5" s="441" t="s">
        <v>100</v>
      </c>
      <c r="B5" s="673" t="s">
        <v>194</v>
      </c>
      <c r="C5" s="712">
        <f>SUM(D5:K5)</f>
        <v>15600</v>
      </c>
      <c r="D5" s="727">
        <v>4100</v>
      </c>
      <c r="E5" s="727">
        <v>7900</v>
      </c>
      <c r="F5" s="727">
        <v>500</v>
      </c>
      <c r="G5" s="727">
        <v>1800</v>
      </c>
      <c r="H5" s="727">
        <v>300</v>
      </c>
      <c r="I5" s="727">
        <v>100</v>
      </c>
      <c r="J5" s="727">
        <v>0</v>
      </c>
      <c r="K5" s="728">
        <v>900</v>
      </c>
    </row>
    <row r="6" spans="1:13" ht="30" customHeight="1">
      <c r="A6" s="442"/>
      <c r="B6" s="443" t="s">
        <v>76</v>
      </c>
      <c r="C6" s="245">
        <f>SUM(D6:K6)</f>
        <v>19900</v>
      </c>
      <c r="D6" s="246">
        <v>5000</v>
      </c>
      <c r="E6" s="246">
        <v>4000</v>
      </c>
      <c r="F6" s="246">
        <v>4600</v>
      </c>
      <c r="G6" s="246">
        <v>4400</v>
      </c>
      <c r="H6" s="246">
        <v>500</v>
      </c>
      <c r="I6" s="246">
        <v>200</v>
      </c>
      <c r="J6" s="246">
        <v>0</v>
      </c>
      <c r="K6" s="444">
        <v>1200</v>
      </c>
    </row>
    <row r="7" spans="1:13" ht="30" customHeight="1">
      <c r="A7" s="445"/>
      <c r="B7" s="446" t="s">
        <v>51</v>
      </c>
      <c r="C7" s="249">
        <f t="shared" ref="C7:K7" si="0">C5-C6</f>
        <v>-4300</v>
      </c>
      <c r="D7" s="447">
        <f t="shared" si="0"/>
        <v>-900</v>
      </c>
      <c r="E7" s="448">
        <f t="shared" si="0"/>
        <v>3900</v>
      </c>
      <c r="F7" s="448">
        <f t="shared" si="0"/>
        <v>-4100</v>
      </c>
      <c r="G7" s="448">
        <f t="shared" si="0"/>
        <v>-2600</v>
      </c>
      <c r="H7" s="448">
        <f t="shared" si="0"/>
        <v>-200</v>
      </c>
      <c r="I7" s="448">
        <f t="shared" si="0"/>
        <v>-100</v>
      </c>
      <c r="J7" s="448">
        <f t="shared" si="0"/>
        <v>0</v>
      </c>
      <c r="K7" s="449">
        <f t="shared" si="0"/>
        <v>-300</v>
      </c>
    </row>
    <row r="8" spans="1:13" ht="30" customHeight="1">
      <c r="A8" s="445"/>
      <c r="B8" s="450" t="s">
        <v>138</v>
      </c>
      <c r="C8" s="250">
        <f t="shared" ref="C8:I8" si="1">IF(C5&gt;0,IF(C6&gt;0,C5/C6,0),0)</f>
        <v>0.7839195979899497</v>
      </c>
      <c r="D8" s="451">
        <f t="shared" si="1"/>
        <v>0.82</v>
      </c>
      <c r="E8" s="452">
        <f t="shared" si="1"/>
        <v>1.9750000000000001</v>
      </c>
      <c r="F8" s="452">
        <f t="shared" si="1"/>
        <v>0.10869565217391304</v>
      </c>
      <c r="G8" s="452">
        <f t="shared" si="1"/>
        <v>0.40909090909090912</v>
      </c>
      <c r="H8" s="452">
        <f t="shared" si="1"/>
        <v>0.6</v>
      </c>
      <c r="I8" s="452">
        <f t="shared" si="1"/>
        <v>0.5</v>
      </c>
      <c r="J8" s="452" t="s">
        <v>52</v>
      </c>
      <c r="K8" s="453">
        <f>IF(K5&gt;0,IF(K6&gt;0,K5/K6,0),0)</f>
        <v>0.75</v>
      </c>
    </row>
    <row r="9" spans="1:13" ht="30" customHeight="1" thickBot="1">
      <c r="A9" s="454"/>
      <c r="B9" s="132" t="s">
        <v>196</v>
      </c>
      <c r="C9" s="251">
        <v>1</v>
      </c>
      <c r="D9" s="455">
        <f t="shared" ref="D9:K9" si="2">D5/$C$5</f>
        <v>0.26282051282051283</v>
      </c>
      <c r="E9" s="455">
        <f t="shared" si="2"/>
        <v>0.50641025641025639</v>
      </c>
      <c r="F9" s="455">
        <f t="shared" si="2"/>
        <v>3.2051282051282048E-2</v>
      </c>
      <c r="G9" s="455">
        <f t="shared" si="2"/>
        <v>0.11538461538461539</v>
      </c>
      <c r="H9" s="455">
        <f t="shared" si="2"/>
        <v>1.9230769230769232E-2</v>
      </c>
      <c r="I9" s="456">
        <f t="shared" si="2"/>
        <v>6.41025641025641E-3</v>
      </c>
      <c r="J9" s="457">
        <f t="shared" si="2"/>
        <v>0</v>
      </c>
      <c r="K9" s="458">
        <f t="shared" si="2"/>
        <v>5.7692307692307696E-2</v>
      </c>
    </row>
    <row r="10" spans="1:13" ht="30" customHeight="1" thickBot="1">
      <c r="A10" s="388" t="s">
        <v>190</v>
      </c>
      <c r="B10" s="670" t="s">
        <v>105</v>
      </c>
      <c r="C10" s="712">
        <f>SUM(D10:M10)</f>
        <v>333400</v>
      </c>
      <c r="D10" s="732">
        <v>132600</v>
      </c>
      <c r="E10" s="732">
        <v>31000</v>
      </c>
      <c r="F10" s="732">
        <v>56700</v>
      </c>
      <c r="G10" s="732">
        <v>46900</v>
      </c>
      <c r="H10" s="732">
        <v>4700</v>
      </c>
      <c r="I10" s="733">
        <v>2300</v>
      </c>
      <c r="J10" s="732">
        <v>500</v>
      </c>
      <c r="K10" s="734">
        <v>58700</v>
      </c>
    </row>
    <row r="11" spans="1:13" ht="30" customHeight="1">
      <c r="A11" s="414" t="s">
        <v>191</v>
      </c>
      <c r="B11" s="459" t="s">
        <v>106</v>
      </c>
      <c r="C11" s="252">
        <f>SUM(D11:M11)</f>
        <v>262400</v>
      </c>
      <c r="D11" s="460">
        <v>108500</v>
      </c>
      <c r="E11" s="460">
        <v>18900</v>
      </c>
      <c r="F11" s="460">
        <v>35800</v>
      </c>
      <c r="G11" s="460">
        <v>46200</v>
      </c>
      <c r="H11" s="460">
        <v>5500</v>
      </c>
      <c r="I11" s="461">
        <v>2000</v>
      </c>
      <c r="J11" s="460">
        <v>300</v>
      </c>
      <c r="K11" s="462">
        <v>45200</v>
      </c>
    </row>
    <row r="12" spans="1:13" ht="30" customHeight="1">
      <c r="A12" s="445"/>
      <c r="B12" s="220" t="s">
        <v>51</v>
      </c>
      <c r="C12" s="249">
        <f>IF(C11=0,0,C10-C11)</f>
        <v>71000</v>
      </c>
      <c r="D12" s="448">
        <f t="shared" ref="D12:K12" si="3">D10-D11</f>
        <v>24100</v>
      </c>
      <c r="E12" s="448">
        <f t="shared" si="3"/>
        <v>12100</v>
      </c>
      <c r="F12" s="448">
        <f t="shared" si="3"/>
        <v>20900</v>
      </c>
      <c r="G12" s="448">
        <f t="shared" si="3"/>
        <v>700</v>
      </c>
      <c r="H12" s="448">
        <f t="shared" si="3"/>
        <v>-800</v>
      </c>
      <c r="I12" s="448">
        <f t="shared" si="3"/>
        <v>300</v>
      </c>
      <c r="J12" s="448">
        <f t="shared" si="3"/>
        <v>200</v>
      </c>
      <c r="K12" s="449">
        <f t="shared" si="3"/>
        <v>13500</v>
      </c>
    </row>
    <row r="13" spans="1:13" ht="30" customHeight="1">
      <c r="A13" s="445"/>
      <c r="B13" s="463" t="s">
        <v>107</v>
      </c>
      <c r="C13" s="250">
        <f t="shared" ref="C13:K13" si="4">IF(C10&gt;0,IF(C11&gt;0,C10/C11,0),0)</f>
        <v>1.2705792682926829</v>
      </c>
      <c r="D13" s="451">
        <f t="shared" si="4"/>
        <v>1.2221198156682027</v>
      </c>
      <c r="E13" s="452">
        <f t="shared" si="4"/>
        <v>1.6402116402116402</v>
      </c>
      <c r="F13" s="452">
        <f t="shared" si="4"/>
        <v>1.5837988826815643</v>
      </c>
      <c r="G13" s="452">
        <f t="shared" si="4"/>
        <v>1.0151515151515151</v>
      </c>
      <c r="H13" s="452">
        <f t="shared" si="4"/>
        <v>0.8545454545454545</v>
      </c>
      <c r="I13" s="452">
        <f t="shared" si="4"/>
        <v>1.1499999999999999</v>
      </c>
      <c r="J13" s="452">
        <f t="shared" si="4"/>
        <v>1.6666666666666667</v>
      </c>
      <c r="K13" s="453">
        <f t="shared" si="4"/>
        <v>1.2986725663716814</v>
      </c>
    </row>
    <row r="14" spans="1:13" ht="30" customHeight="1" thickBot="1">
      <c r="A14" s="454"/>
      <c r="B14" s="464" t="s">
        <v>102</v>
      </c>
      <c r="C14" s="253">
        <v>1</v>
      </c>
      <c r="D14" s="465">
        <f t="shared" ref="D14:K14" si="5">D10/$C$10</f>
        <v>0.39772045590881822</v>
      </c>
      <c r="E14" s="465">
        <f t="shared" si="5"/>
        <v>9.2981403719256145E-2</v>
      </c>
      <c r="F14" s="465">
        <f t="shared" si="5"/>
        <v>0.17006598680263948</v>
      </c>
      <c r="G14" s="465">
        <f t="shared" si="5"/>
        <v>0.14067186562687461</v>
      </c>
      <c r="H14" s="465">
        <f t="shared" si="5"/>
        <v>1.4097180563887222E-2</v>
      </c>
      <c r="I14" s="457">
        <f t="shared" si="5"/>
        <v>6.8986202759448107E-3</v>
      </c>
      <c r="J14" s="465">
        <f t="shared" si="5"/>
        <v>1.4997000599880025E-3</v>
      </c>
      <c r="K14" s="466">
        <f t="shared" si="5"/>
        <v>0.17606478704259149</v>
      </c>
    </row>
    <row r="15" spans="1:13" ht="30" customHeight="1" thickBot="1">
      <c r="A15" s="387" t="s">
        <v>192</v>
      </c>
      <c r="B15" s="666" t="s">
        <v>110</v>
      </c>
      <c r="C15" s="711">
        <f>SUM(D15:M15)</f>
        <v>15600</v>
      </c>
      <c r="D15" s="668">
        <v>4100</v>
      </c>
      <c r="E15" s="668">
        <v>7900</v>
      </c>
      <c r="F15" s="668">
        <v>500</v>
      </c>
      <c r="G15" s="668">
        <v>1800</v>
      </c>
      <c r="H15" s="668">
        <v>300</v>
      </c>
      <c r="I15" s="735">
        <v>100</v>
      </c>
      <c r="J15" s="668">
        <v>0</v>
      </c>
      <c r="K15" s="669">
        <v>900</v>
      </c>
    </row>
    <row r="16" spans="1:13" ht="30" customHeight="1">
      <c r="A16" s="429" t="s">
        <v>193</v>
      </c>
      <c r="B16" s="459" t="s">
        <v>111</v>
      </c>
      <c r="C16" s="252">
        <f>SUM(D16:M16)</f>
        <v>19900</v>
      </c>
      <c r="D16" s="460">
        <v>5000</v>
      </c>
      <c r="E16" s="460">
        <v>4000</v>
      </c>
      <c r="F16" s="460">
        <v>4600</v>
      </c>
      <c r="G16" s="460">
        <v>4400</v>
      </c>
      <c r="H16" s="460">
        <v>500</v>
      </c>
      <c r="I16" s="461">
        <v>200</v>
      </c>
      <c r="J16" s="460">
        <v>0</v>
      </c>
      <c r="K16" s="462">
        <v>1200</v>
      </c>
    </row>
    <row r="17" spans="1:11" ht="30" customHeight="1">
      <c r="A17" s="445"/>
      <c r="B17" s="220" t="s">
        <v>51</v>
      </c>
      <c r="C17" s="254">
        <f>IF(C16=0,0,C15-C16)</f>
        <v>-4300</v>
      </c>
      <c r="D17" s="467">
        <f t="shared" ref="D17:K17" si="6">D15-D16</f>
        <v>-900</v>
      </c>
      <c r="E17" s="467">
        <f t="shared" si="6"/>
        <v>3900</v>
      </c>
      <c r="F17" s="467">
        <f t="shared" si="6"/>
        <v>-4100</v>
      </c>
      <c r="G17" s="467">
        <f t="shared" si="6"/>
        <v>-2600</v>
      </c>
      <c r="H17" s="467">
        <f t="shared" si="6"/>
        <v>-200</v>
      </c>
      <c r="I17" s="467">
        <f t="shared" si="6"/>
        <v>-100</v>
      </c>
      <c r="J17" s="467">
        <f t="shared" si="6"/>
        <v>0</v>
      </c>
      <c r="K17" s="468">
        <f t="shared" si="6"/>
        <v>-300</v>
      </c>
    </row>
    <row r="18" spans="1:11" ht="30" customHeight="1">
      <c r="A18" s="445"/>
      <c r="B18" s="463" t="s">
        <v>112</v>
      </c>
      <c r="C18" s="250">
        <f t="shared" ref="C18:K18" si="7">IF(C15&gt;0,IF(C16&gt;0,C15/C16,0),0)</f>
        <v>0.7839195979899497</v>
      </c>
      <c r="D18" s="451">
        <f t="shared" si="7"/>
        <v>0.82</v>
      </c>
      <c r="E18" s="452">
        <f t="shared" si="7"/>
        <v>1.9750000000000001</v>
      </c>
      <c r="F18" s="452">
        <f t="shared" si="7"/>
        <v>0.10869565217391304</v>
      </c>
      <c r="G18" s="452">
        <f t="shared" si="7"/>
        <v>0.40909090909090912</v>
      </c>
      <c r="H18" s="452">
        <f t="shared" si="7"/>
        <v>0.6</v>
      </c>
      <c r="I18" s="452">
        <f t="shared" si="7"/>
        <v>0.5</v>
      </c>
      <c r="J18" s="452">
        <f t="shared" si="7"/>
        <v>0</v>
      </c>
      <c r="K18" s="453">
        <f t="shared" si="7"/>
        <v>0.75</v>
      </c>
    </row>
    <row r="19" spans="1:11" ht="30" customHeight="1" thickBot="1">
      <c r="A19" s="445"/>
      <c r="B19" s="464" t="s">
        <v>140</v>
      </c>
      <c r="C19" s="253">
        <v>1</v>
      </c>
      <c r="D19" s="465">
        <f t="shared" ref="D19:K19" si="8">D15/$C$15</f>
        <v>0.26282051282051283</v>
      </c>
      <c r="E19" s="465">
        <f t="shared" si="8"/>
        <v>0.50641025641025639</v>
      </c>
      <c r="F19" s="465">
        <f t="shared" si="8"/>
        <v>3.2051282051282048E-2</v>
      </c>
      <c r="G19" s="465">
        <f t="shared" si="8"/>
        <v>0.11538461538461539</v>
      </c>
      <c r="H19" s="465">
        <f t="shared" si="8"/>
        <v>1.9230769230769232E-2</v>
      </c>
      <c r="I19" s="457">
        <f t="shared" si="8"/>
        <v>6.41025641025641E-3</v>
      </c>
      <c r="J19" s="465">
        <f t="shared" si="8"/>
        <v>0</v>
      </c>
      <c r="K19" s="466">
        <f t="shared" si="8"/>
        <v>5.7692307692307696E-2</v>
      </c>
    </row>
    <row r="20" spans="1:11" ht="17.25">
      <c r="A20" s="344" t="s">
        <v>55</v>
      </c>
      <c r="B20" s="345" t="s">
        <v>59</v>
      </c>
      <c r="C20" s="105"/>
      <c r="D20" s="47"/>
      <c r="E20" s="47"/>
      <c r="F20" s="47"/>
      <c r="G20" s="47"/>
      <c r="H20" s="106"/>
      <c r="I20" s="106"/>
      <c r="J20" s="106"/>
      <c r="K20" s="106"/>
    </row>
    <row r="21" spans="1:11" ht="17.25">
      <c r="A21" s="300"/>
      <c r="B21" s="348" t="s">
        <v>151</v>
      </c>
      <c r="C21" s="105"/>
      <c r="D21" s="47"/>
      <c r="E21" s="47"/>
      <c r="F21" s="47"/>
      <c r="G21" s="47"/>
      <c r="H21" s="47"/>
      <c r="I21" s="47"/>
      <c r="J21" s="47"/>
      <c r="K21" s="47"/>
    </row>
    <row r="22" spans="1:11" ht="17.25">
      <c r="A22" s="300"/>
      <c r="B22" s="348" t="s">
        <v>183</v>
      </c>
      <c r="C22" s="105"/>
      <c r="D22" s="47"/>
      <c r="E22" s="47"/>
      <c r="F22" s="47"/>
      <c r="G22" s="47"/>
      <c r="H22" s="47"/>
      <c r="I22" s="47"/>
      <c r="J22" s="47"/>
      <c r="K22" s="47"/>
    </row>
    <row r="23" spans="1:11" ht="17.25">
      <c r="A23" s="300"/>
      <c r="B23" s="348" t="s">
        <v>184</v>
      </c>
      <c r="C23" s="105"/>
      <c r="D23" s="47"/>
      <c r="E23" s="47"/>
      <c r="F23" s="47"/>
      <c r="G23" s="47"/>
      <c r="H23" s="47"/>
      <c r="I23" s="47"/>
      <c r="J23" s="47"/>
      <c r="K23" s="47"/>
    </row>
    <row r="24" spans="1:11" ht="17.25">
      <c r="A24" s="106"/>
      <c r="B24" s="106"/>
      <c r="C24" s="106"/>
      <c r="D24" s="106"/>
      <c r="E24" s="106"/>
      <c r="F24" s="106"/>
      <c r="G24" s="106"/>
      <c r="H24" s="106"/>
      <c r="I24" s="106"/>
      <c r="J24" s="106"/>
      <c r="K24" s="106"/>
    </row>
    <row r="25" spans="1:11" ht="17.25">
      <c r="A25" s="106"/>
      <c r="B25" s="106"/>
      <c r="C25" s="106"/>
      <c r="D25" s="106"/>
      <c r="E25" s="106"/>
      <c r="F25" s="106"/>
      <c r="G25" s="106"/>
      <c r="H25" s="106"/>
      <c r="I25" s="106"/>
      <c r="J25" s="106"/>
      <c r="K25" s="106"/>
    </row>
    <row r="26" spans="1:11" ht="17.25">
      <c r="A26" s="106"/>
      <c r="B26" s="106"/>
      <c r="C26" s="106"/>
      <c r="D26" s="106"/>
      <c r="E26" s="106"/>
      <c r="F26" s="106"/>
      <c r="G26" s="106"/>
      <c r="H26" s="106"/>
      <c r="I26" s="106"/>
      <c r="J26" s="106"/>
      <c r="K26" s="106"/>
    </row>
  </sheetData>
  <mergeCells count="1">
    <mergeCell ref="A1:B1"/>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82"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workbookViewId="0">
      <selection sqref="A1:B1"/>
    </sheetView>
  </sheetViews>
  <sheetFormatPr defaultRowHeight="13.5"/>
  <cols>
    <col min="1" max="12" width="10.625" style="8" customWidth="1"/>
    <col min="13" max="16384" width="9" style="8"/>
  </cols>
  <sheetData>
    <row r="1" spans="1:12" s="636" customFormat="1" ht="24" customHeight="1">
      <c r="A1" s="758" t="str">
        <f>平成24年度!A1</f>
        <v>平成2４年度</v>
      </c>
      <c r="B1" s="758"/>
      <c r="C1" s="637"/>
      <c r="D1" s="637"/>
      <c r="E1" s="638" t="str">
        <f ca="1">RIGHT(CELL("filename",$A$1),LEN(CELL("filename",$A$1))-FIND("]",CELL("filename",$A$1)))</f>
        <v>２月（１表）</v>
      </c>
      <c r="F1" s="639" t="s">
        <v>19</v>
      </c>
      <c r="G1" s="638"/>
      <c r="H1" s="639"/>
      <c r="I1" s="640"/>
      <c r="J1" s="638"/>
      <c r="K1" s="634"/>
      <c r="L1" s="635"/>
    </row>
    <row r="2" spans="1:12" ht="14.25">
      <c r="A2" s="159"/>
      <c r="B2" s="43"/>
      <c r="C2" s="43"/>
      <c r="D2" s="43"/>
      <c r="E2" s="43"/>
      <c r="F2" s="43"/>
      <c r="G2" s="43"/>
      <c r="H2" s="43"/>
      <c r="I2" s="43"/>
      <c r="J2" s="43"/>
      <c r="K2" s="43"/>
      <c r="L2" s="43"/>
    </row>
    <row r="3" spans="1:12" ht="18" thickBot="1">
      <c r="A3" s="48" t="s">
        <v>92</v>
      </c>
      <c r="B3" s="108"/>
      <c r="C3" s="109"/>
      <c r="D3" s="108"/>
      <c r="E3" s="108"/>
      <c r="F3" s="108"/>
      <c r="G3" s="108"/>
      <c r="H3" s="108"/>
      <c r="I3" s="108"/>
      <c r="J3" s="109"/>
      <c r="K3" s="160" t="s">
        <v>48</v>
      </c>
      <c r="L3" s="43"/>
    </row>
    <row r="4" spans="1:12" ht="18" thickBot="1">
      <c r="A4" s="387"/>
      <c r="B4" s="163" t="s">
        <v>49</v>
      </c>
      <c r="C4" s="767" t="s">
        <v>93</v>
      </c>
      <c r="D4" s="768"/>
      <c r="E4" s="768"/>
      <c r="F4" s="12"/>
      <c r="G4" s="12"/>
      <c r="H4" s="12"/>
      <c r="I4" s="12"/>
      <c r="J4" s="12"/>
      <c r="K4" s="13"/>
      <c r="L4" s="164"/>
    </row>
    <row r="5" spans="1:12" ht="17.25">
      <c r="A5" s="388"/>
      <c r="B5" s="167"/>
      <c r="C5" s="816"/>
      <c r="D5" s="770"/>
      <c r="E5" s="770"/>
      <c r="F5" s="767" t="s">
        <v>94</v>
      </c>
      <c r="G5" s="768"/>
      <c r="H5" s="768"/>
      <c r="I5" s="768"/>
      <c r="J5" s="768"/>
      <c r="K5" s="771"/>
      <c r="L5" s="164"/>
    </row>
    <row r="6" spans="1:12" ht="17.25">
      <c r="A6" s="219" t="s">
        <v>95</v>
      </c>
      <c r="B6" s="168"/>
      <c r="C6" s="231"/>
      <c r="D6" s="817" t="s">
        <v>96</v>
      </c>
      <c r="E6" s="776" t="s">
        <v>97</v>
      </c>
      <c r="F6" s="814" t="s">
        <v>98</v>
      </c>
      <c r="G6" s="169"/>
      <c r="H6" s="170"/>
      <c r="I6" s="780" t="s">
        <v>99</v>
      </c>
      <c r="J6" s="169"/>
      <c r="K6" s="171"/>
      <c r="L6" s="164"/>
    </row>
    <row r="7" spans="1:12" ht="18" thickBot="1">
      <c r="A7" s="219"/>
      <c r="B7" s="168"/>
      <c r="C7" s="231"/>
      <c r="D7" s="818"/>
      <c r="E7" s="813"/>
      <c r="F7" s="815"/>
      <c r="G7" s="389" t="s">
        <v>96</v>
      </c>
      <c r="H7" s="390" t="s">
        <v>50</v>
      </c>
      <c r="I7" s="819"/>
      <c r="J7" s="389" t="s">
        <v>96</v>
      </c>
      <c r="K7" s="391" t="s">
        <v>50</v>
      </c>
      <c r="L7" s="164"/>
    </row>
    <row r="8" spans="1:12" ht="31.5" customHeight="1" thickBot="1">
      <c r="A8" s="387" t="s">
        <v>100</v>
      </c>
      <c r="B8" s="392" t="s">
        <v>197</v>
      </c>
      <c r="C8" s="650">
        <f>D8+E8</f>
        <v>463200</v>
      </c>
      <c r="D8" s="651">
        <f>G8+J8</f>
        <v>438700</v>
      </c>
      <c r="E8" s="652">
        <f>H8+K8</f>
        <v>24500</v>
      </c>
      <c r="F8" s="653">
        <f>G8+H8</f>
        <v>459600</v>
      </c>
      <c r="G8" s="394">
        <v>436300</v>
      </c>
      <c r="H8" s="395">
        <v>23300</v>
      </c>
      <c r="I8" s="255">
        <f>J8+K8</f>
        <v>3600</v>
      </c>
      <c r="J8" s="394">
        <v>2400</v>
      </c>
      <c r="K8" s="393">
        <v>1200</v>
      </c>
      <c r="L8" s="182"/>
    </row>
    <row r="9" spans="1:12" ht="31.5" customHeight="1">
      <c r="A9" s="396"/>
      <c r="B9" s="397" t="s">
        <v>77</v>
      </c>
      <c r="C9" s="256">
        <f>D9+E9</f>
        <v>434800</v>
      </c>
      <c r="D9" s="398">
        <f>G9+J9</f>
        <v>418700</v>
      </c>
      <c r="E9" s="399">
        <f>H9+K9</f>
        <v>16100</v>
      </c>
      <c r="F9" s="257">
        <f>G9+H9</f>
        <v>433000</v>
      </c>
      <c r="G9" s="400">
        <v>417200</v>
      </c>
      <c r="H9" s="401">
        <v>15800</v>
      </c>
      <c r="I9" s="258">
        <f>J9+K9</f>
        <v>1800</v>
      </c>
      <c r="J9" s="400">
        <v>1500</v>
      </c>
      <c r="K9" s="402">
        <v>300</v>
      </c>
      <c r="L9" s="164"/>
    </row>
    <row r="10" spans="1:12" ht="31.5" customHeight="1">
      <c r="A10" s="403"/>
      <c r="B10" s="391" t="s">
        <v>51</v>
      </c>
      <c r="C10" s="259">
        <f>C8-C9</f>
        <v>28400</v>
      </c>
      <c r="D10" s="404">
        <f t="shared" ref="D10:K10" si="0">D8-D9</f>
        <v>20000</v>
      </c>
      <c r="E10" s="343">
        <f t="shared" si="0"/>
        <v>8400</v>
      </c>
      <c r="F10" s="260">
        <f t="shared" si="0"/>
        <v>26600</v>
      </c>
      <c r="G10" s="405">
        <f t="shared" si="0"/>
        <v>19100</v>
      </c>
      <c r="H10" s="406">
        <f t="shared" si="0"/>
        <v>7500</v>
      </c>
      <c r="I10" s="261">
        <f t="shared" si="0"/>
        <v>1800</v>
      </c>
      <c r="J10" s="405">
        <f t="shared" si="0"/>
        <v>900</v>
      </c>
      <c r="K10" s="343">
        <f t="shared" si="0"/>
        <v>900</v>
      </c>
      <c r="L10" s="164"/>
    </row>
    <row r="11" spans="1:12" ht="31.5" customHeight="1" thickBot="1">
      <c r="A11" s="407"/>
      <c r="B11" s="408" t="s">
        <v>138</v>
      </c>
      <c r="C11" s="262">
        <f t="shared" ref="C11:K11" si="1">IF(C8&gt;0,IF(C9&gt;0,C8/C9,0),0)</f>
        <v>1.0653173873045079</v>
      </c>
      <c r="D11" s="409">
        <f t="shared" si="1"/>
        <v>1.0477668975400047</v>
      </c>
      <c r="E11" s="410">
        <f t="shared" si="1"/>
        <v>1.5217391304347827</v>
      </c>
      <c r="F11" s="263">
        <f t="shared" si="1"/>
        <v>1.0614318706697459</v>
      </c>
      <c r="G11" s="411">
        <f t="shared" si="1"/>
        <v>1.0457813998082455</v>
      </c>
      <c r="H11" s="412">
        <f t="shared" si="1"/>
        <v>1.4746835443037976</v>
      </c>
      <c r="I11" s="264">
        <f t="shared" si="1"/>
        <v>2</v>
      </c>
      <c r="J11" s="411">
        <f t="shared" si="1"/>
        <v>1.6</v>
      </c>
      <c r="K11" s="410">
        <f t="shared" si="1"/>
        <v>4</v>
      </c>
      <c r="L11" s="164"/>
    </row>
    <row r="12" spans="1:12" ht="31.5" customHeight="1" thickBot="1">
      <c r="A12" s="437" t="s">
        <v>190</v>
      </c>
      <c r="B12" s="413" t="s">
        <v>105</v>
      </c>
      <c r="C12" s="650">
        <f>SUM(D12:E12)</f>
        <v>5355800</v>
      </c>
      <c r="D12" s="651">
        <f>G12+J12</f>
        <v>4997900</v>
      </c>
      <c r="E12" s="654">
        <f>H12+K12</f>
        <v>357900</v>
      </c>
      <c r="F12" s="653">
        <f>SUM(G12:H12)</f>
        <v>5182700</v>
      </c>
      <c r="G12" s="394">
        <v>4965200</v>
      </c>
      <c r="H12" s="395">
        <v>217500</v>
      </c>
      <c r="I12" s="255">
        <f>SUM(J12:K12)</f>
        <v>173100</v>
      </c>
      <c r="J12" s="394">
        <v>32700</v>
      </c>
      <c r="K12" s="393">
        <v>140400</v>
      </c>
      <c r="L12" s="164"/>
    </row>
    <row r="13" spans="1:12" ht="31.5" customHeight="1">
      <c r="A13" s="414" t="s">
        <v>191</v>
      </c>
      <c r="B13" s="415" t="s">
        <v>106</v>
      </c>
      <c r="C13" s="256">
        <f>SUM(D13:E13)</f>
        <v>4994900</v>
      </c>
      <c r="D13" s="398">
        <f>G13+J13</f>
        <v>4716400</v>
      </c>
      <c r="E13" s="416">
        <f>H13+K13</f>
        <v>278500</v>
      </c>
      <c r="F13" s="257">
        <f>SUM(G13:H13)</f>
        <v>4855400</v>
      </c>
      <c r="G13" s="417">
        <v>4688500</v>
      </c>
      <c r="H13" s="418">
        <v>166900</v>
      </c>
      <c r="I13" s="258">
        <f>SUM(J13:K13)</f>
        <v>139500</v>
      </c>
      <c r="J13" s="417">
        <v>27900</v>
      </c>
      <c r="K13" s="399">
        <v>111600</v>
      </c>
      <c r="L13" s="164"/>
    </row>
    <row r="14" spans="1:12" ht="31.5" customHeight="1">
      <c r="A14" s="403"/>
      <c r="B14" s="391" t="s">
        <v>51</v>
      </c>
      <c r="C14" s="259">
        <f t="shared" ref="C14:K14" si="2">C12-C13</f>
        <v>360900</v>
      </c>
      <c r="D14" s="404">
        <f t="shared" si="2"/>
        <v>281500</v>
      </c>
      <c r="E14" s="419">
        <f t="shared" si="2"/>
        <v>79400</v>
      </c>
      <c r="F14" s="260">
        <f t="shared" si="2"/>
        <v>327300</v>
      </c>
      <c r="G14" s="405">
        <f t="shared" si="2"/>
        <v>276700</v>
      </c>
      <c r="H14" s="406">
        <f t="shared" si="2"/>
        <v>50600</v>
      </c>
      <c r="I14" s="261">
        <f t="shared" si="2"/>
        <v>33600</v>
      </c>
      <c r="J14" s="405">
        <f t="shared" si="2"/>
        <v>4800</v>
      </c>
      <c r="K14" s="343">
        <f t="shared" si="2"/>
        <v>28800</v>
      </c>
      <c r="L14" s="164"/>
    </row>
    <row r="15" spans="1:12" ht="31.5" customHeight="1" thickBot="1">
      <c r="A15" s="407"/>
      <c r="B15" s="408" t="s">
        <v>107</v>
      </c>
      <c r="C15" s="265">
        <f t="shared" ref="C15:K15" si="3">IF(C12&gt;0,IF(C13&gt;0,C12/C13,0),0)</f>
        <v>1.0722536987727482</v>
      </c>
      <c r="D15" s="420">
        <f t="shared" si="3"/>
        <v>1.0596853532355186</v>
      </c>
      <c r="E15" s="421">
        <f t="shared" si="3"/>
        <v>1.2850987432675045</v>
      </c>
      <c r="F15" s="266">
        <f t="shared" si="3"/>
        <v>1.0674094822259752</v>
      </c>
      <c r="G15" s="422">
        <f t="shared" si="3"/>
        <v>1.0590167430948065</v>
      </c>
      <c r="H15" s="423">
        <f t="shared" si="3"/>
        <v>1.3031755542240864</v>
      </c>
      <c r="I15" s="267">
        <f t="shared" si="3"/>
        <v>1.2408602150537635</v>
      </c>
      <c r="J15" s="422">
        <f t="shared" si="3"/>
        <v>1.1720430107526882</v>
      </c>
      <c r="K15" s="424">
        <f t="shared" si="3"/>
        <v>1.2580645161290323</v>
      </c>
      <c r="L15" s="164"/>
    </row>
    <row r="16" spans="1:12" ht="31.5" customHeight="1" thickBot="1">
      <c r="A16" s="388" t="s">
        <v>192</v>
      </c>
      <c r="B16" s="425" t="s">
        <v>110</v>
      </c>
      <c r="C16" s="655">
        <f>SUM(D16:E16)</f>
        <v>892900</v>
      </c>
      <c r="D16" s="656">
        <f>J16+G16</f>
        <v>852800</v>
      </c>
      <c r="E16" s="657">
        <f>K16+H16</f>
        <v>40100</v>
      </c>
      <c r="F16" s="658">
        <f>SUM(G16:H16)</f>
        <v>886500</v>
      </c>
      <c r="G16" s="426">
        <v>847900</v>
      </c>
      <c r="H16" s="427">
        <v>38600</v>
      </c>
      <c r="I16" s="268">
        <f>SUM(J16:K16)</f>
        <v>6400</v>
      </c>
      <c r="J16" s="426">
        <v>4900</v>
      </c>
      <c r="K16" s="428">
        <v>1500</v>
      </c>
      <c r="L16" s="164"/>
    </row>
    <row r="17" spans="1:12" ht="31.5" customHeight="1">
      <c r="A17" s="429" t="s">
        <v>193</v>
      </c>
      <c r="B17" s="415" t="s">
        <v>111</v>
      </c>
      <c r="C17" s="256">
        <f>SUM(D17:E17)</f>
        <v>839800</v>
      </c>
      <c r="D17" s="398">
        <f>J17+G17</f>
        <v>803800</v>
      </c>
      <c r="E17" s="416">
        <f>K17+H17</f>
        <v>36000</v>
      </c>
      <c r="F17" s="257">
        <f>SUM(G17:H17)</f>
        <v>834800</v>
      </c>
      <c r="G17" s="417">
        <v>799400</v>
      </c>
      <c r="H17" s="418">
        <v>35400</v>
      </c>
      <c r="I17" s="258">
        <f>SUM(J17:K17)</f>
        <v>5000</v>
      </c>
      <c r="J17" s="417">
        <v>4400</v>
      </c>
      <c r="K17" s="399">
        <v>600</v>
      </c>
      <c r="L17" s="164"/>
    </row>
    <row r="18" spans="1:12" ht="31.5" customHeight="1">
      <c r="A18" s="403"/>
      <c r="B18" s="391" t="s">
        <v>51</v>
      </c>
      <c r="C18" s="259">
        <f t="shared" ref="C18:K18" si="4">C16-C17</f>
        <v>53100</v>
      </c>
      <c r="D18" s="404">
        <f t="shared" si="4"/>
        <v>49000</v>
      </c>
      <c r="E18" s="419">
        <f t="shared" si="4"/>
        <v>4100</v>
      </c>
      <c r="F18" s="260">
        <f t="shared" si="4"/>
        <v>51700</v>
      </c>
      <c r="G18" s="405">
        <f t="shared" si="4"/>
        <v>48500</v>
      </c>
      <c r="H18" s="406">
        <f t="shared" si="4"/>
        <v>3200</v>
      </c>
      <c r="I18" s="261">
        <f t="shared" si="4"/>
        <v>1400</v>
      </c>
      <c r="J18" s="405">
        <f t="shared" si="4"/>
        <v>500</v>
      </c>
      <c r="K18" s="343">
        <f t="shared" si="4"/>
        <v>900</v>
      </c>
      <c r="L18" s="164"/>
    </row>
    <row r="19" spans="1:12" ht="31.5" customHeight="1" thickBot="1">
      <c r="A19" s="403"/>
      <c r="B19" s="408" t="s">
        <v>112</v>
      </c>
      <c r="C19" s="265">
        <f t="shared" ref="C19:K19" si="5">IF(C16&gt;0,IF(C17&gt;0,C16/C17,0),0)</f>
        <v>1.0632293403191235</v>
      </c>
      <c r="D19" s="420">
        <f t="shared" si="5"/>
        <v>1.0609604379198805</v>
      </c>
      <c r="E19" s="421">
        <f t="shared" si="5"/>
        <v>1.1138888888888889</v>
      </c>
      <c r="F19" s="266">
        <f t="shared" si="5"/>
        <v>1.0619310014374701</v>
      </c>
      <c r="G19" s="422">
        <f t="shared" si="5"/>
        <v>1.0606705028771579</v>
      </c>
      <c r="H19" s="423">
        <f t="shared" si="5"/>
        <v>1.0903954802259888</v>
      </c>
      <c r="I19" s="267">
        <f t="shared" si="5"/>
        <v>1.28</v>
      </c>
      <c r="J19" s="422">
        <f t="shared" si="5"/>
        <v>1.1136363636363635</v>
      </c>
      <c r="K19" s="424">
        <f t="shared" si="5"/>
        <v>2.5</v>
      </c>
      <c r="L19" s="164"/>
    </row>
  </sheetData>
  <mergeCells count="7">
    <mergeCell ref="A1:B1"/>
    <mergeCell ref="E6:E7"/>
    <mergeCell ref="F6:F7"/>
    <mergeCell ref="C4:E5"/>
    <mergeCell ref="F5:K5"/>
    <mergeCell ref="D6:D7"/>
    <mergeCell ref="I6:I7"/>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98"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B1"/>
    </sheetView>
  </sheetViews>
  <sheetFormatPr defaultRowHeight="13.5"/>
  <cols>
    <col min="1" max="16384" width="9" style="296"/>
  </cols>
  <sheetData>
    <row r="1" spans="1:30" s="636" customFormat="1" ht="24" customHeight="1">
      <c r="A1" s="758" t="str">
        <f>平成24年度!A1</f>
        <v>平成2４年度</v>
      </c>
      <c r="B1" s="758"/>
      <c r="C1" s="637"/>
      <c r="D1" s="637"/>
      <c r="E1" s="638" t="str">
        <f ca="1">RIGHT(CELL("filename",$A$1),LEN(CELL("filename",$A$1))-FIND("]",CELL("filename",$A$1)))</f>
        <v>２月（２表）</v>
      </c>
      <c r="F1" s="639" t="s">
        <v>19</v>
      </c>
      <c r="G1" s="638"/>
      <c r="H1" s="639"/>
      <c r="I1" s="640"/>
      <c r="J1" s="638"/>
      <c r="K1" s="634"/>
      <c r="L1" s="635"/>
      <c r="M1" s="635"/>
      <c r="N1" s="635"/>
      <c r="O1" s="635"/>
      <c r="P1" s="635"/>
      <c r="Q1" s="635"/>
    </row>
    <row r="2" spans="1:30" ht="18" thickBot="1">
      <c r="A2" s="48" t="s">
        <v>53</v>
      </c>
      <c r="B2" s="108"/>
      <c r="C2" s="108"/>
      <c r="D2" s="109"/>
      <c r="E2" s="108"/>
      <c r="F2" s="108"/>
      <c r="G2" s="108"/>
      <c r="H2" s="108"/>
      <c r="I2" s="108"/>
      <c r="J2" s="108"/>
      <c r="K2" s="108"/>
      <c r="L2" s="108"/>
      <c r="M2" s="108"/>
      <c r="N2" s="108"/>
      <c r="O2" s="108"/>
      <c r="P2" s="108"/>
      <c r="Q2" s="108"/>
      <c r="R2" s="108"/>
      <c r="S2" s="108"/>
      <c r="T2" s="108"/>
      <c r="U2" s="109"/>
      <c r="V2" s="108"/>
      <c r="W2" s="108"/>
      <c r="X2" s="108"/>
      <c r="Y2" s="108"/>
      <c r="Z2" s="108"/>
      <c r="AA2" s="108"/>
      <c r="AB2" s="108"/>
      <c r="AC2" s="108"/>
      <c r="AD2" s="108"/>
    </row>
    <row r="3" spans="1:30" ht="14.25">
      <c r="A3" s="161"/>
      <c r="B3" s="309" t="s">
        <v>49</v>
      </c>
      <c r="C3" s="329"/>
      <c r="D3" s="349">
        <v>1</v>
      </c>
      <c r="E3" s="696">
        <v>2</v>
      </c>
      <c r="F3" s="697">
        <v>3</v>
      </c>
      <c r="G3" s="698">
        <v>4</v>
      </c>
      <c r="H3" s="696">
        <v>5</v>
      </c>
      <c r="I3" s="696">
        <v>9</v>
      </c>
      <c r="J3" s="699">
        <v>6</v>
      </c>
      <c r="K3" s="696">
        <v>7</v>
      </c>
      <c r="L3" s="696">
        <v>8</v>
      </c>
      <c r="M3" s="696">
        <v>10</v>
      </c>
      <c r="N3" s="696">
        <v>11</v>
      </c>
      <c r="O3" s="696">
        <v>12</v>
      </c>
      <c r="P3" s="696">
        <v>13</v>
      </c>
      <c r="Q3" s="696">
        <v>14</v>
      </c>
      <c r="R3" s="696">
        <v>15</v>
      </c>
      <c r="S3" s="696">
        <v>16</v>
      </c>
      <c r="T3" s="696">
        <v>17</v>
      </c>
      <c r="U3" s="696">
        <v>18</v>
      </c>
      <c r="V3" s="696">
        <v>19</v>
      </c>
      <c r="W3" s="696">
        <v>20</v>
      </c>
      <c r="X3" s="696">
        <v>21</v>
      </c>
      <c r="Y3" s="696">
        <v>22</v>
      </c>
      <c r="Z3" s="698">
        <v>23</v>
      </c>
      <c r="AA3" s="696">
        <v>24</v>
      </c>
      <c r="AB3" s="696">
        <v>25</v>
      </c>
      <c r="AC3" s="700">
        <v>26</v>
      </c>
      <c r="AD3" s="701">
        <v>27</v>
      </c>
    </row>
    <row r="4" spans="1:30" ht="15" thickBot="1">
      <c r="A4" s="310" t="s">
        <v>95</v>
      </c>
      <c r="B4" s="311"/>
      <c r="C4" s="330" t="s">
        <v>54</v>
      </c>
      <c r="D4" s="350" t="s">
        <v>113</v>
      </c>
      <c r="E4" s="702" t="s">
        <v>114</v>
      </c>
      <c r="F4" s="703" t="s">
        <v>115</v>
      </c>
      <c r="G4" s="704" t="s">
        <v>116</v>
      </c>
      <c r="H4" s="702" t="s">
        <v>117</v>
      </c>
      <c r="I4" s="705" t="s">
        <v>121</v>
      </c>
      <c r="J4" s="706" t="s">
        <v>118</v>
      </c>
      <c r="K4" s="702" t="s">
        <v>119</v>
      </c>
      <c r="L4" s="702" t="s">
        <v>120</v>
      </c>
      <c r="M4" s="702" t="s">
        <v>122</v>
      </c>
      <c r="N4" s="702" t="s">
        <v>123</v>
      </c>
      <c r="O4" s="702" t="s">
        <v>124</v>
      </c>
      <c r="P4" s="702" t="s">
        <v>125</v>
      </c>
      <c r="Q4" s="702" t="s">
        <v>126</v>
      </c>
      <c r="R4" s="702" t="s">
        <v>127</v>
      </c>
      <c r="S4" s="702" t="s">
        <v>128</v>
      </c>
      <c r="T4" s="702" t="s">
        <v>129</v>
      </c>
      <c r="U4" s="702" t="s">
        <v>130</v>
      </c>
      <c r="V4" s="702" t="s">
        <v>131</v>
      </c>
      <c r="W4" s="702" t="s">
        <v>132</v>
      </c>
      <c r="X4" s="702" t="s">
        <v>133</v>
      </c>
      <c r="Y4" s="702" t="s">
        <v>134</v>
      </c>
      <c r="Z4" s="704" t="s">
        <v>135</v>
      </c>
      <c r="AA4" s="702" t="s">
        <v>136</v>
      </c>
      <c r="AB4" s="702" t="s">
        <v>159</v>
      </c>
      <c r="AC4" s="704" t="s">
        <v>137</v>
      </c>
      <c r="AD4" s="707" t="s">
        <v>97</v>
      </c>
    </row>
    <row r="5" spans="1:30" ht="30" customHeight="1" thickBot="1">
      <c r="A5" s="284" t="s">
        <v>100</v>
      </c>
      <c r="B5" s="269" t="str">
        <f>'[3]統計月報 （第１表） '!B8</f>
        <v>25年2月</v>
      </c>
      <c r="C5" s="693">
        <f>SUM(D5:AD5)</f>
        <v>463200</v>
      </c>
      <c r="D5" s="695">
        <v>220200</v>
      </c>
      <c r="E5" s="695">
        <v>20500</v>
      </c>
      <c r="F5" s="695">
        <v>38300</v>
      </c>
      <c r="G5" s="695">
        <v>16800</v>
      </c>
      <c r="H5" s="695">
        <v>57200</v>
      </c>
      <c r="I5" s="695">
        <v>0</v>
      </c>
      <c r="J5" s="695">
        <v>39200</v>
      </c>
      <c r="K5" s="695">
        <v>4000</v>
      </c>
      <c r="L5" s="695">
        <v>9100</v>
      </c>
      <c r="M5" s="695">
        <v>6000</v>
      </c>
      <c r="N5" s="695">
        <v>300</v>
      </c>
      <c r="O5" s="695">
        <v>1600</v>
      </c>
      <c r="P5" s="695">
        <v>2500</v>
      </c>
      <c r="Q5" s="695">
        <v>0</v>
      </c>
      <c r="R5" s="695">
        <v>2100</v>
      </c>
      <c r="S5" s="695">
        <v>3200</v>
      </c>
      <c r="T5" s="695">
        <v>4700</v>
      </c>
      <c r="U5" s="695">
        <v>3300</v>
      </c>
      <c r="V5" s="695">
        <v>2100</v>
      </c>
      <c r="W5" s="708">
        <v>0</v>
      </c>
      <c r="X5" s="708">
        <v>2000</v>
      </c>
      <c r="Y5" s="708">
        <v>2600</v>
      </c>
      <c r="Z5" s="708">
        <v>0</v>
      </c>
      <c r="AA5" s="708">
        <v>2600</v>
      </c>
      <c r="AB5" s="708">
        <v>0</v>
      </c>
      <c r="AC5" s="709">
        <v>400</v>
      </c>
      <c r="AD5" s="710">
        <v>24500</v>
      </c>
    </row>
    <row r="6" spans="1:30" ht="30" customHeight="1">
      <c r="A6" s="270"/>
      <c r="B6" s="271" t="str">
        <f>'[3]統計月報 （第１表） '!B9</f>
        <v>24年2月</v>
      </c>
      <c r="C6" s="272">
        <f>SUM(D6:AD6)</f>
        <v>434800</v>
      </c>
      <c r="D6" s="273">
        <v>208300</v>
      </c>
      <c r="E6" s="273">
        <v>21400</v>
      </c>
      <c r="F6" s="273">
        <v>30600</v>
      </c>
      <c r="G6" s="273">
        <v>18200</v>
      </c>
      <c r="H6" s="273">
        <v>55800</v>
      </c>
      <c r="I6" s="273">
        <v>200</v>
      </c>
      <c r="J6" s="273">
        <v>39900</v>
      </c>
      <c r="K6" s="273">
        <v>0</v>
      </c>
      <c r="L6" s="273">
        <v>8500</v>
      </c>
      <c r="M6" s="273">
        <v>5400</v>
      </c>
      <c r="N6" s="273">
        <v>0</v>
      </c>
      <c r="O6" s="273">
        <v>1900</v>
      </c>
      <c r="P6" s="273">
        <v>2300</v>
      </c>
      <c r="Q6" s="273">
        <v>100</v>
      </c>
      <c r="R6" s="273">
        <v>2800</v>
      </c>
      <c r="S6" s="273">
        <v>2800</v>
      </c>
      <c r="T6" s="273">
        <v>6200</v>
      </c>
      <c r="U6" s="273">
        <v>3400</v>
      </c>
      <c r="V6" s="273">
        <v>2700</v>
      </c>
      <c r="W6" s="273">
        <v>0</v>
      </c>
      <c r="X6" s="273">
        <v>2100</v>
      </c>
      <c r="Y6" s="273">
        <v>2500</v>
      </c>
      <c r="Z6" s="273">
        <v>100</v>
      </c>
      <c r="AA6" s="273">
        <v>2600</v>
      </c>
      <c r="AB6" s="273">
        <v>0</v>
      </c>
      <c r="AC6" s="274">
        <v>900</v>
      </c>
      <c r="AD6" s="275">
        <v>16100</v>
      </c>
    </row>
    <row r="7" spans="1:30" ht="30" customHeight="1">
      <c r="A7" s="276"/>
      <c r="B7" s="277" t="s">
        <v>51</v>
      </c>
      <c r="C7" s="278">
        <f>C5-C6</f>
        <v>28400</v>
      </c>
      <c r="D7" s="351">
        <f>D5-D6</f>
        <v>11900</v>
      </c>
      <c r="E7" s="352">
        <f>E5-E6</f>
        <v>-900</v>
      </c>
      <c r="F7" s="352">
        <f t="shared" ref="F7:AD7" si="0">F5-F6</f>
        <v>7700</v>
      </c>
      <c r="G7" s="352">
        <f t="shared" si="0"/>
        <v>-1400</v>
      </c>
      <c r="H7" s="352">
        <f t="shared" si="0"/>
        <v>1400</v>
      </c>
      <c r="I7" s="352">
        <f>I5-I6</f>
        <v>-200</v>
      </c>
      <c r="J7" s="352">
        <f t="shared" si="0"/>
        <v>-700</v>
      </c>
      <c r="K7" s="352">
        <f t="shared" si="0"/>
        <v>4000</v>
      </c>
      <c r="L7" s="352">
        <f t="shared" si="0"/>
        <v>600</v>
      </c>
      <c r="M7" s="352">
        <f t="shared" si="0"/>
        <v>600</v>
      </c>
      <c r="N7" s="352">
        <f t="shared" si="0"/>
        <v>300</v>
      </c>
      <c r="O7" s="352">
        <f t="shared" si="0"/>
        <v>-300</v>
      </c>
      <c r="P7" s="352">
        <f t="shared" si="0"/>
        <v>200</v>
      </c>
      <c r="Q7" s="352">
        <f t="shared" si="0"/>
        <v>-100</v>
      </c>
      <c r="R7" s="352">
        <f t="shared" si="0"/>
        <v>-700</v>
      </c>
      <c r="S7" s="352">
        <f t="shared" si="0"/>
        <v>400</v>
      </c>
      <c r="T7" s="352">
        <f t="shared" si="0"/>
        <v>-1500</v>
      </c>
      <c r="U7" s="352">
        <f t="shared" si="0"/>
        <v>-100</v>
      </c>
      <c r="V7" s="352">
        <f t="shared" si="0"/>
        <v>-600</v>
      </c>
      <c r="W7" s="352">
        <f t="shared" si="0"/>
        <v>0</v>
      </c>
      <c r="X7" s="352">
        <f t="shared" si="0"/>
        <v>-100</v>
      </c>
      <c r="Y7" s="352">
        <f t="shared" si="0"/>
        <v>100</v>
      </c>
      <c r="Z7" s="352">
        <f t="shared" si="0"/>
        <v>-100</v>
      </c>
      <c r="AA7" s="352">
        <f t="shared" si="0"/>
        <v>0</v>
      </c>
      <c r="AB7" s="352">
        <f t="shared" si="0"/>
        <v>0</v>
      </c>
      <c r="AC7" s="352">
        <f t="shared" si="0"/>
        <v>-500</v>
      </c>
      <c r="AD7" s="353">
        <f t="shared" si="0"/>
        <v>8400</v>
      </c>
    </row>
    <row r="8" spans="1:30" ht="30" customHeight="1">
      <c r="A8" s="276"/>
      <c r="B8" s="279" t="s">
        <v>138</v>
      </c>
      <c r="C8" s="280">
        <f t="shared" ref="C8:H8" si="1">IF(C5&gt;0,IF(C6&gt;0,C5/C6,0),0)</f>
        <v>1.0653173873045079</v>
      </c>
      <c r="D8" s="354">
        <f t="shared" si="1"/>
        <v>1.0571291406625061</v>
      </c>
      <c r="E8" s="355">
        <f t="shared" si="1"/>
        <v>0.95794392523364491</v>
      </c>
      <c r="F8" s="355">
        <f t="shared" si="1"/>
        <v>1.2516339869281046</v>
      </c>
      <c r="G8" s="355">
        <f t="shared" si="1"/>
        <v>0.92307692307692313</v>
      </c>
      <c r="H8" s="355">
        <f t="shared" si="1"/>
        <v>1.0250896057347669</v>
      </c>
      <c r="I8" s="355" t="s">
        <v>165</v>
      </c>
      <c r="J8" s="356">
        <f>IF(J5&gt;0,IF(J6&gt;0,J5/J6,0),0)</f>
        <v>0.98245614035087714</v>
      </c>
      <c r="K8" s="356" t="s">
        <v>139</v>
      </c>
      <c r="L8" s="355">
        <f>IF(L5&gt;0,IF(L6&gt;0,L5/L6,0),0)</f>
        <v>1.0705882352941176</v>
      </c>
      <c r="M8" s="355">
        <f>IF(M5&gt;0,IF(M6&gt;0,M5/M6,0),0)</f>
        <v>1.1111111111111112</v>
      </c>
      <c r="N8" s="356" t="s">
        <v>139</v>
      </c>
      <c r="O8" s="355">
        <f>IF(O5&gt;0,IF(O6&gt;0,O5/O6,0),0)</f>
        <v>0.84210526315789469</v>
      </c>
      <c r="P8" s="355">
        <f>IF(P5&gt;0,IF(P6&gt;0,P5/P6,0),0)</f>
        <v>1.0869565217391304</v>
      </c>
      <c r="Q8" s="355" t="s">
        <v>165</v>
      </c>
      <c r="R8" s="356">
        <f>IF(R5&gt;0,IF(R6&gt;0,R5/R6,0),0)</f>
        <v>0.75</v>
      </c>
      <c r="S8" s="355">
        <f>IF(S5&gt;0,IF(S6&gt;0,S5/S6,0),0)</f>
        <v>1.1428571428571428</v>
      </c>
      <c r="T8" s="355">
        <f>IF(T5&gt;0,IF(T6&gt;0,T5/T6,0),0)</f>
        <v>0.75806451612903225</v>
      </c>
      <c r="U8" s="356">
        <f>IF(U5&gt;0,IF(U6&gt;0,U5/U6,0),0)</f>
        <v>0.97058823529411764</v>
      </c>
      <c r="V8" s="356">
        <f>IF(V5&gt;0,IF(V6&gt;0,V5/V6,0),0)</f>
        <v>0.77777777777777779</v>
      </c>
      <c r="W8" s="356" t="s">
        <v>52</v>
      </c>
      <c r="X8" s="356">
        <f>IF(X5&gt;0,IF(X6&gt;0,X5/X6,0),0)</f>
        <v>0.95238095238095233</v>
      </c>
      <c r="Y8" s="355">
        <f>IF(Y5&gt;0,IF(Y6&gt;0,Y5/Y6,0),0)</f>
        <v>1.04</v>
      </c>
      <c r="Z8" s="355" t="s">
        <v>165</v>
      </c>
      <c r="AA8" s="356">
        <f>IF(AA5&gt;0,IF(AA6&gt;0,AA5/AA6,0),0)</f>
        <v>1</v>
      </c>
      <c r="AB8" s="355" t="s">
        <v>52</v>
      </c>
      <c r="AC8" s="356">
        <f>IF(AC5&gt;0,IF(AC6&gt;0,AC5/AC6,0),0)</f>
        <v>0.44444444444444442</v>
      </c>
      <c r="AD8" s="357">
        <f>IF(AD5&gt;0,IF(AD6&gt;0,AD5/AD6,0),0)</f>
        <v>1.5217391304347827</v>
      </c>
    </row>
    <row r="9" spans="1:30" ht="30" customHeight="1" thickBot="1">
      <c r="A9" s="281"/>
      <c r="B9" s="282" t="s">
        <v>198</v>
      </c>
      <c r="C9" s="283">
        <v>1</v>
      </c>
      <c r="D9" s="358">
        <f t="shared" ref="D9:AD9" si="2">D5/$C$5</f>
        <v>0.47538860103626945</v>
      </c>
      <c r="E9" s="358">
        <f t="shared" si="2"/>
        <v>4.42573402417962E-2</v>
      </c>
      <c r="F9" s="358">
        <f t="shared" si="2"/>
        <v>8.2685664939550943E-2</v>
      </c>
      <c r="G9" s="358">
        <f t="shared" si="2"/>
        <v>3.6269430051813469E-2</v>
      </c>
      <c r="H9" s="358">
        <f t="shared" si="2"/>
        <v>0.1234887737478411</v>
      </c>
      <c r="I9" s="358">
        <f t="shared" si="2"/>
        <v>0</v>
      </c>
      <c r="J9" s="358">
        <f t="shared" si="2"/>
        <v>8.46286701208981E-2</v>
      </c>
      <c r="K9" s="358">
        <f t="shared" si="2"/>
        <v>8.6355785837651123E-3</v>
      </c>
      <c r="L9" s="358">
        <f t="shared" si="2"/>
        <v>1.964594127806563E-2</v>
      </c>
      <c r="M9" s="358">
        <f t="shared" si="2"/>
        <v>1.2953367875647668E-2</v>
      </c>
      <c r="N9" s="358">
        <f t="shared" si="2"/>
        <v>6.4766839378238344E-4</v>
      </c>
      <c r="O9" s="358">
        <f t="shared" si="2"/>
        <v>3.4542314335060447E-3</v>
      </c>
      <c r="P9" s="358">
        <f t="shared" si="2"/>
        <v>5.397236614853195E-3</v>
      </c>
      <c r="Q9" s="358">
        <f t="shared" si="2"/>
        <v>0</v>
      </c>
      <c r="R9" s="358">
        <f t="shared" si="2"/>
        <v>4.5336787564766836E-3</v>
      </c>
      <c r="S9" s="358">
        <f t="shared" si="2"/>
        <v>6.9084628670120895E-3</v>
      </c>
      <c r="T9" s="358">
        <f t="shared" si="2"/>
        <v>1.0146804835924008E-2</v>
      </c>
      <c r="U9" s="358">
        <f t="shared" si="2"/>
        <v>7.1243523316062178E-3</v>
      </c>
      <c r="V9" s="358">
        <f t="shared" si="2"/>
        <v>4.5336787564766836E-3</v>
      </c>
      <c r="W9" s="358">
        <f t="shared" si="2"/>
        <v>0</v>
      </c>
      <c r="X9" s="358">
        <f t="shared" si="2"/>
        <v>4.3177892918825561E-3</v>
      </c>
      <c r="Y9" s="358">
        <f t="shared" si="2"/>
        <v>5.6131260794473233E-3</v>
      </c>
      <c r="Z9" s="358">
        <f t="shared" si="2"/>
        <v>0</v>
      </c>
      <c r="AA9" s="358">
        <f t="shared" si="2"/>
        <v>5.6131260794473233E-3</v>
      </c>
      <c r="AB9" s="358">
        <f t="shared" si="2"/>
        <v>0</v>
      </c>
      <c r="AC9" s="358">
        <f t="shared" si="2"/>
        <v>8.6355785837651119E-4</v>
      </c>
      <c r="AD9" s="359">
        <f t="shared" si="2"/>
        <v>5.2892918825561311E-2</v>
      </c>
    </row>
    <row r="10" spans="1:30" ht="30" customHeight="1" thickBot="1">
      <c r="A10" s="284" t="s">
        <v>190</v>
      </c>
      <c r="B10" s="285" t="s">
        <v>105</v>
      </c>
      <c r="C10" s="693">
        <f>SUM(D10:AD10)</f>
        <v>5355800</v>
      </c>
      <c r="D10" s="694">
        <v>2502800</v>
      </c>
      <c r="E10" s="691">
        <v>258300</v>
      </c>
      <c r="F10" s="691">
        <v>481800</v>
      </c>
      <c r="G10" s="691">
        <v>186700</v>
      </c>
      <c r="H10" s="691">
        <v>628500</v>
      </c>
      <c r="I10" s="691">
        <v>1300</v>
      </c>
      <c r="J10" s="691">
        <v>405900</v>
      </c>
      <c r="K10" s="691">
        <v>16500</v>
      </c>
      <c r="L10" s="691">
        <v>117800</v>
      </c>
      <c r="M10" s="691">
        <v>58600</v>
      </c>
      <c r="N10" s="691">
        <v>700</v>
      </c>
      <c r="O10" s="691">
        <v>14100</v>
      </c>
      <c r="P10" s="691">
        <v>28300</v>
      </c>
      <c r="Q10" s="691">
        <v>0</v>
      </c>
      <c r="R10" s="691">
        <v>29000</v>
      </c>
      <c r="S10" s="691">
        <v>38400</v>
      </c>
      <c r="T10" s="691">
        <v>63300</v>
      </c>
      <c r="U10" s="691">
        <v>46800</v>
      </c>
      <c r="V10" s="691">
        <v>24900</v>
      </c>
      <c r="W10" s="691">
        <v>0</v>
      </c>
      <c r="X10" s="691">
        <v>23700</v>
      </c>
      <c r="Y10" s="691">
        <v>29000</v>
      </c>
      <c r="Z10" s="691">
        <v>0</v>
      </c>
      <c r="AA10" s="691">
        <v>28900</v>
      </c>
      <c r="AB10" s="691">
        <v>7300</v>
      </c>
      <c r="AC10" s="691">
        <v>5300</v>
      </c>
      <c r="AD10" s="692">
        <v>357900</v>
      </c>
    </row>
    <row r="11" spans="1:30" ht="30" customHeight="1">
      <c r="A11" s="286" t="s">
        <v>191</v>
      </c>
      <c r="B11" s="287" t="s">
        <v>106</v>
      </c>
      <c r="C11" s="288">
        <f>SUM(D11:AD11)</f>
        <v>4994900</v>
      </c>
      <c r="D11" s="360">
        <v>2326800</v>
      </c>
      <c r="E11" s="360">
        <v>268000</v>
      </c>
      <c r="F11" s="360">
        <v>434400</v>
      </c>
      <c r="G11" s="360">
        <v>216800</v>
      </c>
      <c r="H11" s="360">
        <v>621800</v>
      </c>
      <c r="I11" s="360">
        <v>200</v>
      </c>
      <c r="J11" s="360">
        <v>392900</v>
      </c>
      <c r="K11" s="360">
        <v>100</v>
      </c>
      <c r="L11" s="360">
        <v>111500</v>
      </c>
      <c r="M11" s="360">
        <v>34000</v>
      </c>
      <c r="N11" s="360">
        <v>0</v>
      </c>
      <c r="O11" s="360">
        <v>15300</v>
      </c>
      <c r="P11" s="360">
        <v>25600</v>
      </c>
      <c r="Q11" s="360">
        <v>100</v>
      </c>
      <c r="R11" s="360">
        <v>32600</v>
      </c>
      <c r="S11" s="360">
        <v>38700</v>
      </c>
      <c r="T11" s="360">
        <v>55600</v>
      </c>
      <c r="U11" s="360">
        <v>51500</v>
      </c>
      <c r="V11" s="360">
        <v>10800</v>
      </c>
      <c r="W11" s="360">
        <v>300</v>
      </c>
      <c r="X11" s="360">
        <v>21600</v>
      </c>
      <c r="Y11" s="360">
        <v>27000</v>
      </c>
      <c r="Z11" s="360">
        <v>100</v>
      </c>
      <c r="AA11" s="360">
        <v>28000</v>
      </c>
      <c r="AB11" s="360">
        <v>0</v>
      </c>
      <c r="AC11" s="360">
        <v>2700</v>
      </c>
      <c r="AD11" s="361">
        <v>278500</v>
      </c>
    </row>
    <row r="12" spans="1:30" ht="30" customHeight="1">
      <c r="A12" s="276"/>
      <c r="B12" s="289" t="s">
        <v>51</v>
      </c>
      <c r="C12" s="278">
        <f>IF(C11=0,0,C10-C11)</f>
        <v>360900</v>
      </c>
      <c r="D12" s="352">
        <f t="shared" ref="D12:O12" si="3">D10-D11</f>
        <v>176000</v>
      </c>
      <c r="E12" s="352">
        <f t="shared" si="3"/>
        <v>-9700</v>
      </c>
      <c r="F12" s="352">
        <f t="shared" si="3"/>
        <v>47400</v>
      </c>
      <c r="G12" s="352">
        <f t="shared" si="3"/>
        <v>-30100</v>
      </c>
      <c r="H12" s="352">
        <f t="shared" si="3"/>
        <v>6700</v>
      </c>
      <c r="I12" s="352">
        <f>I10-I11</f>
        <v>1100</v>
      </c>
      <c r="J12" s="352">
        <f t="shared" si="3"/>
        <v>13000</v>
      </c>
      <c r="K12" s="352">
        <f t="shared" si="3"/>
        <v>16400</v>
      </c>
      <c r="L12" s="352">
        <f t="shared" si="3"/>
        <v>6300</v>
      </c>
      <c r="M12" s="352">
        <f t="shared" si="3"/>
        <v>24600</v>
      </c>
      <c r="N12" s="352">
        <f t="shared" si="3"/>
        <v>700</v>
      </c>
      <c r="O12" s="352">
        <f t="shared" si="3"/>
        <v>-1200</v>
      </c>
      <c r="P12" s="352">
        <f>P10-P11</f>
        <v>2700</v>
      </c>
      <c r="Q12" s="352">
        <f t="shared" ref="Q12:AD12" si="4">Q10-Q11</f>
        <v>-100</v>
      </c>
      <c r="R12" s="352">
        <f t="shared" si="4"/>
        <v>-3600</v>
      </c>
      <c r="S12" s="352">
        <f t="shared" si="4"/>
        <v>-300</v>
      </c>
      <c r="T12" s="352">
        <f t="shared" si="4"/>
        <v>7700</v>
      </c>
      <c r="U12" s="352">
        <f t="shared" si="4"/>
        <v>-4700</v>
      </c>
      <c r="V12" s="352">
        <f t="shared" si="4"/>
        <v>14100</v>
      </c>
      <c r="W12" s="352">
        <f t="shared" si="4"/>
        <v>-300</v>
      </c>
      <c r="X12" s="352">
        <f t="shared" si="4"/>
        <v>2100</v>
      </c>
      <c r="Y12" s="352">
        <f t="shared" si="4"/>
        <v>2000</v>
      </c>
      <c r="Z12" s="352">
        <f t="shared" si="4"/>
        <v>-100</v>
      </c>
      <c r="AA12" s="352">
        <f t="shared" si="4"/>
        <v>900</v>
      </c>
      <c r="AB12" s="352">
        <f t="shared" si="4"/>
        <v>7300</v>
      </c>
      <c r="AC12" s="352">
        <f t="shared" si="4"/>
        <v>2600</v>
      </c>
      <c r="AD12" s="353">
        <f t="shared" si="4"/>
        <v>79400</v>
      </c>
    </row>
    <row r="13" spans="1:30" ht="30" customHeight="1">
      <c r="A13" s="276"/>
      <c r="B13" s="290" t="s">
        <v>107</v>
      </c>
      <c r="C13" s="280">
        <f t="shared" ref="C13:I13" si="5">IF(C10&gt;0,IF(C11&gt;0,C10/C11,0),0)</f>
        <v>1.0722536987727482</v>
      </c>
      <c r="D13" s="354">
        <f t="shared" si="5"/>
        <v>1.0756403644490287</v>
      </c>
      <c r="E13" s="355">
        <f t="shared" si="5"/>
        <v>0.96380597014925373</v>
      </c>
      <c r="F13" s="355">
        <f t="shared" si="5"/>
        <v>1.1091160220994476</v>
      </c>
      <c r="G13" s="355">
        <f t="shared" si="5"/>
        <v>0.86116236162361626</v>
      </c>
      <c r="H13" s="355">
        <f t="shared" si="5"/>
        <v>1.0107751688645867</v>
      </c>
      <c r="I13" s="355">
        <f t="shared" si="5"/>
        <v>6.5</v>
      </c>
      <c r="J13" s="355">
        <f>IF(J10&gt;0,IF(J11&gt;0,J10/J11,0),0)</f>
        <v>1.0330872995673199</v>
      </c>
      <c r="K13" s="355">
        <f>IF(K10&gt;0,IF(K11&gt;0,K10/K11,0),0)</f>
        <v>165</v>
      </c>
      <c r="L13" s="355">
        <f>IF(L10&gt;0,IF(L11&gt;0,L10/L11,0),0)</f>
        <v>1.0565022421524664</v>
      </c>
      <c r="M13" s="355">
        <f>IF(M10&gt;0,IF(M11&gt;0,M10/M11,0),0)</f>
        <v>1.723529411764706</v>
      </c>
      <c r="N13" s="355" t="s">
        <v>139</v>
      </c>
      <c r="O13" s="355">
        <f>IF(O10&gt;0,IF(O11&gt;0,O10/O11,0),0)</f>
        <v>0.92156862745098034</v>
      </c>
      <c r="P13" s="355">
        <f>IF(P10&gt;0,IF(P11&gt;0,P10/P11,0),0)</f>
        <v>1.10546875</v>
      </c>
      <c r="Q13" s="355" t="s">
        <v>165</v>
      </c>
      <c r="R13" s="355">
        <f>IF(R10&gt;0,IF(R11&gt;0,R10/R11,0),0)</f>
        <v>0.88957055214723924</v>
      </c>
      <c r="S13" s="355">
        <f>IF(S10&gt;0,IF(S11&gt;0,S10/S11,0),0)</f>
        <v>0.99224806201550386</v>
      </c>
      <c r="T13" s="355">
        <f>IF(T10&gt;0,IF(T11&gt;0,T10/T11,0),0)</f>
        <v>1.1384892086330936</v>
      </c>
      <c r="U13" s="355">
        <f>IF(U10&gt;0,IF(U11&gt;0,U10/U11,0),0)</f>
        <v>0.90873786407766988</v>
      </c>
      <c r="V13" s="355">
        <f>IF(V10&gt;0,IF(V11&gt;0,V10/V11,0),0)</f>
        <v>2.3055555555555554</v>
      </c>
      <c r="W13" s="355" t="s">
        <v>165</v>
      </c>
      <c r="X13" s="355">
        <f>IF(X10&gt;0,IF(X11&gt;0,X10/X11,0),0)</f>
        <v>1.0972222222222223</v>
      </c>
      <c r="Y13" s="355">
        <f>IF(Y10&gt;0,IF(Y11&gt;0,Y10/Y11,0),0)</f>
        <v>1.0740740740740742</v>
      </c>
      <c r="Z13" s="355" t="s">
        <v>165</v>
      </c>
      <c r="AA13" s="355">
        <f>IF(AA10&gt;0,IF(AA11&gt;0,AA10/AA11,0),0)</f>
        <v>1.0321428571428573</v>
      </c>
      <c r="AB13" s="355" t="s">
        <v>139</v>
      </c>
      <c r="AC13" s="355">
        <f>IF(AC10&gt;0,IF(AC11&gt;0,AC10/AC11,0),0)</f>
        <v>1.962962962962963</v>
      </c>
      <c r="AD13" s="357">
        <f>IF(AD10&gt;0,IF(AD11&gt;0,AD10/AD11,0),0)</f>
        <v>1.2850987432675045</v>
      </c>
    </row>
    <row r="14" spans="1:30" ht="30" customHeight="1" thickBot="1">
      <c r="A14" s="281"/>
      <c r="B14" s="291" t="s">
        <v>102</v>
      </c>
      <c r="C14" s="292">
        <v>1</v>
      </c>
      <c r="D14" s="362">
        <f t="shared" ref="D14:AD14" si="6">D10/$C$10</f>
        <v>0.46730647148885318</v>
      </c>
      <c r="E14" s="362">
        <f t="shared" si="6"/>
        <v>4.8228089174353041E-2</v>
      </c>
      <c r="F14" s="362">
        <f t="shared" si="6"/>
        <v>8.9958549609768845E-2</v>
      </c>
      <c r="G14" s="362">
        <f t="shared" si="6"/>
        <v>3.4859404757459203E-2</v>
      </c>
      <c r="H14" s="362">
        <f t="shared" si="6"/>
        <v>0.11734941558684044</v>
      </c>
      <c r="I14" s="362">
        <f t="shared" si="6"/>
        <v>2.4272751036259757E-4</v>
      </c>
      <c r="J14" s="362">
        <f t="shared" si="6"/>
        <v>7.5786997273983345E-2</v>
      </c>
      <c r="K14" s="362">
        <f t="shared" si="6"/>
        <v>3.0807722469098921E-3</v>
      </c>
      <c r="L14" s="362">
        <f t="shared" si="6"/>
        <v>2.1994846708241533E-2</v>
      </c>
      <c r="M14" s="362">
        <f t="shared" si="6"/>
        <v>1.0941409313267859E-2</v>
      </c>
      <c r="N14" s="362">
        <f t="shared" si="6"/>
        <v>1.3069942865678329E-4</v>
      </c>
      <c r="O14" s="362">
        <f t="shared" si="6"/>
        <v>2.6326599200866352E-3</v>
      </c>
      <c r="P14" s="362">
        <f t="shared" si="6"/>
        <v>5.2839911871242389E-3</v>
      </c>
      <c r="Q14" s="362">
        <f t="shared" si="6"/>
        <v>0</v>
      </c>
      <c r="R14" s="362">
        <f t="shared" si="6"/>
        <v>5.4146906157810223E-3</v>
      </c>
      <c r="S14" s="362">
        <f t="shared" si="6"/>
        <v>7.1697972291721122E-3</v>
      </c>
      <c r="T14" s="362">
        <f t="shared" si="6"/>
        <v>1.1818962619963404E-2</v>
      </c>
      <c r="U14" s="362">
        <f t="shared" si="6"/>
        <v>8.7381903730535115E-3</v>
      </c>
      <c r="V14" s="362">
        <f t="shared" si="6"/>
        <v>4.6491653907912919E-3</v>
      </c>
      <c r="W14" s="362">
        <f t="shared" si="6"/>
        <v>0</v>
      </c>
      <c r="X14" s="362">
        <f t="shared" si="6"/>
        <v>4.4251092273796628E-3</v>
      </c>
      <c r="Y14" s="362">
        <f t="shared" si="6"/>
        <v>5.4146906157810223E-3</v>
      </c>
      <c r="Z14" s="362">
        <f t="shared" si="6"/>
        <v>0</v>
      </c>
      <c r="AA14" s="362">
        <f t="shared" si="6"/>
        <v>5.396019268830053E-3</v>
      </c>
      <c r="AB14" s="362">
        <f t="shared" si="6"/>
        <v>1.3630083274207402E-3</v>
      </c>
      <c r="AC14" s="362">
        <f t="shared" si="6"/>
        <v>9.8958138840135926E-4</v>
      </c>
      <c r="AD14" s="363">
        <f t="shared" si="6"/>
        <v>6.6824750737518201E-2</v>
      </c>
    </row>
    <row r="15" spans="1:30" ht="30" customHeight="1" thickBot="1">
      <c r="A15" s="284" t="s">
        <v>192</v>
      </c>
      <c r="B15" s="293" t="s">
        <v>110</v>
      </c>
      <c r="C15" s="690">
        <f>SUM(D15:AD15)</f>
        <v>892900</v>
      </c>
      <c r="D15" s="691">
        <v>426500</v>
      </c>
      <c r="E15" s="691">
        <v>41300</v>
      </c>
      <c r="F15" s="691">
        <v>74500</v>
      </c>
      <c r="G15" s="691">
        <v>31400</v>
      </c>
      <c r="H15" s="691">
        <v>110200</v>
      </c>
      <c r="I15" s="691">
        <v>0</v>
      </c>
      <c r="J15" s="691">
        <v>76000</v>
      </c>
      <c r="K15" s="691">
        <v>8300</v>
      </c>
      <c r="L15" s="691">
        <v>19100</v>
      </c>
      <c r="M15" s="691">
        <v>10900</v>
      </c>
      <c r="N15" s="691">
        <v>300</v>
      </c>
      <c r="O15" s="691">
        <v>3100</v>
      </c>
      <c r="P15" s="691">
        <v>5300</v>
      </c>
      <c r="Q15" s="691">
        <v>0</v>
      </c>
      <c r="R15" s="691">
        <v>3900</v>
      </c>
      <c r="S15" s="691">
        <v>6000</v>
      </c>
      <c r="T15" s="691">
        <v>9200</v>
      </c>
      <c r="U15" s="691">
        <v>6700</v>
      </c>
      <c r="V15" s="691">
        <v>4300</v>
      </c>
      <c r="W15" s="691">
        <v>0</v>
      </c>
      <c r="X15" s="691">
        <v>3900</v>
      </c>
      <c r="Y15" s="691">
        <v>5100</v>
      </c>
      <c r="Z15" s="691">
        <v>0</v>
      </c>
      <c r="AA15" s="691">
        <v>5000</v>
      </c>
      <c r="AB15" s="691">
        <v>0</v>
      </c>
      <c r="AC15" s="691">
        <v>1800</v>
      </c>
      <c r="AD15" s="692">
        <v>40100</v>
      </c>
    </row>
    <row r="16" spans="1:30" ht="30" customHeight="1">
      <c r="A16" s="294" t="s">
        <v>193</v>
      </c>
      <c r="B16" s="287" t="s">
        <v>111</v>
      </c>
      <c r="C16" s="288">
        <f>SUM(D16:AD16)</f>
        <v>839800</v>
      </c>
      <c r="D16" s="360">
        <v>401200</v>
      </c>
      <c r="E16" s="360">
        <v>43300</v>
      </c>
      <c r="F16" s="360">
        <v>58000</v>
      </c>
      <c r="G16" s="360">
        <v>35400</v>
      </c>
      <c r="H16" s="360">
        <v>108400</v>
      </c>
      <c r="I16" s="360">
        <v>200</v>
      </c>
      <c r="J16" s="360">
        <v>72900</v>
      </c>
      <c r="K16" s="360">
        <v>100</v>
      </c>
      <c r="L16" s="360">
        <v>18900</v>
      </c>
      <c r="M16" s="360">
        <v>9000</v>
      </c>
      <c r="N16" s="360">
        <v>0</v>
      </c>
      <c r="O16" s="360">
        <v>3100</v>
      </c>
      <c r="P16" s="360">
        <v>4600</v>
      </c>
      <c r="Q16" s="360">
        <v>100</v>
      </c>
      <c r="R16" s="360">
        <v>5000</v>
      </c>
      <c r="S16" s="360">
        <v>5400</v>
      </c>
      <c r="T16" s="360">
        <v>11400</v>
      </c>
      <c r="U16" s="360">
        <v>6300</v>
      </c>
      <c r="V16" s="360">
        <v>5400</v>
      </c>
      <c r="W16" s="360">
        <v>0</v>
      </c>
      <c r="X16" s="360">
        <v>4000</v>
      </c>
      <c r="Y16" s="360">
        <v>5000</v>
      </c>
      <c r="Z16" s="360">
        <v>100</v>
      </c>
      <c r="AA16" s="360">
        <v>4900</v>
      </c>
      <c r="AB16" s="360">
        <v>0</v>
      </c>
      <c r="AC16" s="360">
        <v>1100</v>
      </c>
      <c r="AD16" s="361">
        <v>36000</v>
      </c>
    </row>
    <row r="17" spans="1:30" ht="30" customHeight="1">
      <c r="A17" s="276"/>
      <c r="B17" s="289" t="s">
        <v>51</v>
      </c>
      <c r="C17" s="295">
        <f>IF(C16=0,0,C15-C16)</f>
        <v>53100</v>
      </c>
      <c r="D17" s="364">
        <f t="shared" ref="D17:AD17" si="7">D15-D16</f>
        <v>25300</v>
      </c>
      <c r="E17" s="364">
        <f t="shared" si="7"/>
        <v>-2000</v>
      </c>
      <c r="F17" s="364">
        <f t="shared" si="7"/>
        <v>16500</v>
      </c>
      <c r="G17" s="364">
        <f t="shared" si="7"/>
        <v>-4000</v>
      </c>
      <c r="H17" s="364">
        <f t="shared" si="7"/>
        <v>1800</v>
      </c>
      <c r="I17" s="364">
        <f>I15-I16</f>
        <v>-200</v>
      </c>
      <c r="J17" s="364">
        <f t="shared" si="7"/>
        <v>3100</v>
      </c>
      <c r="K17" s="364">
        <f t="shared" si="7"/>
        <v>8200</v>
      </c>
      <c r="L17" s="364">
        <f t="shared" si="7"/>
        <v>200</v>
      </c>
      <c r="M17" s="364">
        <f t="shared" si="7"/>
        <v>1900</v>
      </c>
      <c r="N17" s="364">
        <f t="shared" si="7"/>
        <v>300</v>
      </c>
      <c r="O17" s="364">
        <f t="shared" si="7"/>
        <v>0</v>
      </c>
      <c r="P17" s="364">
        <f t="shared" si="7"/>
        <v>700</v>
      </c>
      <c r="Q17" s="364">
        <f t="shared" si="7"/>
        <v>-100</v>
      </c>
      <c r="R17" s="364">
        <f t="shared" si="7"/>
        <v>-1100</v>
      </c>
      <c r="S17" s="364">
        <f t="shared" si="7"/>
        <v>600</v>
      </c>
      <c r="T17" s="364">
        <f t="shared" si="7"/>
        <v>-2200</v>
      </c>
      <c r="U17" s="364">
        <f t="shared" si="7"/>
        <v>400</v>
      </c>
      <c r="V17" s="364">
        <f t="shared" si="7"/>
        <v>-1100</v>
      </c>
      <c r="W17" s="364">
        <f t="shared" si="7"/>
        <v>0</v>
      </c>
      <c r="X17" s="364">
        <f t="shared" si="7"/>
        <v>-100</v>
      </c>
      <c r="Y17" s="364">
        <f t="shared" si="7"/>
        <v>100</v>
      </c>
      <c r="Z17" s="364">
        <f t="shared" si="7"/>
        <v>-100</v>
      </c>
      <c r="AA17" s="364">
        <f t="shared" si="7"/>
        <v>100</v>
      </c>
      <c r="AB17" s="364">
        <f t="shared" si="7"/>
        <v>0</v>
      </c>
      <c r="AC17" s="364">
        <f t="shared" si="7"/>
        <v>700</v>
      </c>
      <c r="AD17" s="365">
        <f t="shared" si="7"/>
        <v>4100</v>
      </c>
    </row>
    <row r="18" spans="1:30" ht="30" customHeight="1">
      <c r="A18" s="276"/>
      <c r="B18" s="290" t="s">
        <v>112</v>
      </c>
      <c r="C18" s="280">
        <f t="shared" ref="C18:H18" si="8">IF(C15&gt;0,IF(C16&gt;0,C15/C16,0),0)</f>
        <v>1.0632293403191235</v>
      </c>
      <c r="D18" s="354">
        <f t="shared" si="8"/>
        <v>1.0630608175473579</v>
      </c>
      <c r="E18" s="355">
        <f t="shared" si="8"/>
        <v>0.95381062355658197</v>
      </c>
      <c r="F18" s="355">
        <f t="shared" si="8"/>
        <v>1.2844827586206897</v>
      </c>
      <c r="G18" s="355">
        <f t="shared" si="8"/>
        <v>0.88700564971751417</v>
      </c>
      <c r="H18" s="355">
        <f t="shared" si="8"/>
        <v>1.0166051660516606</v>
      </c>
      <c r="I18" s="355" t="s">
        <v>165</v>
      </c>
      <c r="J18" s="355">
        <f t="shared" ref="J18:P18" si="9">IF(J15&gt;0,IF(J16&gt;0,J15/J16,0),0)</f>
        <v>1.0425240054869684</v>
      </c>
      <c r="K18" s="355">
        <f t="shared" si="9"/>
        <v>83</v>
      </c>
      <c r="L18" s="355">
        <f t="shared" si="9"/>
        <v>1.0105820105820107</v>
      </c>
      <c r="M18" s="355">
        <f t="shared" si="9"/>
        <v>1.211111111111111</v>
      </c>
      <c r="N18" s="355" t="s">
        <v>139</v>
      </c>
      <c r="O18" s="355">
        <f t="shared" si="9"/>
        <v>1</v>
      </c>
      <c r="P18" s="355">
        <f t="shared" si="9"/>
        <v>1.1521739130434783</v>
      </c>
      <c r="Q18" s="355" t="s">
        <v>165</v>
      </c>
      <c r="R18" s="355">
        <f>IF(R15&gt;0,IF(R16&gt;0,R15/R16,0),0)</f>
        <v>0.78</v>
      </c>
      <c r="S18" s="355">
        <f>IF(S15&gt;0,IF(S16&gt;0,S15/S16,0),0)</f>
        <v>1.1111111111111112</v>
      </c>
      <c r="T18" s="355">
        <f>IF(T15&gt;0,IF(T16&gt;0,T15/T16,0),0)</f>
        <v>0.80701754385964908</v>
      </c>
      <c r="U18" s="355">
        <f>IF(U15&gt;0,IF(U16&gt;0,U15/U16,0),0)</f>
        <v>1.0634920634920635</v>
      </c>
      <c r="V18" s="355">
        <f>IF(V15&gt;0,IF(V16&gt;0,V15/V16,0),0)</f>
        <v>0.79629629629629628</v>
      </c>
      <c r="W18" s="355" t="s">
        <v>52</v>
      </c>
      <c r="X18" s="355">
        <f>IF(X15&gt;0,IF(X16&gt;0,X15/X16,0),0)</f>
        <v>0.97499999999999998</v>
      </c>
      <c r="Y18" s="355">
        <f>IF(Y15&gt;0,IF(Y16&gt;0,Y15/Y16,0),0)</f>
        <v>1.02</v>
      </c>
      <c r="Z18" s="355" t="s">
        <v>165</v>
      </c>
      <c r="AA18" s="355">
        <f>IF(AA15&gt;0,IF(AA16&gt;0,AA15/AA16,0),0)</f>
        <v>1.0204081632653061</v>
      </c>
      <c r="AB18" s="355" t="s">
        <v>52</v>
      </c>
      <c r="AC18" s="355">
        <f>IF(AC15&gt;0,IF(AC16&gt;0,AC15/AC16,0),0)</f>
        <v>1.6363636363636365</v>
      </c>
      <c r="AD18" s="357">
        <f>IF(AD15&gt;0,IF(AD16&gt;0,AD15/AD16,0),0)</f>
        <v>1.1138888888888889</v>
      </c>
    </row>
    <row r="19" spans="1:30" ht="30" customHeight="1" thickBot="1">
      <c r="A19" s="276"/>
      <c r="B19" s="291" t="s">
        <v>140</v>
      </c>
      <c r="C19" s="292">
        <v>1</v>
      </c>
      <c r="D19" s="362">
        <f t="shared" ref="D19:AD19" si="10">D15/$C$15</f>
        <v>0.47765707246052191</v>
      </c>
      <c r="E19" s="362">
        <f t="shared" si="10"/>
        <v>4.6253779818568708E-2</v>
      </c>
      <c r="F19" s="362">
        <f t="shared" si="10"/>
        <v>8.3435995072236535E-2</v>
      </c>
      <c r="G19" s="362">
        <f t="shared" si="10"/>
        <v>3.516631201702318E-2</v>
      </c>
      <c r="H19" s="362">
        <f t="shared" si="10"/>
        <v>0.12341807593235525</v>
      </c>
      <c r="I19" s="362">
        <f t="shared" si="10"/>
        <v>0</v>
      </c>
      <c r="J19" s="362">
        <f t="shared" si="10"/>
        <v>8.5115914436107068E-2</v>
      </c>
      <c r="K19" s="362">
        <f t="shared" si="10"/>
        <v>9.2955538134169551E-3</v>
      </c>
      <c r="L19" s="362">
        <f t="shared" si="10"/>
        <v>2.1390973233284802E-2</v>
      </c>
      <c r="M19" s="362">
        <f t="shared" si="10"/>
        <v>1.2207414044125882E-2</v>
      </c>
      <c r="N19" s="362">
        <f t="shared" si="10"/>
        <v>3.3598387277410682E-4</v>
      </c>
      <c r="O19" s="362">
        <f t="shared" si="10"/>
        <v>3.471833351999104E-3</v>
      </c>
      <c r="P19" s="362">
        <f t="shared" si="10"/>
        <v>5.9357150856758877E-3</v>
      </c>
      <c r="Q19" s="362">
        <f t="shared" si="10"/>
        <v>0</v>
      </c>
      <c r="R19" s="362">
        <f t="shared" si="10"/>
        <v>4.3677903460633887E-3</v>
      </c>
      <c r="S19" s="362">
        <f t="shared" si="10"/>
        <v>6.7196774554821367E-3</v>
      </c>
      <c r="T19" s="362">
        <f t="shared" si="10"/>
        <v>1.0303505431739277E-2</v>
      </c>
      <c r="U19" s="362">
        <f t="shared" si="10"/>
        <v>7.5036398252883866E-3</v>
      </c>
      <c r="V19" s="362">
        <f t="shared" si="10"/>
        <v>4.8157688430955315E-3</v>
      </c>
      <c r="W19" s="362">
        <f t="shared" si="10"/>
        <v>0</v>
      </c>
      <c r="X19" s="362">
        <f t="shared" si="10"/>
        <v>4.3677903460633887E-3</v>
      </c>
      <c r="Y19" s="362">
        <f t="shared" si="10"/>
        <v>5.7117258371598163E-3</v>
      </c>
      <c r="Z19" s="362">
        <f t="shared" si="10"/>
        <v>0</v>
      </c>
      <c r="AA19" s="362">
        <f t="shared" si="10"/>
        <v>5.5997312129017806E-3</v>
      </c>
      <c r="AB19" s="362">
        <f t="shared" si="10"/>
        <v>0</v>
      </c>
      <c r="AC19" s="362">
        <f t="shared" si="10"/>
        <v>2.0159032366446413E-3</v>
      </c>
      <c r="AD19" s="363">
        <f t="shared" si="10"/>
        <v>4.4909844327472283E-2</v>
      </c>
    </row>
    <row r="20" spans="1:30" ht="14.25">
      <c r="A20" s="366" t="s">
        <v>55</v>
      </c>
      <c r="B20" s="367" t="s">
        <v>56</v>
      </c>
      <c r="C20" s="368"/>
      <c r="D20" s="108"/>
      <c r="E20" s="108"/>
      <c r="F20" s="108"/>
      <c r="G20" s="108"/>
      <c r="H20" s="108"/>
      <c r="I20" s="108"/>
      <c r="J20" s="43"/>
      <c r="K20" s="43"/>
      <c r="L20" s="43"/>
      <c r="M20" s="43"/>
      <c r="N20" s="43"/>
      <c r="O20" s="43"/>
      <c r="P20" s="43"/>
      <c r="Q20" s="43"/>
      <c r="R20" s="43"/>
      <c r="S20" s="43"/>
      <c r="T20" s="43"/>
      <c r="U20" s="43"/>
      <c r="V20" s="43"/>
      <c r="W20" s="43"/>
      <c r="X20" s="43"/>
      <c r="Y20" s="43"/>
      <c r="Z20" s="43"/>
      <c r="AA20" s="43"/>
      <c r="AB20" s="43"/>
      <c r="AC20" s="43"/>
      <c r="AD20" s="43"/>
    </row>
    <row r="21" spans="1:30" ht="14.25">
      <c r="A21" s="369"/>
      <c r="B21" s="367" t="s">
        <v>141</v>
      </c>
      <c r="C21" s="368"/>
      <c r="D21" s="108"/>
      <c r="E21" s="108"/>
      <c r="F21" s="108"/>
      <c r="G21" s="108"/>
      <c r="H21" s="108"/>
      <c r="I21" s="108"/>
      <c r="J21" s="108"/>
      <c r="K21" s="108"/>
      <c r="L21" s="108"/>
      <c r="M21" s="108"/>
      <c r="N21" s="108"/>
      <c r="O21" s="108"/>
      <c r="P21" s="108"/>
      <c r="Q21" s="108"/>
      <c r="R21" s="108"/>
      <c r="S21" s="108"/>
      <c r="T21" s="108"/>
      <c r="U21" s="108"/>
      <c r="V21" s="43"/>
      <c r="W21" s="43"/>
      <c r="X21" s="43"/>
      <c r="Y21" s="43"/>
      <c r="Z21" s="43"/>
      <c r="AA21" s="43"/>
      <c r="AB21" s="43"/>
      <c r="AC21" s="43"/>
      <c r="AD21" s="43"/>
    </row>
    <row r="22" spans="1:30" ht="14.25">
      <c r="A22" s="369"/>
      <c r="B22" s="367" t="s">
        <v>142</v>
      </c>
      <c r="C22" s="368"/>
      <c r="D22" s="108"/>
      <c r="E22" s="108"/>
      <c r="F22" s="108"/>
      <c r="G22" s="108"/>
      <c r="H22" s="108"/>
      <c r="I22" s="108"/>
      <c r="J22" s="108"/>
      <c r="K22" s="108"/>
      <c r="L22" s="108"/>
      <c r="M22" s="108"/>
      <c r="N22" s="108"/>
      <c r="O22" s="108"/>
      <c r="P22" s="108"/>
      <c r="Q22" s="108"/>
      <c r="R22" s="108"/>
      <c r="S22" s="108"/>
      <c r="T22" s="108"/>
      <c r="U22" s="108"/>
      <c r="V22" s="43"/>
      <c r="W22" s="43"/>
      <c r="X22" s="43"/>
      <c r="Y22" s="43"/>
      <c r="Z22" s="43"/>
      <c r="AA22" s="43"/>
      <c r="AB22" s="43"/>
      <c r="AC22" s="43"/>
      <c r="AD22" s="43"/>
    </row>
  </sheetData>
  <mergeCells count="1">
    <mergeCell ref="A1:B1"/>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workbookViewId="0">
      <selection activeCell="P8" sqref="P8"/>
    </sheetView>
  </sheetViews>
  <sheetFormatPr defaultRowHeight="13.5"/>
  <cols>
    <col min="1" max="1" width="12.125" style="8" customWidth="1"/>
    <col min="2" max="2" width="9" style="8"/>
    <col min="3" max="3" width="11.625" style="8" bestFit="1" customWidth="1"/>
    <col min="4" max="12" width="12.75" style="8" customWidth="1"/>
    <col min="13" max="16384" width="9" style="8"/>
  </cols>
  <sheetData>
    <row r="1" spans="1:13" s="636" customFormat="1" ht="24" customHeight="1">
      <c r="A1" s="758" t="str">
        <f>平成24年度!A1</f>
        <v>平成2４年度</v>
      </c>
      <c r="B1" s="758"/>
      <c r="C1" s="637"/>
      <c r="D1" s="637"/>
      <c r="E1" s="638" t="str">
        <f ca="1">RIGHT(CELL("filename",$A$1),LEN(CELL("filename",$A$1))-FIND("]",CELL("filename",$A$1)))</f>
        <v>２月（３表）</v>
      </c>
      <c r="F1" s="639" t="s">
        <v>19</v>
      </c>
      <c r="G1" s="638"/>
      <c r="H1" s="639"/>
      <c r="I1" s="640"/>
      <c r="J1" s="638"/>
      <c r="K1" s="634"/>
      <c r="L1" s="635"/>
      <c r="M1" s="635"/>
    </row>
    <row r="2" spans="1:13" ht="21.75" thickBot="1">
      <c r="A2" s="46" t="s">
        <v>143</v>
      </c>
      <c r="B2" s="47"/>
      <c r="C2" s="47"/>
      <c r="D2" s="48"/>
      <c r="E2" s="47"/>
      <c r="F2" s="47"/>
      <c r="G2" s="47"/>
      <c r="H2" s="47"/>
      <c r="I2" s="47"/>
      <c r="J2" s="47"/>
      <c r="K2" s="47"/>
      <c r="L2" s="47"/>
      <c r="M2" s="47"/>
    </row>
    <row r="3" spans="1:13" ht="17.25">
      <c r="A3" s="161"/>
      <c r="B3" s="309" t="s">
        <v>49</v>
      </c>
      <c r="C3" s="329"/>
      <c r="D3" s="716">
        <v>1</v>
      </c>
      <c r="E3" s="716">
        <v>2</v>
      </c>
      <c r="F3" s="716">
        <v>3</v>
      </c>
      <c r="G3" s="716">
        <v>4</v>
      </c>
      <c r="H3" s="716">
        <v>5</v>
      </c>
      <c r="I3" s="716">
        <v>6</v>
      </c>
      <c r="J3" s="716">
        <v>7</v>
      </c>
      <c r="K3" s="724">
        <v>8</v>
      </c>
      <c r="L3" s="515"/>
      <c r="M3" s="514"/>
    </row>
    <row r="4" spans="1:13" ht="18" thickBot="1">
      <c r="A4" s="310" t="s">
        <v>95</v>
      </c>
      <c r="B4" s="311"/>
      <c r="C4" s="330" t="s">
        <v>144</v>
      </c>
      <c r="D4" s="717" t="s">
        <v>145</v>
      </c>
      <c r="E4" s="718" t="s">
        <v>146</v>
      </c>
      <c r="F4" s="718" t="s">
        <v>147</v>
      </c>
      <c r="G4" s="718" t="s">
        <v>148</v>
      </c>
      <c r="H4" s="718" t="s">
        <v>57</v>
      </c>
      <c r="I4" s="718" t="s">
        <v>149</v>
      </c>
      <c r="J4" s="718" t="s">
        <v>58</v>
      </c>
      <c r="K4" s="725" t="s">
        <v>150</v>
      </c>
      <c r="L4" s="55"/>
      <c r="M4" s="56"/>
    </row>
    <row r="5" spans="1:13" ht="30" customHeight="1" thickBot="1">
      <c r="A5" s="327" t="s">
        <v>100</v>
      </c>
      <c r="B5" s="713" t="str">
        <f>'[3]統計月報 （第１表） '!B8</f>
        <v>25年2月</v>
      </c>
      <c r="C5" s="712">
        <f>SUM(D5:K5)</f>
        <v>24500</v>
      </c>
      <c r="D5" s="714">
        <v>8200</v>
      </c>
      <c r="E5" s="714">
        <v>8600</v>
      </c>
      <c r="F5" s="714">
        <v>1300</v>
      </c>
      <c r="G5" s="714">
        <v>4000</v>
      </c>
      <c r="H5" s="714">
        <v>700</v>
      </c>
      <c r="I5" s="714">
        <v>100</v>
      </c>
      <c r="J5" s="714">
        <v>0</v>
      </c>
      <c r="K5" s="723">
        <v>1600</v>
      </c>
      <c r="L5" s="60"/>
      <c r="M5" s="61"/>
    </row>
    <row r="6" spans="1:13" ht="30" customHeight="1">
      <c r="A6" s="312"/>
      <c r="B6" s="313" t="str">
        <f>'[3]統計月報 （第１表） '!B9</f>
        <v>24年2月</v>
      </c>
      <c r="C6" s="245">
        <f>SUM(D6:K6)</f>
        <v>16100</v>
      </c>
      <c r="D6" s="430">
        <v>3500</v>
      </c>
      <c r="E6" s="430">
        <v>4700</v>
      </c>
      <c r="F6" s="430">
        <v>2700</v>
      </c>
      <c r="G6" s="430">
        <v>3500</v>
      </c>
      <c r="H6" s="430">
        <v>400</v>
      </c>
      <c r="I6" s="430">
        <v>100</v>
      </c>
      <c r="J6" s="430">
        <v>0</v>
      </c>
      <c r="K6" s="431">
        <v>1200</v>
      </c>
      <c r="L6" s="64"/>
      <c r="M6" s="61"/>
    </row>
    <row r="7" spans="1:13" ht="30" customHeight="1">
      <c r="A7" s="316"/>
      <c r="B7" s="317" t="s">
        <v>51</v>
      </c>
      <c r="C7" s="249">
        <f t="shared" ref="C7:K7" si="0">C5-C6</f>
        <v>8400</v>
      </c>
      <c r="D7" s="331">
        <f t="shared" si="0"/>
        <v>4700</v>
      </c>
      <c r="E7" s="332">
        <f t="shared" si="0"/>
        <v>3900</v>
      </c>
      <c r="F7" s="332">
        <f t="shared" si="0"/>
        <v>-1400</v>
      </c>
      <c r="G7" s="332">
        <f t="shared" si="0"/>
        <v>500</v>
      </c>
      <c r="H7" s="332">
        <f t="shared" si="0"/>
        <v>300</v>
      </c>
      <c r="I7" s="332">
        <f t="shared" si="0"/>
        <v>0</v>
      </c>
      <c r="J7" s="332">
        <f t="shared" si="0"/>
        <v>0</v>
      </c>
      <c r="K7" s="333">
        <f t="shared" si="0"/>
        <v>400</v>
      </c>
      <c r="L7" s="68"/>
      <c r="M7" s="69"/>
    </row>
    <row r="8" spans="1:13" ht="30" customHeight="1">
      <c r="A8" s="316"/>
      <c r="B8" s="318" t="s">
        <v>138</v>
      </c>
      <c r="C8" s="250">
        <f t="shared" ref="C8:I8" si="1">IF(C5&gt;0,IF(C6&gt;0,C5/C6,0),0)</f>
        <v>1.5217391304347827</v>
      </c>
      <c r="D8" s="334">
        <f t="shared" si="1"/>
        <v>2.342857142857143</v>
      </c>
      <c r="E8" s="335">
        <f t="shared" si="1"/>
        <v>1.8297872340425532</v>
      </c>
      <c r="F8" s="335">
        <f t="shared" si="1"/>
        <v>0.48148148148148145</v>
      </c>
      <c r="G8" s="335">
        <f t="shared" si="1"/>
        <v>1.1428571428571428</v>
      </c>
      <c r="H8" s="335">
        <f t="shared" si="1"/>
        <v>1.75</v>
      </c>
      <c r="I8" s="335">
        <f t="shared" si="1"/>
        <v>1</v>
      </c>
      <c r="J8" s="335" t="s">
        <v>52</v>
      </c>
      <c r="K8" s="336">
        <f>IF(K5&gt;0,IF(K6&gt;0,K5/K6,0),0)</f>
        <v>1.3333333333333333</v>
      </c>
      <c r="L8" s="74"/>
      <c r="M8" s="75"/>
    </row>
    <row r="9" spans="1:13" ht="30" customHeight="1" thickBot="1">
      <c r="A9" s="319"/>
      <c r="B9" s="320" t="s">
        <v>198</v>
      </c>
      <c r="C9" s="251">
        <v>1</v>
      </c>
      <c r="D9" s="337">
        <f t="shared" ref="D9:K9" si="2">D5/$C$5</f>
        <v>0.33469387755102042</v>
      </c>
      <c r="E9" s="337">
        <f t="shared" si="2"/>
        <v>0.3510204081632653</v>
      </c>
      <c r="F9" s="337">
        <f t="shared" si="2"/>
        <v>5.3061224489795916E-2</v>
      </c>
      <c r="G9" s="337">
        <f t="shared" si="2"/>
        <v>0.16326530612244897</v>
      </c>
      <c r="H9" s="337">
        <f t="shared" si="2"/>
        <v>2.8571428571428571E-2</v>
      </c>
      <c r="I9" s="337">
        <f t="shared" si="2"/>
        <v>4.0816326530612249E-3</v>
      </c>
      <c r="J9" s="338">
        <f t="shared" si="2"/>
        <v>0</v>
      </c>
      <c r="K9" s="410">
        <f t="shared" si="2"/>
        <v>6.5306122448979598E-2</v>
      </c>
      <c r="L9" s="81"/>
      <c r="M9" s="76"/>
    </row>
    <row r="10" spans="1:13" ht="30" customHeight="1" thickBot="1">
      <c r="A10" s="432" t="s">
        <v>190</v>
      </c>
      <c r="B10" s="719" t="s">
        <v>105</v>
      </c>
      <c r="C10" s="712">
        <f>SUM(D10:M10)</f>
        <v>357900</v>
      </c>
      <c r="D10" s="720">
        <v>140800</v>
      </c>
      <c r="E10" s="720">
        <v>39600</v>
      </c>
      <c r="F10" s="720">
        <v>58000</v>
      </c>
      <c r="G10" s="720">
        <v>50900</v>
      </c>
      <c r="H10" s="720">
        <v>5400</v>
      </c>
      <c r="I10" s="720">
        <v>2400</v>
      </c>
      <c r="J10" s="720">
        <v>500</v>
      </c>
      <c r="K10" s="726">
        <v>60300</v>
      </c>
      <c r="L10" s="83"/>
      <c r="M10" s="84"/>
    </row>
    <row r="11" spans="1:13" ht="30" customHeight="1">
      <c r="A11" s="322" t="s">
        <v>191</v>
      </c>
      <c r="B11" s="323" t="s">
        <v>106</v>
      </c>
      <c r="C11" s="252">
        <f>SUM(D11:M11)</f>
        <v>278500</v>
      </c>
      <c r="D11" s="340">
        <v>112000</v>
      </c>
      <c r="E11" s="340">
        <v>23600</v>
      </c>
      <c r="F11" s="340">
        <v>38500</v>
      </c>
      <c r="G11" s="340">
        <v>49700</v>
      </c>
      <c r="H11" s="340">
        <v>5900</v>
      </c>
      <c r="I11" s="340">
        <v>2100</v>
      </c>
      <c r="J11" s="340">
        <v>300</v>
      </c>
      <c r="K11" s="433">
        <v>46400</v>
      </c>
      <c r="L11" s="88"/>
      <c r="M11" s="89"/>
    </row>
    <row r="12" spans="1:13" ht="30" customHeight="1">
      <c r="A12" s="316"/>
      <c r="B12" s="324" t="s">
        <v>51</v>
      </c>
      <c r="C12" s="249">
        <f>IF(C11=0,0,C10-C11)</f>
        <v>79400</v>
      </c>
      <c r="D12" s="332">
        <f t="shared" ref="D12:K12" si="3">D10-D11</f>
        <v>28800</v>
      </c>
      <c r="E12" s="332">
        <f t="shared" si="3"/>
        <v>16000</v>
      </c>
      <c r="F12" s="332">
        <f t="shared" si="3"/>
        <v>19500</v>
      </c>
      <c r="G12" s="332">
        <f t="shared" si="3"/>
        <v>1200</v>
      </c>
      <c r="H12" s="332">
        <f t="shared" si="3"/>
        <v>-500</v>
      </c>
      <c r="I12" s="332">
        <f t="shared" si="3"/>
        <v>300</v>
      </c>
      <c r="J12" s="332">
        <f t="shared" si="3"/>
        <v>200</v>
      </c>
      <c r="K12" s="333">
        <f t="shared" si="3"/>
        <v>13900</v>
      </c>
      <c r="L12" s="68"/>
      <c r="M12" s="69"/>
    </row>
    <row r="13" spans="1:13" ht="30" customHeight="1">
      <c r="A13" s="316"/>
      <c r="B13" s="325" t="s">
        <v>107</v>
      </c>
      <c r="C13" s="250">
        <f t="shared" ref="C13:K13" si="4">IF(C10&gt;0,IF(C11&gt;0,C10/C11,0),0)</f>
        <v>1.2850987432675045</v>
      </c>
      <c r="D13" s="334">
        <f t="shared" si="4"/>
        <v>1.2571428571428571</v>
      </c>
      <c r="E13" s="335">
        <f t="shared" si="4"/>
        <v>1.6779661016949152</v>
      </c>
      <c r="F13" s="335">
        <f t="shared" si="4"/>
        <v>1.5064935064935066</v>
      </c>
      <c r="G13" s="335">
        <f t="shared" si="4"/>
        <v>1.0241448692152917</v>
      </c>
      <c r="H13" s="335">
        <f t="shared" si="4"/>
        <v>0.9152542372881356</v>
      </c>
      <c r="I13" s="335">
        <f t="shared" si="4"/>
        <v>1.1428571428571428</v>
      </c>
      <c r="J13" s="335">
        <f t="shared" si="4"/>
        <v>1.6666666666666667</v>
      </c>
      <c r="K13" s="336">
        <f t="shared" si="4"/>
        <v>1.2995689655172413</v>
      </c>
      <c r="L13" s="81"/>
      <c r="M13" s="76"/>
    </row>
    <row r="14" spans="1:13" ht="30" customHeight="1" thickBot="1">
      <c r="A14" s="319"/>
      <c r="B14" s="326" t="s">
        <v>102</v>
      </c>
      <c r="C14" s="253">
        <v>1</v>
      </c>
      <c r="D14" s="341">
        <f t="shared" ref="D14:K14" si="5">D10/$C$10</f>
        <v>0.39340597932383348</v>
      </c>
      <c r="E14" s="341">
        <f t="shared" si="5"/>
        <v>0.11064543168482817</v>
      </c>
      <c r="F14" s="341">
        <f t="shared" si="5"/>
        <v>0.16205644034646549</v>
      </c>
      <c r="G14" s="341">
        <f t="shared" si="5"/>
        <v>0.14221849678681195</v>
      </c>
      <c r="H14" s="341">
        <f t="shared" si="5"/>
        <v>1.5088013411567477E-2</v>
      </c>
      <c r="I14" s="341">
        <f t="shared" si="5"/>
        <v>6.7057837384744343E-3</v>
      </c>
      <c r="J14" s="341">
        <f t="shared" si="5"/>
        <v>1.3970382788488405E-3</v>
      </c>
      <c r="K14" s="434">
        <f t="shared" si="5"/>
        <v>0.16848281642917015</v>
      </c>
      <c r="L14" s="81"/>
      <c r="M14" s="76"/>
    </row>
    <row r="15" spans="1:13" ht="30" customHeight="1" thickBot="1">
      <c r="A15" s="432" t="s">
        <v>192</v>
      </c>
      <c r="B15" s="721" t="s">
        <v>110</v>
      </c>
      <c r="C15" s="711">
        <f>SUM(D15:M15)</f>
        <v>40100</v>
      </c>
      <c r="D15" s="722">
        <v>12300</v>
      </c>
      <c r="E15" s="722">
        <v>16500</v>
      </c>
      <c r="F15" s="722">
        <v>1800</v>
      </c>
      <c r="G15" s="722">
        <v>5800</v>
      </c>
      <c r="H15" s="722">
        <v>1000</v>
      </c>
      <c r="I15" s="722">
        <v>200</v>
      </c>
      <c r="J15" s="722">
        <v>0</v>
      </c>
      <c r="K15" s="652">
        <v>2500</v>
      </c>
      <c r="L15" s="83"/>
      <c r="M15" s="84"/>
    </row>
    <row r="16" spans="1:13" ht="30" customHeight="1">
      <c r="A16" s="328" t="s">
        <v>193</v>
      </c>
      <c r="B16" s="323" t="s">
        <v>111</v>
      </c>
      <c r="C16" s="252">
        <f>SUM(D16:M16)</f>
        <v>36000</v>
      </c>
      <c r="D16" s="340">
        <v>8500</v>
      </c>
      <c r="E16" s="340">
        <v>8700</v>
      </c>
      <c r="F16" s="340">
        <v>7300</v>
      </c>
      <c r="G16" s="340">
        <v>7900</v>
      </c>
      <c r="H16" s="340">
        <v>900</v>
      </c>
      <c r="I16" s="340">
        <v>300</v>
      </c>
      <c r="J16" s="340">
        <v>0</v>
      </c>
      <c r="K16" s="433">
        <v>2400</v>
      </c>
      <c r="L16" s="88"/>
      <c r="M16" s="89"/>
    </row>
    <row r="17" spans="1:13" ht="30" customHeight="1">
      <c r="A17" s="316"/>
      <c r="B17" s="324" t="s">
        <v>51</v>
      </c>
      <c r="C17" s="254">
        <f>IF(C16=0,0,C15-C16)</f>
        <v>4100</v>
      </c>
      <c r="D17" s="342">
        <f t="shared" ref="D17:K17" si="6">D15-D16</f>
        <v>3800</v>
      </c>
      <c r="E17" s="342">
        <f t="shared" si="6"/>
        <v>7800</v>
      </c>
      <c r="F17" s="342">
        <f t="shared" si="6"/>
        <v>-5500</v>
      </c>
      <c r="G17" s="342">
        <f t="shared" si="6"/>
        <v>-2100</v>
      </c>
      <c r="H17" s="342">
        <f t="shared" si="6"/>
        <v>100</v>
      </c>
      <c r="I17" s="342">
        <f t="shared" si="6"/>
        <v>-100</v>
      </c>
      <c r="J17" s="342">
        <f t="shared" si="6"/>
        <v>0</v>
      </c>
      <c r="K17" s="343">
        <f t="shared" si="6"/>
        <v>100</v>
      </c>
      <c r="L17" s="102"/>
      <c r="M17" s="103"/>
    </row>
    <row r="18" spans="1:13" ht="30" customHeight="1">
      <c r="A18" s="316"/>
      <c r="B18" s="325" t="s">
        <v>112</v>
      </c>
      <c r="C18" s="250">
        <f t="shared" ref="C18:K18" si="7">IF(C15&gt;0,IF(C16&gt;0,C15/C16,0),0)</f>
        <v>1.1138888888888889</v>
      </c>
      <c r="D18" s="334">
        <f t="shared" si="7"/>
        <v>1.4470588235294117</v>
      </c>
      <c r="E18" s="335">
        <f t="shared" si="7"/>
        <v>1.896551724137931</v>
      </c>
      <c r="F18" s="335">
        <f t="shared" si="7"/>
        <v>0.24657534246575341</v>
      </c>
      <c r="G18" s="335">
        <f t="shared" si="7"/>
        <v>0.73417721518987344</v>
      </c>
      <c r="H18" s="335">
        <f t="shared" si="7"/>
        <v>1.1111111111111112</v>
      </c>
      <c r="I18" s="335">
        <f t="shared" si="7"/>
        <v>0.66666666666666663</v>
      </c>
      <c r="J18" s="335" t="s">
        <v>52</v>
      </c>
      <c r="K18" s="336">
        <f t="shared" si="7"/>
        <v>1.0416666666666667</v>
      </c>
      <c r="L18" s="81"/>
      <c r="M18" s="76"/>
    </row>
    <row r="19" spans="1:13" ht="30" customHeight="1" thickBot="1">
      <c r="A19" s="316"/>
      <c r="B19" s="326" t="s">
        <v>140</v>
      </c>
      <c r="C19" s="253">
        <v>1</v>
      </c>
      <c r="D19" s="341">
        <f t="shared" ref="D19:K19" si="8">D15/$C$15</f>
        <v>0.30673316708229426</v>
      </c>
      <c r="E19" s="341">
        <f t="shared" si="8"/>
        <v>0.41147132169576062</v>
      </c>
      <c r="F19" s="341">
        <f t="shared" si="8"/>
        <v>4.488778054862843E-2</v>
      </c>
      <c r="G19" s="341">
        <f t="shared" si="8"/>
        <v>0.14463840399002495</v>
      </c>
      <c r="H19" s="341">
        <f t="shared" si="8"/>
        <v>2.4937655860349128E-2</v>
      </c>
      <c r="I19" s="341">
        <f t="shared" si="8"/>
        <v>4.9875311720698253E-3</v>
      </c>
      <c r="J19" s="341">
        <f t="shared" si="8"/>
        <v>0</v>
      </c>
      <c r="K19" s="434">
        <f t="shared" si="8"/>
        <v>6.2344139650872821E-2</v>
      </c>
      <c r="L19" s="81"/>
      <c r="M19" s="76"/>
    </row>
    <row r="20" spans="1:13">
      <c r="A20" s="366" t="s">
        <v>55</v>
      </c>
      <c r="B20" s="367" t="s">
        <v>59</v>
      </c>
      <c r="C20" s="368"/>
      <c r="D20" s="435"/>
      <c r="E20" s="435"/>
      <c r="F20" s="435"/>
      <c r="G20" s="435"/>
      <c r="H20" s="369"/>
      <c r="I20" s="369"/>
      <c r="J20" s="369"/>
      <c r="K20" s="369"/>
      <c r="L20" s="369"/>
      <c r="M20" s="369"/>
    </row>
    <row r="21" spans="1:13">
      <c r="A21" s="369"/>
      <c r="B21" s="436" t="s">
        <v>151</v>
      </c>
      <c r="C21" s="368"/>
      <c r="D21" s="435"/>
      <c r="E21" s="435"/>
      <c r="F21" s="435"/>
      <c r="G21" s="435"/>
      <c r="H21" s="435"/>
      <c r="I21" s="435"/>
      <c r="J21" s="435"/>
      <c r="K21" s="435"/>
      <c r="L21" s="435"/>
      <c r="M21" s="369"/>
    </row>
    <row r="22" spans="1:13">
      <c r="A22" s="369"/>
      <c r="B22" s="436" t="s">
        <v>183</v>
      </c>
      <c r="C22" s="368"/>
      <c r="D22" s="435"/>
      <c r="E22" s="435"/>
      <c r="F22" s="435"/>
      <c r="G22" s="435"/>
      <c r="H22" s="435"/>
      <c r="I22" s="435"/>
      <c r="J22" s="435"/>
      <c r="K22" s="435"/>
      <c r="L22" s="435"/>
      <c r="M22" s="369"/>
    </row>
    <row r="23" spans="1:13">
      <c r="A23" s="369"/>
      <c r="B23" s="436" t="s">
        <v>184</v>
      </c>
      <c r="C23" s="368"/>
      <c r="D23" s="435"/>
      <c r="E23" s="435"/>
      <c r="F23" s="435"/>
      <c r="G23" s="435"/>
      <c r="H23" s="435"/>
      <c r="I23" s="435"/>
      <c r="J23" s="435"/>
      <c r="K23" s="435"/>
      <c r="L23" s="435"/>
      <c r="M23" s="369"/>
    </row>
  </sheetData>
  <mergeCells count="1">
    <mergeCell ref="A1:B1"/>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81"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topLeftCell="G1" workbookViewId="0">
      <selection activeCell="L1" sqref="L1:Q1048576"/>
    </sheetView>
  </sheetViews>
  <sheetFormatPr defaultRowHeight="13.5"/>
  <cols>
    <col min="1" max="12" width="10.625" style="8" customWidth="1"/>
    <col min="13" max="16384" width="9" style="8"/>
  </cols>
  <sheetData>
    <row r="1" spans="1:12" s="636" customFormat="1" ht="24" customHeight="1">
      <c r="A1" s="758" t="str">
        <f>平成24年度!A1</f>
        <v>平成2４年度</v>
      </c>
      <c r="B1" s="758"/>
      <c r="C1" s="637"/>
      <c r="D1" s="637"/>
      <c r="E1" s="638" t="str">
        <f ca="1">RIGHT(CELL("filename",$A$1),LEN(CELL("filename",$A$1))-FIND("]",CELL("filename",$A$1)))</f>
        <v>３月（１表）</v>
      </c>
      <c r="F1" s="639" t="s">
        <v>19</v>
      </c>
      <c r="G1" s="638"/>
      <c r="H1" s="639"/>
      <c r="I1" s="640"/>
      <c r="J1" s="638"/>
      <c r="K1" s="634"/>
      <c r="L1" s="635"/>
    </row>
    <row r="2" spans="1:12" ht="14.25">
      <c r="A2" s="216"/>
      <c r="B2" s="43"/>
      <c r="C2" s="43"/>
      <c r="D2" s="43"/>
      <c r="E2" s="43"/>
      <c r="F2" s="43"/>
      <c r="G2" s="43"/>
      <c r="H2" s="43"/>
      <c r="I2" s="43"/>
      <c r="J2" s="43"/>
      <c r="K2" s="43"/>
      <c r="L2" s="43"/>
    </row>
    <row r="3" spans="1:12" ht="18" thickBot="1">
      <c r="A3" s="48" t="s">
        <v>92</v>
      </c>
      <c r="B3" s="108"/>
      <c r="C3" s="109"/>
      <c r="D3" s="108"/>
      <c r="E3" s="108"/>
      <c r="F3" s="108"/>
      <c r="G3" s="108"/>
      <c r="H3" s="108"/>
      <c r="I3" s="108"/>
      <c r="J3" s="109"/>
      <c r="K3" s="160" t="s">
        <v>48</v>
      </c>
      <c r="L3" s="43"/>
    </row>
    <row r="4" spans="1:12" ht="18" thickBot="1">
      <c r="A4" s="387"/>
      <c r="B4" s="163" t="s">
        <v>49</v>
      </c>
      <c r="C4" s="767" t="s">
        <v>93</v>
      </c>
      <c r="D4" s="768"/>
      <c r="E4" s="768"/>
      <c r="F4" s="12"/>
      <c r="G4" s="12"/>
      <c r="H4" s="12"/>
      <c r="I4" s="12"/>
      <c r="J4" s="12"/>
      <c r="K4" s="13"/>
      <c r="L4" s="164"/>
    </row>
    <row r="5" spans="1:12" ht="17.25">
      <c r="A5" s="388"/>
      <c r="B5" s="167"/>
      <c r="C5" s="816"/>
      <c r="D5" s="770"/>
      <c r="E5" s="770"/>
      <c r="F5" s="767" t="s">
        <v>94</v>
      </c>
      <c r="G5" s="768"/>
      <c r="H5" s="768"/>
      <c r="I5" s="768"/>
      <c r="J5" s="768"/>
      <c r="K5" s="771"/>
      <c r="L5" s="164"/>
    </row>
    <row r="6" spans="1:12" ht="17.25">
      <c r="A6" s="219" t="s">
        <v>95</v>
      </c>
      <c r="B6" s="168"/>
      <c r="C6" s="231"/>
      <c r="D6" s="817" t="s">
        <v>96</v>
      </c>
      <c r="E6" s="776" t="s">
        <v>97</v>
      </c>
      <c r="F6" s="814" t="s">
        <v>98</v>
      </c>
      <c r="G6" s="169"/>
      <c r="H6" s="170"/>
      <c r="I6" s="780" t="s">
        <v>99</v>
      </c>
      <c r="J6" s="169"/>
      <c r="K6" s="171"/>
      <c r="L6" s="164"/>
    </row>
    <row r="7" spans="1:12" ht="18" thickBot="1">
      <c r="A7" s="219"/>
      <c r="B7" s="168"/>
      <c r="C7" s="231"/>
      <c r="D7" s="818"/>
      <c r="E7" s="813"/>
      <c r="F7" s="815"/>
      <c r="G7" s="389" t="s">
        <v>96</v>
      </c>
      <c r="H7" s="390" t="s">
        <v>50</v>
      </c>
      <c r="I7" s="819"/>
      <c r="J7" s="389" t="s">
        <v>96</v>
      </c>
      <c r="K7" s="391" t="s">
        <v>50</v>
      </c>
      <c r="L7" s="164"/>
    </row>
    <row r="8" spans="1:12" ht="31.5" customHeight="1" thickBot="1">
      <c r="A8" s="387" t="s">
        <v>100</v>
      </c>
      <c r="B8" s="392" t="s">
        <v>199</v>
      </c>
      <c r="C8" s="650">
        <f>D8+E8</f>
        <v>568900</v>
      </c>
      <c r="D8" s="651">
        <f>G8+J8</f>
        <v>544300</v>
      </c>
      <c r="E8" s="652">
        <f>H8+K8</f>
        <v>24600</v>
      </c>
      <c r="F8" s="653">
        <f>G8+H8</f>
        <v>562300</v>
      </c>
      <c r="G8" s="394">
        <v>541300</v>
      </c>
      <c r="H8" s="395">
        <v>21000</v>
      </c>
      <c r="I8" s="255">
        <f>J8+K8</f>
        <v>6600</v>
      </c>
      <c r="J8" s="394">
        <v>3000</v>
      </c>
      <c r="K8" s="393">
        <v>3600</v>
      </c>
      <c r="L8" s="182"/>
    </row>
    <row r="9" spans="1:12" ht="31.5" customHeight="1">
      <c r="A9" s="396"/>
      <c r="B9" s="397" t="s">
        <v>200</v>
      </c>
      <c r="C9" s="256">
        <f>D9+E9</f>
        <v>533100</v>
      </c>
      <c r="D9" s="398">
        <f>G9+J9</f>
        <v>510200</v>
      </c>
      <c r="E9" s="399">
        <f>H9+K9</f>
        <v>22900</v>
      </c>
      <c r="F9" s="257">
        <f>G9+H9</f>
        <v>522100</v>
      </c>
      <c r="G9" s="400">
        <v>506500</v>
      </c>
      <c r="H9" s="401">
        <v>15600</v>
      </c>
      <c r="I9" s="258">
        <f>J9+K9</f>
        <v>11000</v>
      </c>
      <c r="J9" s="400">
        <v>3700</v>
      </c>
      <c r="K9" s="402">
        <v>7300</v>
      </c>
      <c r="L9" s="164"/>
    </row>
    <row r="10" spans="1:12" ht="31.5" customHeight="1">
      <c r="A10" s="403"/>
      <c r="B10" s="391" t="s">
        <v>51</v>
      </c>
      <c r="C10" s="259">
        <f>C8-C9</f>
        <v>35800</v>
      </c>
      <c r="D10" s="404">
        <f t="shared" ref="D10:K10" si="0">D8-D9</f>
        <v>34100</v>
      </c>
      <c r="E10" s="343">
        <f>E8-E9</f>
        <v>1700</v>
      </c>
      <c r="F10" s="260">
        <f t="shared" si="0"/>
        <v>40200</v>
      </c>
      <c r="G10" s="405">
        <f t="shared" si="0"/>
        <v>34800</v>
      </c>
      <c r="H10" s="406">
        <f t="shared" si="0"/>
        <v>5400</v>
      </c>
      <c r="I10" s="261">
        <f t="shared" si="0"/>
        <v>-4400</v>
      </c>
      <c r="J10" s="405">
        <f t="shared" si="0"/>
        <v>-700</v>
      </c>
      <c r="K10" s="343">
        <f t="shared" si="0"/>
        <v>-3700</v>
      </c>
      <c r="L10" s="164"/>
    </row>
    <row r="11" spans="1:12" ht="31.5" customHeight="1" thickBot="1">
      <c r="A11" s="407"/>
      <c r="B11" s="408" t="s">
        <v>138</v>
      </c>
      <c r="C11" s="262">
        <f t="shared" ref="C11:K11" si="1">IF(C8&gt;0,IF(C9&gt;0,C8/C9,0),0)</f>
        <v>1.0671543800412679</v>
      </c>
      <c r="D11" s="409">
        <f t="shared" si="1"/>
        <v>1.0668365346922775</v>
      </c>
      <c r="E11" s="410">
        <f t="shared" si="1"/>
        <v>1.0742358078602621</v>
      </c>
      <c r="F11" s="263">
        <f t="shared" si="1"/>
        <v>1.0769967439187895</v>
      </c>
      <c r="G11" s="411">
        <f t="shared" si="1"/>
        <v>1.0687068114511353</v>
      </c>
      <c r="H11" s="412">
        <f t="shared" si="1"/>
        <v>1.3461538461538463</v>
      </c>
      <c r="I11" s="264">
        <f t="shared" si="1"/>
        <v>0.6</v>
      </c>
      <c r="J11" s="411">
        <f t="shared" si="1"/>
        <v>0.81081081081081086</v>
      </c>
      <c r="K11" s="410">
        <f t="shared" si="1"/>
        <v>0.49315068493150682</v>
      </c>
      <c r="L11" s="164"/>
    </row>
    <row r="12" spans="1:12" ht="31.5" customHeight="1" thickBot="1">
      <c r="A12" s="388" t="s">
        <v>190</v>
      </c>
      <c r="B12" s="413" t="s">
        <v>105</v>
      </c>
      <c r="C12" s="650">
        <f>SUM(D12:E12)</f>
        <v>5924700</v>
      </c>
      <c r="D12" s="651">
        <f>G12+J12</f>
        <v>5542200</v>
      </c>
      <c r="E12" s="654">
        <f>H12+K12</f>
        <v>382500</v>
      </c>
      <c r="F12" s="653">
        <f>SUM(G12:H12)</f>
        <v>5745000</v>
      </c>
      <c r="G12" s="394">
        <v>5506500</v>
      </c>
      <c r="H12" s="395">
        <v>238500</v>
      </c>
      <c r="I12" s="255">
        <f>SUM(J12:K12)</f>
        <v>179700</v>
      </c>
      <c r="J12" s="394">
        <v>35700</v>
      </c>
      <c r="K12" s="393">
        <v>144000</v>
      </c>
      <c r="L12" s="164"/>
    </row>
    <row r="13" spans="1:12" ht="31.5" customHeight="1">
      <c r="A13" s="414" t="s">
        <v>191</v>
      </c>
      <c r="B13" s="415" t="s">
        <v>106</v>
      </c>
      <c r="C13" s="256">
        <f>SUM(D13:E13)</f>
        <v>5528000</v>
      </c>
      <c r="D13" s="398">
        <f>G13+J13</f>
        <v>5226600</v>
      </c>
      <c r="E13" s="416">
        <f>H13+K13</f>
        <v>301400</v>
      </c>
      <c r="F13" s="257">
        <f>SUM(G13:H13)</f>
        <v>5377500</v>
      </c>
      <c r="G13" s="417">
        <v>5195000</v>
      </c>
      <c r="H13" s="418">
        <v>182500</v>
      </c>
      <c r="I13" s="258">
        <f>SUM(J13:K13)</f>
        <v>150500</v>
      </c>
      <c r="J13" s="417">
        <v>31600</v>
      </c>
      <c r="K13" s="399">
        <v>118900</v>
      </c>
      <c r="L13" s="164"/>
    </row>
    <row r="14" spans="1:12" ht="31.5" customHeight="1">
      <c r="A14" s="403"/>
      <c r="B14" s="391" t="s">
        <v>51</v>
      </c>
      <c r="C14" s="259">
        <f t="shared" ref="C14:K14" si="2">C12-C13</f>
        <v>396700</v>
      </c>
      <c r="D14" s="404">
        <f t="shared" si="2"/>
        <v>315600</v>
      </c>
      <c r="E14" s="419">
        <f t="shared" si="2"/>
        <v>81100</v>
      </c>
      <c r="F14" s="260">
        <f t="shared" si="2"/>
        <v>367500</v>
      </c>
      <c r="G14" s="405">
        <f t="shared" si="2"/>
        <v>311500</v>
      </c>
      <c r="H14" s="406">
        <f t="shared" si="2"/>
        <v>56000</v>
      </c>
      <c r="I14" s="261">
        <f t="shared" si="2"/>
        <v>29200</v>
      </c>
      <c r="J14" s="405">
        <f t="shared" si="2"/>
        <v>4100</v>
      </c>
      <c r="K14" s="343">
        <f t="shared" si="2"/>
        <v>25100</v>
      </c>
      <c r="L14" s="164"/>
    </row>
    <row r="15" spans="1:12" ht="31.5" customHeight="1" thickBot="1">
      <c r="A15" s="407"/>
      <c r="B15" s="408" t="s">
        <v>107</v>
      </c>
      <c r="C15" s="265">
        <f t="shared" ref="C15:K15" si="3">IF(C12&gt;0,IF(C13&gt;0,C12/C13,0),0)</f>
        <v>1.0717619392185238</v>
      </c>
      <c r="D15" s="420">
        <f t="shared" si="3"/>
        <v>1.0603834232579497</v>
      </c>
      <c r="E15" s="421">
        <f t="shared" si="3"/>
        <v>1.2690776376907764</v>
      </c>
      <c r="F15" s="266">
        <f t="shared" si="3"/>
        <v>1.0683403068340307</v>
      </c>
      <c r="G15" s="422">
        <f t="shared" si="3"/>
        <v>1.0599615014436958</v>
      </c>
      <c r="H15" s="423">
        <f t="shared" si="3"/>
        <v>1.3068493150684932</v>
      </c>
      <c r="I15" s="267">
        <f t="shared" si="3"/>
        <v>1.1940199335548172</v>
      </c>
      <c r="J15" s="422">
        <f t="shared" si="3"/>
        <v>1.129746835443038</v>
      </c>
      <c r="K15" s="424">
        <f t="shared" si="3"/>
        <v>1.2111017661900756</v>
      </c>
      <c r="L15" s="164"/>
    </row>
    <row r="16" spans="1:12" ht="31.5" customHeight="1" thickBot="1">
      <c r="A16" s="388" t="s">
        <v>192</v>
      </c>
      <c r="B16" s="425" t="s">
        <v>110</v>
      </c>
      <c r="C16" s="655">
        <f>SUM(D16:E16)</f>
        <v>1461800</v>
      </c>
      <c r="D16" s="656">
        <f>J16+G16</f>
        <v>1397100</v>
      </c>
      <c r="E16" s="657">
        <f>K16+H16</f>
        <v>64700</v>
      </c>
      <c r="F16" s="658">
        <f>SUM(G16:H16)</f>
        <v>1448800</v>
      </c>
      <c r="G16" s="426">
        <v>1389200</v>
      </c>
      <c r="H16" s="427">
        <v>59600</v>
      </c>
      <c r="I16" s="268">
        <f>SUM(J16:K16)</f>
        <v>13000</v>
      </c>
      <c r="J16" s="426">
        <v>7900</v>
      </c>
      <c r="K16" s="428">
        <v>5100</v>
      </c>
      <c r="L16" s="164"/>
    </row>
    <row r="17" spans="1:12" ht="31.5" customHeight="1">
      <c r="A17" s="429" t="s">
        <v>193</v>
      </c>
      <c r="B17" s="415" t="s">
        <v>111</v>
      </c>
      <c r="C17" s="256">
        <f>SUM(D17:E17)</f>
        <v>1372900</v>
      </c>
      <c r="D17" s="398">
        <f>J17+G17</f>
        <v>1314000</v>
      </c>
      <c r="E17" s="416">
        <f>K17+H17</f>
        <v>58900</v>
      </c>
      <c r="F17" s="257">
        <f>SUM(G17:H17)</f>
        <v>1356900</v>
      </c>
      <c r="G17" s="417">
        <v>1305900</v>
      </c>
      <c r="H17" s="418">
        <v>51000</v>
      </c>
      <c r="I17" s="258">
        <f>SUM(J17:K17)</f>
        <v>16000</v>
      </c>
      <c r="J17" s="417">
        <v>8100</v>
      </c>
      <c r="K17" s="399">
        <v>7900</v>
      </c>
      <c r="L17" s="164"/>
    </row>
    <row r="18" spans="1:12" ht="31.5" customHeight="1">
      <c r="A18" s="403"/>
      <c r="B18" s="391" t="s">
        <v>51</v>
      </c>
      <c r="C18" s="259">
        <f t="shared" ref="C18:K18" si="4">C16-C17</f>
        <v>88900</v>
      </c>
      <c r="D18" s="404">
        <f t="shared" si="4"/>
        <v>83100</v>
      </c>
      <c r="E18" s="419">
        <f t="shared" si="4"/>
        <v>5800</v>
      </c>
      <c r="F18" s="260">
        <f t="shared" si="4"/>
        <v>91900</v>
      </c>
      <c r="G18" s="405">
        <f t="shared" si="4"/>
        <v>83300</v>
      </c>
      <c r="H18" s="406">
        <f t="shared" si="4"/>
        <v>8600</v>
      </c>
      <c r="I18" s="261">
        <f t="shared" si="4"/>
        <v>-3000</v>
      </c>
      <c r="J18" s="405">
        <f t="shared" si="4"/>
        <v>-200</v>
      </c>
      <c r="K18" s="343">
        <f t="shared" si="4"/>
        <v>-2800</v>
      </c>
      <c r="L18" s="164"/>
    </row>
    <row r="19" spans="1:12" ht="31.5" customHeight="1" thickBot="1">
      <c r="A19" s="403"/>
      <c r="B19" s="408" t="s">
        <v>112</v>
      </c>
      <c r="C19" s="265">
        <f t="shared" ref="C19:K19" si="5">IF(C16&gt;0,IF(C17&gt;0,C16/C17,0),0)</f>
        <v>1.0647534416199287</v>
      </c>
      <c r="D19" s="420">
        <f t="shared" si="5"/>
        <v>1.0632420091324202</v>
      </c>
      <c r="E19" s="421">
        <f t="shared" si="5"/>
        <v>1.0984719864176571</v>
      </c>
      <c r="F19" s="266">
        <f t="shared" si="5"/>
        <v>1.0677279092048051</v>
      </c>
      <c r="G19" s="422">
        <f t="shared" si="5"/>
        <v>1.0637874262960409</v>
      </c>
      <c r="H19" s="423">
        <f t="shared" si="5"/>
        <v>1.1686274509803922</v>
      </c>
      <c r="I19" s="267">
        <f t="shared" si="5"/>
        <v>0.8125</v>
      </c>
      <c r="J19" s="422">
        <f t="shared" si="5"/>
        <v>0.97530864197530864</v>
      </c>
      <c r="K19" s="424">
        <f t="shared" si="5"/>
        <v>0.64556962025316456</v>
      </c>
      <c r="L19" s="164"/>
    </row>
  </sheetData>
  <mergeCells count="7">
    <mergeCell ref="A1:B1"/>
    <mergeCell ref="E6:E7"/>
    <mergeCell ref="F6:F7"/>
    <mergeCell ref="C4:E5"/>
    <mergeCell ref="F5:K5"/>
    <mergeCell ref="D6:D7"/>
    <mergeCell ref="I6:I7"/>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98"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0"/>
  <sheetViews>
    <sheetView workbookViewId="0">
      <selection sqref="A1:B1"/>
    </sheetView>
  </sheetViews>
  <sheetFormatPr defaultRowHeight="13.5"/>
  <cols>
    <col min="1" max="16384" width="9" style="8"/>
  </cols>
  <sheetData>
    <row r="1" spans="1:30" s="636" customFormat="1" ht="24" customHeight="1">
      <c r="A1" s="758" t="str">
        <f>平成24年度!A1</f>
        <v>平成2４年度</v>
      </c>
      <c r="B1" s="758"/>
      <c r="C1" s="637"/>
      <c r="D1" s="637"/>
      <c r="E1" s="638" t="str">
        <f ca="1">RIGHT(CELL("filename",$A$1),LEN(CELL("filename",$A$1))-FIND("]",CELL("filename",$A$1)))</f>
        <v>３月（２表）</v>
      </c>
      <c r="F1" s="639" t="s">
        <v>19</v>
      </c>
      <c r="G1" s="638"/>
      <c r="H1" s="639"/>
      <c r="I1" s="640"/>
      <c r="J1" s="638"/>
      <c r="K1" s="634"/>
      <c r="L1" s="635"/>
      <c r="M1" s="635"/>
      <c r="N1" s="635"/>
      <c r="O1" s="635"/>
      <c r="P1" s="635"/>
      <c r="Q1" s="635"/>
    </row>
    <row r="2" spans="1:30" ht="18" thickBot="1">
      <c r="A2" s="48" t="s">
        <v>53</v>
      </c>
      <c r="B2" s="108"/>
      <c r="C2" s="108"/>
      <c r="D2" s="109"/>
      <c r="E2" s="108"/>
      <c r="F2" s="108"/>
      <c r="G2" s="108"/>
      <c r="H2" s="108"/>
      <c r="I2" s="108"/>
      <c r="J2" s="108"/>
      <c r="K2" s="108"/>
      <c r="L2" s="108"/>
      <c r="M2" s="108"/>
      <c r="N2" s="108"/>
      <c r="O2" s="108"/>
      <c r="P2" s="108"/>
      <c r="Q2" s="108"/>
      <c r="R2" s="108"/>
      <c r="S2" s="108"/>
      <c r="T2" s="108"/>
      <c r="U2" s="109"/>
      <c r="V2" s="108"/>
      <c r="W2" s="108"/>
      <c r="X2" s="108"/>
      <c r="Y2" s="108"/>
      <c r="Z2" s="108"/>
      <c r="AA2" s="108"/>
      <c r="AB2" s="108"/>
      <c r="AC2" s="108"/>
      <c r="AD2" s="108"/>
    </row>
    <row r="3" spans="1:30" ht="14.25">
      <c r="A3" s="161"/>
      <c r="B3" s="309" t="s">
        <v>49</v>
      </c>
      <c r="C3" s="329"/>
      <c r="D3" s="349">
        <v>1</v>
      </c>
      <c r="E3" s="696">
        <v>2</v>
      </c>
      <c r="F3" s="697">
        <v>3</v>
      </c>
      <c r="G3" s="698">
        <v>4</v>
      </c>
      <c r="H3" s="696">
        <v>5</v>
      </c>
      <c r="I3" s="696">
        <v>9</v>
      </c>
      <c r="J3" s="699">
        <v>6</v>
      </c>
      <c r="K3" s="696">
        <v>7</v>
      </c>
      <c r="L3" s="696">
        <v>8</v>
      </c>
      <c r="M3" s="696">
        <v>10</v>
      </c>
      <c r="N3" s="696">
        <v>11</v>
      </c>
      <c r="O3" s="696">
        <v>12</v>
      </c>
      <c r="P3" s="696">
        <v>13</v>
      </c>
      <c r="Q3" s="696">
        <v>14</v>
      </c>
      <c r="R3" s="696">
        <v>15</v>
      </c>
      <c r="S3" s="696">
        <v>16</v>
      </c>
      <c r="T3" s="696">
        <v>17</v>
      </c>
      <c r="U3" s="696">
        <v>18</v>
      </c>
      <c r="V3" s="696">
        <v>19</v>
      </c>
      <c r="W3" s="696">
        <v>20</v>
      </c>
      <c r="X3" s="696">
        <v>21</v>
      </c>
      <c r="Y3" s="696">
        <v>22</v>
      </c>
      <c r="Z3" s="698">
        <v>23</v>
      </c>
      <c r="AA3" s="696">
        <v>24</v>
      </c>
      <c r="AB3" s="696">
        <v>25</v>
      </c>
      <c r="AC3" s="700">
        <v>26</v>
      </c>
      <c r="AD3" s="701">
        <v>27</v>
      </c>
    </row>
    <row r="4" spans="1:30" ht="15" thickBot="1">
      <c r="A4" s="310" t="s">
        <v>95</v>
      </c>
      <c r="B4" s="311"/>
      <c r="C4" s="330" t="s">
        <v>54</v>
      </c>
      <c r="D4" s="350" t="s">
        <v>113</v>
      </c>
      <c r="E4" s="702" t="s">
        <v>114</v>
      </c>
      <c r="F4" s="703" t="s">
        <v>115</v>
      </c>
      <c r="G4" s="704" t="s">
        <v>116</v>
      </c>
      <c r="H4" s="702" t="s">
        <v>117</v>
      </c>
      <c r="I4" s="705" t="s">
        <v>121</v>
      </c>
      <c r="J4" s="706" t="s">
        <v>118</v>
      </c>
      <c r="K4" s="702" t="s">
        <v>119</v>
      </c>
      <c r="L4" s="702" t="s">
        <v>120</v>
      </c>
      <c r="M4" s="702" t="s">
        <v>122</v>
      </c>
      <c r="N4" s="702" t="s">
        <v>123</v>
      </c>
      <c r="O4" s="702" t="s">
        <v>124</v>
      </c>
      <c r="P4" s="702" t="s">
        <v>125</v>
      </c>
      <c r="Q4" s="702" t="s">
        <v>126</v>
      </c>
      <c r="R4" s="702" t="s">
        <v>127</v>
      </c>
      <c r="S4" s="702" t="s">
        <v>128</v>
      </c>
      <c r="T4" s="702" t="s">
        <v>129</v>
      </c>
      <c r="U4" s="702" t="s">
        <v>130</v>
      </c>
      <c r="V4" s="702" t="s">
        <v>131</v>
      </c>
      <c r="W4" s="702" t="s">
        <v>132</v>
      </c>
      <c r="X4" s="702" t="s">
        <v>133</v>
      </c>
      <c r="Y4" s="702" t="s">
        <v>134</v>
      </c>
      <c r="Z4" s="704" t="s">
        <v>135</v>
      </c>
      <c r="AA4" s="702" t="s">
        <v>136</v>
      </c>
      <c r="AB4" s="702" t="s">
        <v>159</v>
      </c>
      <c r="AC4" s="704" t="s">
        <v>137</v>
      </c>
      <c r="AD4" s="707" t="s">
        <v>97</v>
      </c>
    </row>
    <row r="5" spans="1:30" ht="30" customHeight="1" thickBot="1">
      <c r="A5" s="284" t="s">
        <v>100</v>
      </c>
      <c r="B5" s="269" t="s">
        <v>201</v>
      </c>
      <c r="C5" s="693">
        <f>SUM(D5:AD5)</f>
        <v>568900</v>
      </c>
      <c r="D5" s="695">
        <v>272300</v>
      </c>
      <c r="E5" s="695">
        <v>25400</v>
      </c>
      <c r="F5" s="695">
        <v>51900</v>
      </c>
      <c r="G5" s="695">
        <v>21600</v>
      </c>
      <c r="H5" s="695">
        <v>67200</v>
      </c>
      <c r="I5" s="695">
        <v>0</v>
      </c>
      <c r="J5" s="695">
        <v>48100</v>
      </c>
      <c r="K5" s="695">
        <v>4500</v>
      </c>
      <c r="L5" s="695">
        <v>11800</v>
      </c>
      <c r="M5" s="695">
        <v>6300</v>
      </c>
      <c r="N5" s="695">
        <v>0</v>
      </c>
      <c r="O5" s="695">
        <v>2700</v>
      </c>
      <c r="P5" s="695">
        <v>3000</v>
      </c>
      <c r="Q5" s="695">
        <v>0</v>
      </c>
      <c r="R5" s="695">
        <v>2500</v>
      </c>
      <c r="S5" s="695">
        <v>3800</v>
      </c>
      <c r="T5" s="695">
        <v>6200</v>
      </c>
      <c r="U5" s="695">
        <v>5400</v>
      </c>
      <c r="V5" s="695">
        <v>2900</v>
      </c>
      <c r="W5" s="708">
        <v>0</v>
      </c>
      <c r="X5" s="708">
        <v>2800</v>
      </c>
      <c r="Y5" s="708">
        <v>2900</v>
      </c>
      <c r="Z5" s="708">
        <v>0</v>
      </c>
      <c r="AA5" s="708">
        <v>3000</v>
      </c>
      <c r="AB5" s="708">
        <v>0</v>
      </c>
      <c r="AC5" s="709">
        <v>0</v>
      </c>
      <c r="AD5" s="710">
        <v>24600</v>
      </c>
    </row>
    <row r="6" spans="1:30" ht="30" customHeight="1">
      <c r="A6" s="270"/>
      <c r="B6" s="271" t="s">
        <v>200</v>
      </c>
      <c r="C6" s="272">
        <f>SUM(D6:AD6)</f>
        <v>533100</v>
      </c>
      <c r="D6" s="297">
        <v>251700</v>
      </c>
      <c r="E6" s="297">
        <v>25000</v>
      </c>
      <c r="F6" s="297">
        <v>47300</v>
      </c>
      <c r="G6" s="297">
        <v>21500</v>
      </c>
      <c r="H6" s="297">
        <v>64400</v>
      </c>
      <c r="I6" s="297">
        <v>0</v>
      </c>
      <c r="J6" s="297">
        <v>44500</v>
      </c>
      <c r="K6" s="297">
        <v>0</v>
      </c>
      <c r="L6" s="297">
        <v>11700</v>
      </c>
      <c r="M6" s="297">
        <v>6300</v>
      </c>
      <c r="N6" s="297">
        <v>600</v>
      </c>
      <c r="O6" s="297">
        <v>2300</v>
      </c>
      <c r="P6" s="297">
        <v>2900</v>
      </c>
      <c r="Q6" s="297">
        <v>0</v>
      </c>
      <c r="R6" s="297">
        <v>3300</v>
      </c>
      <c r="S6" s="297">
        <v>3600</v>
      </c>
      <c r="T6" s="297">
        <v>7300</v>
      </c>
      <c r="U6" s="297">
        <v>5100</v>
      </c>
      <c r="V6" s="297">
        <v>3000</v>
      </c>
      <c r="W6" s="298">
        <v>0</v>
      </c>
      <c r="X6" s="298">
        <v>2600</v>
      </c>
      <c r="Y6" s="298">
        <v>3000</v>
      </c>
      <c r="Z6" s="298">
        <v>0</v>
      </c>
      <c r="AA6" s="298">
        <v>3100</v>
      </c>
      <c r="AB6" s="299">
        <v>0</v>
      </c>
      <c r="AC6" s="274">
        <v>1000</v>
      </c>
      <c r="AD6" s="275">
        <v>22900</v>
      </c>
    </row>
    <row r="7" spans="1:30" ht="30" customHeight="1">
      <c r="A7" s="276"/>
      <c r="B7" s="277" t="s">
        <v>51</v>
      </c>
      <c r="C7" s="278">
        <f>C5-C6</f>
        <v>35800</v>
      </c>
      <c r="D7" s="351">
        <f>D5-D6</f>
        <v>20600</v>
      </c>
      <c r="E7" s="352">
        <f>E5-E6</f>
        <v>400</v>
      </c>
      <c r="F7" s="352">
        <f t="shared" ref="F7:AD7" si="0">F5-F6</f>
        <v>4600</v>
      </c>
      <c r="G7" s="352">
        <f t="shared" si="0"/>
        <v>100</v>
      </c>
      <c r="H7" s="352">
        <f t="shared" si="0"/>
        <v>2800</v>
      </c>
      <c r="I7" s="352">
        <f>I5-I6</f>
        <v>0</v>
      </c>
      <c r="J7" s="352">
        <f t="shared" si="0"/>
        <v>3600</v>
      </c>
      <c r="K7" s="352">
        <f t="shared" si="0"/>
        <v>4500</v>
      </c>
      <c r="L7" s="352">
        <f t="shared" si="0"/>
        <v>100</v>
      </c>
      <c r="M7" s="352">
        <f t="shared" si="0"/>
        <v>0</v>
      </c>
      <c r="N7" s="352">
        <f t="shared" si="0"/>
        <v>-600</v>
      </c>
      <c r="O7" s="352">
        <f t="shared" si="0"/>
        <v>400</v>
      </c>
      <c r="P7" s="352">
        <f t="shared" si="0"/>
        <v>100</v>
      </c>
      <c r="Q7" s="352">
        <f t="shared" si="0"/>
        <v>0</v>
      </c>
      <c r="R7" s="352">
        <f t="shared" si="0"/>
        <v>-800</v>
      </c>
      <c r="S7" s="352">
        <f t="shared" si="0"/>
        <v>200</v>
      </c>
      <c r="T7" s="352">
        <f t="shared" si="0"/>
        <v>-1100</v>
      </c>
      <c r="U7" s="352">
        <f t="shared" si="0"/>
        <v>300</v>
      </c>
      <c r="V7" s="352">
        <f t="shared" si="0"/>
        <v>-100</v>
      </c>
      <c r="W7" s="352">
        <f t="shared" si="0"/>
        <v>0</v>
      </c>
      <c r="X7" s="352">
        <f t="shared" si="0"/>
        <v>200</v>
      </c>
      <c r="Y7" s="352">
        <f t="shared" si="0"/>
        <v>-100</v>
      </c>
      <c r="Z7" s="352">
        <f t="shared" si="0"/>
        <v>0</v>
      </c>
      <c r="AA7" s="352">
        <f t="shared" si="0"/>
        <v>-100</v>
      </c>
      <c r="AB7" s="352">
        <f t="shared" si="0"/>
        <v>0</v>
      </c>
      <c r="AC7" s="352">
        <f t="shared" si="0"/>
        <v>-1000</v>
      </c>
      <c r="AD7" s="353">
        <f t="shared" si="0"/>
        <v>1700</v>
      </c>
    </row>
    <row r="8" spans="1:30" ht="30" customHeight="1">
      <c r="A8" s="276"/>
      <c r="B8" s="279" t="s">
        <v>138</v>
      </c>
      <c r="C8" s="280">
        <f t="shared" ref="C8:H8" si="1">IF(C5&gt;0,IF(C6&gt;0,C5/C6,0),0)</f>
        <v>1.0671543800412679</v>
      </c>
      <c r="D8" s="354">
        <f t="shared" si="1"/>
        <v>1.0818434644417958</v>
      </c>
      <c r="E8" s="355">
        <f t="shared" si="1"/>
        <v>1.016</v>
      </c>
      <c r="F8" s="355">
        <f t="shared" si="1"/>
        <v>1.0972515856236786</v>
      </c>
      <c r="G8" s="355">
        <f t="shared" si="1"/>
        <v>1.0046511627906978</v>
      </c>
      <c r="H8" s="355">
        <f t="shared" si="1"/>
        <v>1.0434782608695652</v>
      </c>
      <c r="I8" s="355" t="s">
        <v>52</v>
      </c>
      <c r="J8" s="356">
        <f>IF(J5&gt;0,IF(J6&gt;0,J5/J6,0),0)</f>
        <v>1.0808988764044944</v>
      </c>
      <c r="K8" s="356" t="s">
        <v>139</v>
      </c>
      <c r="L8" s="355">
        <f>IF(L5&gt;0,IF(L6&gt;0,L5/L6,0),0)</f>
        <v>1.0085470085470085</v>
      </c>
      <c r="M8" s="355">
        <f>IF(M5&gt;0,IF(M6&gt;0,M5/M6,0),0)</f>
        <v>1</v>
      </c>
      <c r="N8" s="356" t="s">
        <v>202</v>
      </c>
      <c r="O8" s="355">
        <f>IF(O5&gt;0,IF(O6&gt;0,O5/O6,0),0)</f>
        <v>1.173913043478261</v>
      </c>
      <c r="P8" s="355">
        <f>IF(P5&gt;0,IF(P6&gt;0,P5/P6,0),0)</f>
        <v>1.0344827586206897</v>
      </c>
      <c r="Q8" s="355" t="s">
        <v>52</v>
      </c>
      <c r="R8" s="356">
        <f>IF(R5&gt;0,IF(R6&gt;0,R5/R6,0),0)</f>
        <v>0.75757575757575757</v>
      </c>
      <c r="S8" s="355">
        <f>IF(S5&gt;0,IF(S6&gt;0,S5/S6,0),0)</f>
        <v>1.0555555555555556</v>
      </c>
      <c r="T8" s="355">
        <f>IF(T5&gt;0,IF(T6&gt;0,T5/T6,0),0)</f>
        <v>0.84931506849315064</v>
      </c>
      <c r="U8" s="356">
        <f>IF(U5&gt;0,IF(U6&gt;0,U5/U6,0),0)</f>
        <v>1.0588235294117647</v>
      </c>
      <c r="V8" s="356">
        <f>IF(V5&gt;0,IF(V6&gt;0,V5/V6,0),0)</f>
        <v>0.96666666666666667</v>
      </c>
      <c r="W8" s="356" t="s">
        <v>52</v>
      </c>
      <c r="X8" s="356">
        <f>IF(X5&gt;0,IF(X6&gt;0,X5/X6,0),0)</f>
        <v>1.0769230769230769</v>
      </c>
      <c r="Y8" s="355">
        <f>IF(Y5&gt;0,IF(Y6&gt;0,Y5/Y6,0),0)</f>
        <v>0.96666666666666667</v>
      </c>
      <c r="Z8" s="355" t="s">
        <v>52</v>
      </c>
      <c r="AA8" s="356">
        <f>IF(AA5&gt;0,IF(AA6&gt;0,AA5/AA6,0),0)</f>
        <v>0.967741935483871</v>
      </c>
      <c r="AB8" s="355" t="s">
        <v>52</v>
      </c>
      <c r="AC8" s="356" t="s">
        <v>202</v>
      </c>
      <c r="AD8" s="357">
        <f>IF(AD5&gt;0,IF(AD6&gt;0,AD5/AD6,0),0)</f>
        <v>1.0742358078602621</v>
      </c>
    </row>
    <row r="9" spans="1:30" ht="30" customHeight="1" thickBot="1">
      <c r="A9" s="281"/>
      <c r="B9" s="282" t="e">
        <f>#REF!</f>
        <v>#REF!</v>
      </c>
      <c r="C9" s="283">
        <v>1</v>
      </c>
      <c r="D9" s="358">
        <f t="shared" ref="D9:AD9" si="2">D5/$C$5</f>
        <v>0.47864299525399895</v>
      </c>
      <c r="E9" s="358">
        <f t="shared" si="2"/>
        <v>4.4647565477236771E-2</v>
      </c>
      <c r="F9" s="358">
        <f t="shared" si="2"/>
        <v>9.1228686939708203E-2</v>
      </c>
      <c r="G9" s="358">
        <f t="shared" si="2"/>
        <v>3.7968008437335207E-2</v>
      </c>
      <c r="H9" s="358">
        <f t="shared" si="2"/>
        <v>0.11812269291615399</v>
      </c>
      <c r="I9" s="358">
        <f t="shared" si="2"/>
        <v>0</v>
      </c>
      <c r="J9" s="358">
        <f t="shared" si="2"/>
        <v>8.4549129899806647E-2</v>
      </c>
      <c r="K9" s="358">
        <f t="shared" si="2"/>
        <v>7.9100017577781682E-3</v>
      </c>
      <c r="L9" s="358">
        <f t="shared" si="2"/>
        <v>2.0741782387062754E-2</v>
      </c>
      <c r="M9" s="358">
        <f t="shared" si="2"/>
        <v>1.1074002460889435E-2</v>
      </c>
      <c r="N9" s="358">
        <f t="shared" si="2"/>
        <v>0</v>
      </c>
      <c r="O9" s="358">
        <f t="shared" si="2"/>
        <v>4.7460010546669009E-3</v>
      </c>
      <c r="P9" s="358">
        <f t="shared" si="2"/>
        <v>5.2733345051854457E-3</v>
      </c>
      <c r="Q9" s="358">
        <f t="shared" si="2"/>
        <v>0</v>
      </c>
      <c r="R9" s="358">
        <f t="shared" si="2"/>
        <v>4.3944454209878716E-3</v>
      </c>
      <c r="S9" s="358">
        <f t="shared" si="2"/>
        <v>6.6795570399015647E-3</v>
      </c>
      <c r="T9" s="358">
        <f t="shared" si="2"/>
        <v>1.0898224644049921E-2</v>
      </c>
      <c r="U9" s="358">
        <f t="shared" si="2"/>
        <v>9.4920021093338018E-3</v>
      </c>
      <c r="V9" s="358">
        <f t="shared" si="2"/>
        <v>5.0975566883459311E-3</v>
      </c>
      <c r="W9" s="358">
        <f t="shared" si="2"/>
        <v>0</v>
      </c>
      <c r="X9" s="358">
        <f t="shared" si="2"/>
        <v>4.9217788715064156E-3</v>
      </c>
      <c r="Y9" s="358">
        <f t="shared" si="2"/>
        <v>5.0975566883459311E-3</v>
      </c>
      <c r="Z9" s="358">
        <f t="shared" si="2"/>
        <v>0</v>
      </c>
      <c r="AA9" s="358">
        <f t="shared" si="2"/>
        <v>5.2733345051854457E-3</v>
      </c>
      <c r="AB9" s="358">
        <f t="shared" si="2"/>
        <v>0</v>
      </c>
      <c r="AC9" s="358">
        <f t="shared" si="2"/>
        <v>0</v>
      </c>
      <c r="AD9" s="359">
        <f t="shared" si="2"/>
        <v>4.3241342942520654E-2</v>
      </c>
    </row>
    <row r="10" spans="1:30" ht="30" customHeight="1" thickBot="1">
      <c r="A10" s="284" t="s">
        <v>190</v>
      </c>
      <c r="B10" s="285" t="s">
        <v>105</v>
      </c>
      <c r="C10" s="693">
        <f>SUM(D10:AD10)</f>
        <v>5924700</v>
      </c>
      <c r="D10" s="694">
        <v>2775100</v>
      </c>
      <c r="E10" s="691">
        <v>283700</v>
      </c>
      <c r="F10" s="691">
        <v>533700</v>
      </c>
      <c r="G10" s="691">
        <v>208300</v>
      </c>
      <c r="H10" s="691">
        <v>695700</v>
      </c>
      <c r="I10" s="691">
        <v>1300</v>
      </c>
      <c r="J10" s="691">
        <v>454000</v>
      </c>
      <c r="K10" s="691">
        <v>21000</v>
      </c>
      <c r="L10" s="691">
        <v>129600</v>
      </c>
      <c r="M10" s="691">
        <v>64900</v>
      </c>
      <c r="N10" s="691">
        <v>700</v>
      </c>
      <c r="O10" s="691">
        <v>16800</v>
      </c>
      <c r="P10" s="691">
        <v>31300</v>
      </c>
      <c r="Q10" s="691">
        <v>0</v>
      </c>
      <c r="R10" s="691">
        <v>31500</v>
      </c>
      <c r="S10" s="691">
        <v>42200</v>
      </c>
      <c r="T10" s="691">
        <v>69500</v>
      </c>
      <c r="U10" s="691">
        <v>52200</v>
      </c>
      <c r="V10" s="691">
        <v>27800</v>
      </c>
      <c r="W10" s="691">
        <v>0</v>
      </c>
      <c r="X10" s="691">
        <v>26500</v>
      </c>
      <c r="Y10" s="691">
        <v>31900</v>
      </c>
      <c r="Z10" s="691">
        <v>0</v>
      </c>
      <c r="AA10" s="691">
        <v>31900</v>
      </c>
      <c r="AB10" s="691">
        <v>7300</v>
      </c>
      <c r="AC10" s="691">
        <v>5300</v>
      </c>
      <c r="AD10" s="692">
        <v>382500</v>
      </c>
    </row>
    <row r="11" spans="1:30" ht="30" customHeight="1">
      <c r="A11" s="286" t="s">
        <v>191</v>
      </c>
      <c r="B11" s="287" t="s">
        <v>106</v>
      </c>
      <c r="C11" s="288">
        <f>SUM(D11:AD11)</f>
        <v>5528000</v>
      </c>
      <c r="D11" s="360">
        <v>2578500</v>
      </c>
      <c r="E11" s="360">
        <v>293000</v>
      </c>
      <c r="F11" s="360">
        <v>481700</v>
      </c>
      <c r="G11" s="360">
        <v>238300</v>
      </c>
      <c r="H11" s="360">
        <v>686200</v>
      </c>
      <c r="I11" s="360">
        <v>200</v>
      </c>
      <c r="J11" s="360">
        <v>437400</v>
      </c>
      <c r="K11" s="360">
        <v>100</v>
      </c>
      <c r="L11" s="360">
        <v>123200</v>
      </c>
      <c r="M11" s="360">
        <v>40300</v>
      </c>
      <c r="N11" s="360">
        <v>600</v>
      </c>
      <c r="O11" s="360">
        <v>17600</v>
      </c>
      <c r="P11" s="360">
        <v>28500</v>
      </c>
      <c r="Q11" s="360">
        <v>100</v>
      </c>
      <c r="R11" s="360">
        <v>35900</v>
      </c>
      <c r="S11" s="360">
        <v>42300</v>
      </c>
      <c r="T11" s="360">
        <v>62900</v>
      </c>
      <c r="U11" s="360">
        <v>56600</v>
      </c>
      <c r="V11" s="360">
        <v>13800</v>
      </c>
      <c r="W11" s="360">
        <v>300</v>
      </c>
      <c r="X11" s="360">
        <v>24200</v>
      </c>
      <c r="Y11" s="360">
        <v>30000</v>
      </c>
      <c r="Z11" s="360">
        <v>100</v>
      </c>
      <c r="AA11" s="360">
        <v>31100</v>
      </c>
      <c r="AB11" s="360">
        <v>0</v>
      </c>
      <c r="AC11" s="360">
        <v>3700</v>
      </c>
      <c r="AD11" s="361">
        <v>301400</v>
      </c>
    </row>
    <row r="12" spans="1:30" ht="30" customHeight="1">
      <c r="A12" s="276"/>
      <c r="B12" s="289" t="s">
        <v>51</v>
      </c>
      <c r="C12" s="278">
        <f>IF(C11=0,0,C10-C11)</f>
        <v>396700</v>
      </c>
      <c r="D12" s="352">
        <f t="shared" ref="D12:O12" si="3">D10-D11</f>
        <v>196600</v>
      </c>
      <c r="E12" s="352">
        <f t="shared" si="3"/>
        <v>-9300</v>
      </c>
      <c r="F12" s="352">
        <f t="shared" si="3"/>
        <v>52000</v>
      </c>
      <c r="G12" s="352">
        <f t="shared" si="3"/>
        <v>-30000</v>
      </c>
      <c r="H12" s="352">
        <f t="shared" si="3"/>
        <v>9500</v>
      </c>
      <c r="I12" s="352">
        <f>I10-I11</f>
        <v>1100</v>
      </c>
      <c r="J12" s="352">
        <f t="shared" si="3"/>
        <v>16600</v>
      </c>
      <c r="K12" s="352">
        <f t="shared" si="3"/>
        <v>20900</v>
      </c>
      <c r="L12" s="352">
        <f t="shared" si="3"/>
        <v>6400</v>
      </c>
      <c r="M12" s="352">
        <f t="shared" si="3"/>
        <v>24600</v>
      </c>
      <c r="N12" s="352">
        <f t="shared" si="3"/>
        <v>100</v>
      </c>
      <c r="O12" s="352">
        <f t="shared" si="3"/>
        <v>-800</v>
      </c>
      <c r="P12" s="352">
        <f>P10-P11</f>
        <v>2800</v>
      </c>
      <c r="Q12" s="352">
        <f t="shared" ref="Q12:AD12" si="4">Q10-Q11</f>
        <v>-100</v>
      </c>
      <c r="R12" s="352">
        <f t="shared" si="4"/>
        <v>-4400</v>
      </c>
      <c r="S12" s="352">
        <f t="shared" si="4"/>
        <v>-100</v>
      </c>
      <c r="T12" s="352">
        <f t="shared" si="4"/>
        <v>6600</v>
      </c>
      <c r="U12" s="352">
        <f t="shared" si="4"/>
        <v>-4400</v>
      </c>
      <c r="V12" s="352">
        <f t="shared" si="4"/>
        <v>14000</v>
      </c>
      <c r="W12" s="352">
        <f t="shared" si="4"/>
        <v>-300</v>
      </c>
      <c r="X12" s="352">
        <f t="shared" si="4"/>
        <v>2300</v>
      </c>
      <c r="Y12" s="352">
        <f t="shared" si="4"/>
        <v>1900</v>
      </c>
      <c r="Z12" s="352">
        <f t="shared" si="4"/>
        <v>-100</v>
      </c>
      <c r="AA12" s="352">
        <f t="shared" si="4"/>
        <v>800</v>
      </c>
      <c r="AB12" s="352">
        <f t="shared" si="4"/>
        <v>7300</v>
      </c>
      <c r="AC12" s="352">
        <f t="shared" si="4"/>
        <v>1600</v>
      </c>
      <c r="AD12" s="353">
        <f t="shared" si="4"/>
        <v>81100</v>
      </c>
    </row>
    <row r="13" spans="1:30" ht="30" customHeight="1">
      <c r="A13" s="276"/>
      <c r="B13" s="290" t="s">
        <v>107</v>
      </c>
      <c r="C13" s="280">
        <f t="shared" ref="C13:P13" si="5">IF(C10&gt;0,IF(C11&gt;0,C10/C11,0),0)</f>
        <v>1.0717619392185238</v>
      </c>
      <c r="D13" s="354">
        <f t="shared" si="5"/>
        <v>1.0762458793872407</v>
      </c>
      <c r="E13" s="355">
        <f t="shared" si="5"/>
        <v>0.96825938566552905</v>
      </c>
      <c r="F13" s="355">
        <f t="shared" si="5"/>
        <v>1.107951006850737</v>
      </c>
      <c r="G13" s="355">
        <f t="shared" si="5"/>
        <v>0.87410826689047416</v>
      </c>
      <c r="H13" s="355">
        <f t="shared" si="5"/>
        <v>1.0138443602448266</v>
      </c>
      <c r="I13" s="355">
        <f t="shared" si="5"/>
        <v>6.5</v>
      </c>
      <c r="J13" s="355">
        <f t="shared" si="5"/>
        <v>1.0379515317786923</v>
      </c>
      <c r="K13" s="355">
        <f t="shared" si="5"/>
        <v>210</v>
      </c>
      <c r="L13" s="355">
        <f t="shared" si="5"/>
        <v>1.051948051948052</v>
      </c>
      <c r="M13" s="355">
        <f t="shared" si="5"/>
        <v>1.6104218362282878</v>
      </c>
      <c r="N13" s="355">
        <f t="shared" si="5"/>
        <v>1.1666666666666667</v>
      </c>
      <c r="O13" s="355">
        <f t="shared" si="5"/>
        <v>0.95454545454545459</v>
      </c>
      <c r="P13" s="355">
        <f t="shared" si="5"/>
        <v>1.0982456140350878</v>
      </c>
      <c r="Q13" s="355" t="s">
        <v>165</v>
      </c>
      <c r="R13" s="355">
        <f>IF(R10&gt;0,IF(R11&gt;0,R10/R11,0),0)</f>
        <v>0.87743732590529244</v>
      </c>
      <c r="S13" s="355">
        <f>IF(S10&gt;0,IF(S11&gt;0,S10/S11,0),0)</f>
        <v>0.99763593380614657</v>
      </c>
      <c r="T13" s="355">
        <f>IF(T10&gt;0,IF(T11&gt;0,T10/T11,0),0)</f>
        <v>1.1049284578696343</v>
      </c>
      <c r="U13" s="355">
        <f>IF(U10&gt;0,IF(U11&gt;0,U10/U11,0),0)</f>
        <v>0.92226148409893993</v>
      </c>
      <c r="V13" s="355">
        <f>IF(V10&gt;0,IF(V11&gt;0,V10/V11,0),0)</f>
        <v>2.0144927536231885</v>
      </c>
      <c r="W13" s="355" t="s">
        <v>165</v>
      </c>
      <c r="X13" s="355">
        <f>IF(X10&gt;0,IF(X11&gt;0,X10/X11,0),0)</f>
        <v>1.0950413223140496</v>
      </c>
      <c r="Y13" s="355">
        <f>IF(Y10&gt;0,IF(Y11&gt;0,Y10/Y11,0),0)</f>
        <v>1.0633333333333332</v>
      </c>
      <c r="Z13" s="355" t="s">
        <v>165</v>
      </c>
      <c r="AA13" s="355">
        <f>IF(AA10&gt;0,IF(AA11&gt;0,AA10/AA11,0),0)</f>
        <v>1.0257234726688103</v>
      </c>
      <c r="AB13" s="355" t="s">
        <v>139</v>
      </c>
      <c r="AC13" s="355">
        <f>IF(AC10&gt;0,IF(AC11&gt;0,AC10/AC11,0),0)</f>
        <v>1.4324324324324325</v>
      </c>
      <c r="AD13" s="357">
        <f>IF(AD10&gt;0,IF(AD11&gt;0,AD10/AD11,0),0)</f>
        <v>1.2690776376907764</v>
      </c>
    </row>
    <row r="14" spans="1:30" ht="30" customHeight="1" thickBot="1">
      <c r="A14" s="281"/>
      <c r="B14" s="291" t="s">
        <v>102</v>
      </c>
      <c r="C14" s="292">
        <v>1</v>
      </c>
      <c r="D14" s="362">
        <f t="shared" ref="D14:AD14" si="6">D10/$C$10</f>
        <v>0.46839502422063567</v>
      </c>
      <c r="E14" s="362">
        <f t="shared" si="6"/>
        <v>4.7884281060644421E-2</v>
      </c>
      <c r="F14" s="362">
        <f t="shared" si="6"/>
        <v>9.0080510405590161E-2</v>
      </c>
      <c r="G14" s="362">
        <f t="shared" si="6"/>
        <v>3.5157898290208787E-2</v>
      </c>
      <c r="H14" s="362">
        <f t="shared" si="6"/>
        <v>0.11742366702111499</v>
      </c>
      <c r="I14" s="362">
        <f t="shared" si="6"/>
        <v>2.1942039259371783E-4</v>
      </c>
      <c r="J14" s="362">
        <f t="shared" si="6"/>
        <v>7.662835249042145E-2</v>
      </c>
      <c r="K14" s="362">
        <f t="shared" si="6"/>
        <v>3.5444832649754419E-3</v>
      </c>
      <c r="L14" s="362">
        <f t="shared" si="6"/>
        <v>2.1874525292419868E-2</v>
      </c>
      <c r="M14" s="362">
        <f t="shared" si="6"/>
        <v>1.0954141137947912E-2</v>
      </c>
      <c r="N14" s="362">
        <f t="shared" si="6"/>
        <v>1.1814944216584805E-4</v>
      </c>
      <c r="O14" s="362">
        <f t="shared" si="6"/>
        <v>2.8355866119803533E-3</v>
      </c>
      <c r="P14" s="362">
        <f t="shared" si="6"/>
        <v>5.2829679139872058E-3</v>
      </c>
      <c r="Q14" s="362">
        <f t="shared" si="6"/>
        <v>0</v>
      </c>
      <c r="R14" s="362">
        <f t="shared" si="6"/>
        <v>5.3167248974631629E-3</v>
      </c>
      <c r="S14" s="362">
        <f t="shared" si="6"/>
        <v>7.1227235134268402E-3</v>
      </c>
      <c r="T14" s="362">
        <f t="shared" si="6"/>
        <v>1.1730551757894914E-2</v>
      </c>
      <c r="U14" s="362">
        <f t="shared" si="6"/>
        <v>8.8105726872246704E-3</v>
      </c>
      <c r="V14" s="362">
        <f t="shared" si="6"/>
        <v>4.6922207031579654E-3</v>
      </c>
      <c r="W14" s="362">
        <f t="shared" si="6"/>
        <v>0</v>
      </c>
      <c r="X14" s="362">
        <f t="shared" si="6"/>
        <v>4.4728003105642478E-3</v>
      </c>
      <c r="Y14" s="362">
        <f t="shared" si="6"/>
        <v>5.3842388644150755E-3</v>
      </c>
      <c r="Z14" s="362">
        <f t="shared" si="6"/>
        <v>0</v>
      </c>
      <c r="AA14" s="362">
        <f t="shared" si="6"/>
        <v>5.3842388644150755E-3</v>
      </c>
      <c r="AB14" s="362">
        <f t="shared" si="6"/>
        <v>1.2321298968724155E-3</v>
      </c>
      <c r="AC14" s="362">
        <f t="shared" si="6"/>
        <v>8.9456006211284956E-4</v>
      </c>
      <c r="AD14" s="363">
        <f t="shared" si="6"/>
        <v>6.4560230897766982E-2</v>
      </c>
    </row>
    <row r="15" spans="1:30" ht="30" customHeight="1" thickBot="1">
      <c r="A15" s="284" t="s">
        <v>192</v>
      </c>
      <c r="B15" s="293" t="s">
        <v>110</v>
      </c>
      <c r="C15" s="690">
        <f>SUM(D15:AD15)</f>
        <v>1461800</v>
      </c>
      <c r="D15" s="691">
        <v>698800</v>
      </c>
      <c r="E15" s="691">
        <v>66700</v>
      </c>
      <c r="F15" s="691">
        <v>126400</v>
      </c>
      <c r="G15" s="691">
        <v>53000</v>
      </c>
      <c r="H15" s="691">
        <v>177400</v>
      </c>
      <c r="I15" s="691">
        <v>0</v>
      </c>
      <c r="J15" s="691">
        <v>124100</v>
      </c>
      <c r="K15" s="691">
        <v>12800</v>
      </c>
      <c r="L15" s="691">
        <v>30900</v>
      </c>
      <c r="M15" s="691">
        <v>17200</v>
      </c>
      <c r="N15" s="691">
        <v>300</v>
      </c>
      <c r="O15" s="691">
        <v>5800</v>
      </c>
      <c r="P15" s="691">
        <v>8300</v>
      </c>
      <c r="Q15" s="691">
        <v>0</v>
      </c>
      <c r="R15" s="691">
        <v>6400</v>
      </c>
      <c r="S15" s="691">
        <v>9800</v>
      </c>
      <c r="T15" s="691">
        <v>15400</v>
      </c>
      <c r="U15" s="691">
        <v>12100</v>
      </c>
      <c r="V15" s="691">
        <v>7200</v>
      </c>
      <c r="W15" s="691">
        <v>0</v>
      </c>
      <c r="X15" s="691">
        <v>6700</v>
      </c>
      <c r="Y15" s="691">
        <v>8000</v>
      </c>
      <c r="Z15" s="691">
        <v>0</v>
      </c>
      <c r="AA15" s="691">
        <v>8000</v>
      </c>
      <c r="AB15" s="691">
        <v>0</v>
      </c>
      <c r="AC15" s="691">
        <v>1800</v>
      </c>
      <c r="AD15" s="692">
        <v>64700</v>
      </c>
    </row>
    <row r="16" spans="1:30" ht="30" customHeight="1">
      <c r="A16" s="294" t="s">
        <v>193</v>
      </c>
      <c r="B16" s="287" t="s">
        <v>111</v>
      </c>
      <c r="C16" s="288">
        <f>SUM(D16:AD16)</f>
        <v>1372900</v>
      </c>
      <c r="D16" s="360">
        <v>652900</v>
      </c>
      <c r="E16" s="360">
        <v>68300</v>
      </c>
      <c r="F16" s="360">
        <v>105300</v>
      </c>
      <c r="G16" s="360">
        <v>56900</v>
      </c>
      <c r="H16" s="360">
        <v>172800</v>
      </c>
      <c r="I16" s="360">
        <v>200</v>
      </c>
      <c r="J16" s="360">
        <v>117400</v>
      </c>
      <c r="K16" s="360">
        <v>100</v>
      </c>
      <c r="L16" s="360">
        <v>30600</v>
      </c>
      <c r="M16" s="360">
        <v>15300</v>
      </c>
      <c r="N16" s="360">
        <v>600</v>
      </c>
      <c r="O16" s="360">
        <v>5400</v>
      </c>
      <c r="P16" s="360">
        <v>7500</v>
      </c>
      <c r="Q16" s="360">
        <v>100</v>
      </c>
      <c r="R16" s="360">
        <v>8300</v>
      </c>
      <c r="S16" s="360">
        <v>9000</v>
      </c>
      <c r="T16" s="360">
        <v>18700</v>
      </c>
      <c r="U16" s="360">
        <v>11400</v>
      </c>
      <c r="V16" s="360">
        <v>8400</v>
      </c>
      <c r="W16" s="360">
        <v>0</v>
      </c>
      <c r="X16" s="360">
        <v>6600</v>
      </c>
      <c r="Y16" s="360">
        <v>8000</v>
      </c>
      <c r="Z16" s="360">
        <v>100</v>
      </c>
      <c r="AA16" s="360">
        <v>8000</v>
      </c>
      <c r="AB16" s="360">
        <v>0</v>
      </c>
      <c r="AC16" s="360">
        <v>2100</v>
      </c>
      <c r="AD16" s="361">
        <v>58900</v>
      </c>
    </row>
    <row r="17" spans="1:30" ht="30" customHeight="1">
      <c r="A17" s="276"/>
      <c r="B17" s="289" t="s">
        <v>51</v>
      </c>
      <c r="C17" s="295">
        <f>IF(C16=0,0,C15-C16)</f>
        <v>88900</v>
      </c>
      <c r="D17" s="364">
        <f t="shared" ref="D17:AD17" si="7">D15-D16</f>
        <v>45900</v>
      </c>
      <c r="E17" s="364">
        <f t="shared" si="7"/>
        <v>-1600</v>
      </c>
      <c r="F17" s="364">
        <f t="shared" si="7"/>
        <v>21100</v>
      </c>
      <c r="G17" s="364">
        <f t="shared" si="7"/>
        <v>-3900</v>
      </c>
      <c r="H17" s="364">
        <f t="shared" si="7"/>
        <v>4600</v>
      </c>
      <c r="I17" s="364">
        <f>I15-I16</f>
        <v>-200</v>
      </c>
      <c r="J17" s="364">
        <f t="shared" si="7"/>
        <v>6700</v>
      </c>
      <c r="K17" s="364">
        <f t="shared" si="7"/>
        <v>12700</v>
      </c>
      <c r="L17" s="364">
        <f t="shared" si="7"/>
        <v>300</v>
      </c>
      <c r="M17" s="364">
        <f t="shared" si="7"/>
        <v>1900</v>
      </c>
      <c r="N17" s="364">
        <f t="shared" si="7"/>
        <v>-300</v>
      </c>
      <c r="O17" s="364">
        <f t="shared" si="7"/>
        <v>400</v>
      </c>
      <c r="P17" s="364">
        <f t="shared" si="7"/>
        <v>800</v>
      </c>
      <c r="Q17" s="364">
        <f t="shared" si="7"/>
        <v>-100</v>
      </c>
      <c r="R17" s="364">
        <f t="shared" si="7"/>
        <v>-1900</v>
      </c>
      <c r="S17" s="364">
        <f t="shared" si="7"/>
        <v>800</v>
      </c>
      <c r="T17" s="364">
        <f t="shared" si="7"/>
        <v>-3300</v>
      </c>
      <c r="U17" s="364">
        <f t="shared" si="7"/>
        <v>700</v>
      </c>
      <c r="V17" s="364">
        <f t="shared" si="7"/>
        <v>-1200</v>
      </c>
      <c r="W17" s="364">
        <f t="shared" si="7"/>
        <v>0</v>
      </c>
      <c r="X17" s="364">
        <f t="shared" si="7"/>
        <v>100</v>
      </c>
      <c r="Y17" s="364">
        <f t="shared" si="7"/>
        <v>0</v>
      </c>
      <c r="Z17" s="364">
        <f t="shared" si="7"/>
        <v>-100</v>
      </c>
      <c r="AA17" s="364">
        <f t="shared" si="7"/>
        <v>0</v>
      </c>
      <c r="AB17" s="364">
        <f t="shared" si="7"/>
        <v>0</v>
      </c>
      <c r="AC17" s="364">
        <f t="shared" si="7"/>
        <v>-300</v>
      </c>
      <c r="AD17" s="365">
        <f t="shared" si="7"/>
        <v>5800</v>
      </c>
    </row>
    <row r="18" spans="1:30" ht="30" customHeight="1">
      <c r="A18" s="276"/>
      <c r="B18" s="290" t="s">
        <v>112</v>
      </c>
      <c r="C18" s="280">
        <f t="shared" ref="C18:H18" si="8">IF(C15&gt;0,IF(C16&gt;0,C15/C16,0),0)</f>
        <v>1.0647534416199287</v>
      </c>
      <c r="D18" s="354">
        <f t="shared" si="8"/>
        <v>1.0703017307397764</v>
      </c>
      <c r="E18" s="355">
        <f t="shared" si="8"/>
        <v>0.97657393850658858</v>
      </c>
      <c r="F18" s="355">
        <f t="shared" si="8"/>
        <v>1.2003798670465338</v>
      </c>
      <c r="G18" s="355">
        <f t="shared" si="8"/>
        <v>0.93145869947275928</v>
      </c>
      <c r="H18" s="355">
        <f t="shared" si="8"/>
        <v>1.0266203703703705</v>
      </c>
      <c r="I18" s="355" t="s">
        <v>165</v>
      </c>
      <c r="J18" s="355">
        <f t="shared" ref="J18:P18" si="9">IF(J15&gt;0,IF(J16&gt;0,J15/J16,0),0)</f>
        <v>1.0570698466780239</v>
      </c>
      <c r="K18" s="355">
        <f t="shared" si="9"/>
        <v>128</v>
      </c>
      <c r="L18" s="355">
        <f t="shared" si="9"/>
        <v>1.0098039215686274</v>
      </c>
      <c r="M18" s="355">
        <f t="shared" si="9"/>
        <v>1.1241830065359477</v>
      </c>
      <c r="N18" s="355" t="s">
        <v>139</v>
      </c>
      <c r="O18" s="355">
        <f t="shared" si="9"/>
        <v>1.0740740740740742</v>
      </c>
      <c r="P18" s="355">
        <f t="shared" si="9"/>
        <v>1.1066666666666667</v>
      </c>
      <c r="Q18" s="355" t="s">
        <v>165</v>
      </c>
      <c r="R18" s="355">
        <f>IF(R15&gt;0,IF(R16&gt;0,R15/R16,0),0)</f>
        <v>0.77108433734939763</v>
      </c>
      <c r="S18" s="355">
        <f>IF(S15&gt;0,IF(S16&gt;0,S15/S16,0),0)</f>
        <v>1.0888888888888888</v>
      </c>
      <c r="T18" s="355">
        <f>IF(T15&gt;0,IF(T16&gt;0,T15/T16,0),0)</f>
        <v>0.82352941176470584</v>
      </c>
      <c r="U18" s="355">
        <f>IF(U15&gt;0,IF(U16&gt;0,U15/U16,0),0)</f>
        <v>1.0614035087719298</v>
      </c>
      <c r="V18" s="355">
        <f>IF(V15&gt;0,IF(V16&gt;0,V15/V16,0),0)</f>
        <v>0.8571428571428571</v>
      </c>
      <c r="W18" s="355" t="s">
        <v>52</v>
      </c>
      <c r="X18" s="355">
        <f>IF(X15&gt;0,IF(X16&gt;0,X15/X16,0),0)</f>
        <v>1.0151515151515151</v>
      </c>
      <c r="Y18" s="355">
        <f>IF(Y15&gt;0,IF(Y16&gt;0,Y15/Y16,0),0)</f>
        <v>1</v>
      </c>
      <c r="Z18" s="355" t="s">
        <v>165</v>
      </c>
      <c r="AA18" s="355">
        <f>IF(AA15&gt;0,IF(AA16&gt;0,AA15/AA16,0),0)</f>
        <v>1</v>
      </c>
      <c r="AB18" s="355" t="s">
        <v>52</v>
      </c>
      <c r="AC18" s="355">
        <f>IF(AC15&gt;0,IF(AC16&gt;0,AC15/AC16,0),0)</f>
        <v>0.8571428571428571</v>
      </c>
      <c r="AD18" s="357">
        <f>IF(AD15&gt;0,IF(AD16&gt;0,AD15/AD16,0),0)</f>
        <v>1.0984719864176571</v>
      </c>
    </row>
    <row r="19" spans="1:30" ht="30" customHeight="1" thickBot="1">
      <c r="A19" s="276"/>
      <c r="B19" s="291" t="s">
        <v>140</v>
      </c>
      <c r="C19" s="292">
        <v>1</v>
      </c>
      <c r="D19" s="362">
        <f t="shared" ref="D19:AD19" si="10">D15/$C$15</f>
        <v>0.4780407716513887</v>
      </c>
      <c r="E19" s="362">
        <f t="shared" si="10"/>
        <v>4.5628676973594198E-2</v>
      </c>
      <c r="F19" s="362">
        <f t="shared" si="10"/>
        <v>8.6468737173347923E-2</v>
      </c>
      <c r="G19" s="362">
        <f t="shared" si="10"/>
        <v>3.6256669859077849E-2</v>
      </c>
      <c r="H19" s="362">
        <f t="shared" si="10"/>
        <v>0.1213572308113285</v>
      </c>
      <c r="I19" s="362">
        <f t="shared" si="10"/>
        <v>0</v>
      </c>
      <c r="J19" s="362">
        <f t="shared" si="10"/>
        <v>8.4895334519086055E-2</v>
      </c>
      <c r="K19" s="362">
        <f t="shared" si="10"/>
        <v>8.756327815022575E-3</v>
      </c>
      <c r="L19" s="362">
        <f t="shared" si="10"/>
        <v>2.1138322615952936E-2</v>
      </c>
      <c r="M19" s="362">
        <f t="shared" si="10"/>
        <v>1.1766315501436584E-2</v>
      </c>
      <c r="N19" s="362">
        <f t="shared" si="10"/>
        <v>2.052264331645916E-4</v>
      </c>
      <c r="O19" s="362">
        <f t="shared" si="10"/>
        <v>3.9677110411821042E-3</v>
      </c>
      <c r="P19" s="362">
        <f t="shared" si="10"/>
        <v>5.677931317553701E-3</v>
      </c>
      <c r="Q19" s="362">
        <f t="shared" si="10"/>
        <v>0</v>
      </c>
      <c r="R19" s="362">
        <f t="shared" si="10"/>
        <v>4.3781639075112875E-3</v>
      </c>
      <c r="S19" s="362">
        <f t="shared" si="10"/>
        <v>6.7040634833766587E-3</v>
      </c>
      <c r="T19" s="362">
        <f t="shared" si="10"/>
        <v>1.0534956902449035E-2</v>
      </c>
      <c r="U19" s="362">
        <f t="shared" si="10"/>
        <v>8.277466137638528E-3</v>
      </c>
      <c r="V19" s="362">
        <f t="shared" si="10"/>
        <v>4.9254343959501982E-3</v>
      </c>
      <c r="W19" s="362">
        <f t="shared" si="10"/>
        <v>0</v>
      </c>
      <c r="X19" s="362">
        <f t="shared" si="10"/>
        <v>4.5833903406758787E-3</v>
      </c>
      <c r="Y19" s="362">
        <f t="shared" si="10"/>
        <v>5.4727048843891089E-3</v>
      </c>
      <c r="Z19" s="362">
        <f t="shared" si="10"/>
        <v>0</v>
      </c>
      <c r="AA19" s="362">
        <f t="shared" si="10"/>
        <v>5.4727048843891089E-3</v>
      </c>
      <c r="AB19" s="362">
        <f t="shared" si="10"/>
        <v>0</v>
      </c>
      <c r="AC19" s="362">
        <f t="shared" si="10"/>
        <v>1.2313585989875496E-3</v>
      </c>
      <c r="AD19" s="363">
        <f t="shared" si="10"/>
        <v>4.426050075249692E-2</v>
      </c>
    </row>
    <row r="20" spans="1:30" ht="14.25">
      <c r="A20" s="366" t="s">
        <v>55</v>
      </c>
      <c r="B20" s="367" t="s">
        <v>56</v>
      </c>
      <c r="C20" s="368"/>
      <c r="D20" s="108"/>
      <c r="E20" s="108"/>
      <c r="F20" s="108"/>
      <c r="G20" s="108"/>
      <c r="H20" s="108"/>
      <c r="I20" s="108"/>
      <c r="J20" s="43"/>
      <c r="K20" s="43"/>
      <c r="L20" s="43"/>
      <c r="M20" s="43"/>
      <c r="N20" s="43"/>
      <c r="O20" s="43"/>
      <c r="P20" s="43"/>
      <c r="Q20" s="43"/>
      <c r="R20" s="43"/>
      <c r="S20" s="43"/>
      <c r="T20" s="43"/>
      <c r="U20" s="43"/>
      <c r="V20" s="43"/>
      <c r="W20" s="43"/>
      <c r="X20" s="43"/>
      <c r="Y20" s="43"/>
      <c r="Z20" s="43"/>
      <c r="AA20" s="43"/>
      <c r="AB20" s="43"/>
      <c r="AC20" s="43"/>
      <c r="AD20" s="43"/>
    </row>
    <row r="21" spans="1:30" ht="14.25">
      <c r="A21" s="369"/>
      <c r="B21" s="367" t="s">
        <v>141</v>
      </c>
      <c r="C21" s="368"/>
      <c r="D21" s="108"/>
      <c r="E21" s="108"/>
      <c r="F21" s="108"/>
      <c r="G21" s="108"/>
      <c r="H21" s="108"/>
      <c r="I21" s="108"/>
      <c r="J21" s="108"/>
      <c r="K21" s="108"/>
      <c r="L21" s="108"/>
      <c r="M21" s="108"/>
      <c r="N21" s="108"/>
      <c r="O21" s="108"/>
      <c r="P21" s="108"/>
      <c r="Q21" s="108"/>
      <c r="R21" s="108"/>
      <c r="S21" s="108"/>
      <c r="T21" s="108"/>
      <c r="U21" s="108"/>
      <c r="V21" s="43"/>
      <c r="W21" s="43"/>
      <c r="X21" s="43"/>
      <c r="Y21" s="43"/>
      <c r="Z21" s="43"/>
      <c r="AA21" s="43"/>
      <c r="AB21" s="43"/>
      <c r="AC21" s="43"/>
      <c r="AD21" s="43"/>
    </row>
    <row r="22" spans="1:30" ht="14.25">
      <c r="A22" s="369"/>
      <c r="B22" s="367" t="s">
        <v>142</v>
      </c>
      <c r="C22" s="368"/>
      <c r="D22" s="108"/>
      <c r="E22" s="108"/>
      <c r="F22" s="108"/>
      <c r="G22" s="108"/>
      <c r="H22" s="108"/>
      <c r="I22" s="108"/>
      <c r="J22" s="108"/>
      <c r="K22" s="108"/>
      <c r="L22" s="108"/>
      <c r="M22" s="108"/>
      <c r="N22" s="108"/>
      <c r="O22" s="108"/>
      <c r="P22" s="108"/>
      <c r="Q22" s="108"/>
      <c r="R22" s="108"/>
      <c r="S22" s="108"/>
      <c r="T22" s="108"/>
      <c r="U22" s="108"/>
      <c r="V22" s="43"/>
      <c r="W22" s="43"/>
      <c r="X22" s="43"/>
      <c r="Y22" s="43"/>
      <c r="Z22" s="43"/>
      <c r="AA22" s="43"/>
      <c r="AB22" s="43"/>
      <c r="AC22" s="43"/>
      <c r="AD22" s="43"/>
    </row>
    <row r="23" spans="1:30" ht="17.25">
      <c r="A23" s="43"/>
      <c r="B23" s="48"/>
      <c r="C23" s="370"/>
      <c r="D23" s="108"/>
      <c r="E23" s="108"/>
      <c r="F23" s="108"/>
      <c r="G23" s="108"/>
      <c r="H23" s="108"/>
      <c r="I23" s="108"/>
      <c r="J23" s="108"/>
      <c r="K23" s="108"/>
      <c r="L23" s="108"/>
      <c r="M23" s="108"/>
      <c r="N23" s="108"/>
      <c r="O23" s="108"/>
      <c r="P23" s="108"/>
      <c r="Q23" s="108"/>
      <c r="R23" s="108"/>
      <c r="S23" s="108"/>
      <c r="T23" s="108"/>
      <c r="U23" s="108"/>
      <c r="V23" s="43"/>
      <c r="W23" s="43"/>
      <c r="X23" s="43"/>
      <c r="Y23" s="43"/>
      <c r="Z23" s="43"/>
      <c r="AA23" s="43"/>
      <c r="AB23" s="43"/>
      <c r="AC23" s="43"/>
      <c r="AD23" s="43"/>
    </row>
    <row r="24" spans="1:30" ht="15" thickBot="1">
      <c r="A24" s="43"/>
      <c r="B24" s="43"/>
      <c r="C24" s="43"/>
      <c r="D24" s="300" t="s">
        <v>203</v>
      </c>
      <c r="E24" s="300"/>
      <c r="F24" s="300"/>
      <c r="G24" s="300"/>
      <c r="H24" s="300" t="s">
        <v>204</v>
      </c>
      <c r="I24" s="300"/>
      <c r="J24" s="300"/>
      <c r="K24" s="43"/>
      <c r="L24" s="43"/>
      <c r="M24" s="43"/>
      <c r="N24" s="43"/>
      <c r="O24" s="43"/>
      <c r="P24" s="43"/>
      <c r="Q24" s="43"/>
      <c r="R24" s="43"/>
      <c r="S24" s="43"/>
      <c r="T24" s="43"/>
      <c r="U24" s="43"/>
      <c r="V24" s="43"/>
      <c r="W24" s="43"/>
      <c r="X24" s="43"/>
      <c r="Y24" s="43"/>
      <c r="Z24" s="43"/>
      <c r="AA24" s="43"/>
      <c r="AB24" s="43"/>
      <c r="AC24" s="43"/>
      <c r="AD24" s="43"/>
    </row>
    <row r="25" spans="1:30" ht="15" thickBot="1">
      <c r="A25" s="43"/>
      <c r="B25" s="43"/>
      <c r="C25" s="43"/>
      <c r="D25" s="300"/>
      <c r="E25" s="301" t="s">
        <v>170</v>
      </c>
      <c r="F25" s="302" t="s">
        <v>171</v>
      </c>
      <c r="G25" s="300"/>
      <c r="H25" s="300"/>
      <c r="I25" s="301" t="s">
        <v>205</v>
      </c>
      <c r="J25" s="302" t="s">
        <v>206</v>
      </c>
      <c r="K25" s="43"/>
      <c r="L25" s="43"/>
      <c r="M25" s="43"/>
      <c r="N25" s="43"/>
      <c r="O25" s="43"/>
      <c r="P25" s="43"/>
      <c r="Q25" s="43"/>
      <c r="R25" s="43"/>
      <c r="S25" s="43"/>
      <c r="T25" s="43"/>
      <c r="U25" s="43"/>
      <c r="V25" s="43"/>
      <c r="W25" s="43"/>
      <c r="X25" s="43"/>
      <c r="Y25" s="43"/>
      <c r="Z25" s="43"/>
      <c r="AA25" s="43"/>
      <c r="AB25" s="43"/>
      <c r="AC25" s="43"/>
      <c r="AD25" s="43"/>
    </row>
    <row r="26" spans="1:30" ht="14.25">
      <c r="A26" s="43"/>
      <c r="B26" s="43"/>
      <c r="C26" s="43"/>
      <c r="D26" s="303" t="str">
        <f>B5</f>
        <v>25年3月</v>
      </c>
      <c r="E26" s="371">
        <v>267655</v>
      </c>
      <c r="F26" s="372">
        <v>35385</v>
      </c>
      <c r="G26" s="43"/>
      <c r="H26" s="303" t="str">
        <f>D26</f>
        <v>25年3月</v>
      </c>
      <c r="I26" s="371">
        <v>501800</v>
      </c>
      <c r="J26" s="373">
        <v>39500</v>
      </c>
      <c r="K26" s="43"/>
      <c r="L26" s="43"/>
      <c r="M26" s="43"/>
      <c r="N26" s="43"/>
      <c r="O26" s="43"/>
      <c r="P26" s="43"/>
      <c r="Q26" s="43"/>
      <c r="R26" s="43"/>
      <c r="S26" s="43"/>
      <c r="T26" s="43"/>
      <c r="U26" s="43"/>
      <c r="V26" s="43"/>
      <c r="W26" s="43"/>
      <c r="X26" s="43"/>
      <c r="Y26" s="43"/>
      <c r="Z26" s="43"/>
      <c r="AA26" s="43"/>
      <c r="AB26" s="43"/>
      <c r="AC26" s="43"/>
      <c r="AD26" s="43"/>
    </row>
    <row r="27" spans="1:30" ht="14.25">
      <c r="A27" s="43"/>
      <c r="B27" s="43"/>
      <c r="C27" s="43"/>
      <c r="D27" s="304" t="str">
        <f>B6</f>
        <v>24年3月</v>
      </c>
      <c r="E27" s="374">
        <v>264808</v>
      </c>
      <c r="F27" s="375">
        <v>12652</v>
      </c>
      <c r="G27" s="43"/>
      <c r="H27" s="304" t="str">
        <f>D27</f>
        <v>24年3月</v>
      </c>
      <c r="I27" s="374">
        <v>506500</v>
      </c>
      <c r="J27" s="376">
        <v>0</v>
      </c>
      <c r="K27" s="43"/>
      <c r="L27" s="43"/>
      <c r="M27" s="43"/>
      <c r="N27" s="43"/>
      <c r="O27" s="43"/>
      <c r="P27" s="43"/>
      <c r="Q27" s="43"/>
      <c r="R27" s="43"/>
      <c r="S27" s="43"/>
      <c r="T27" s="43"/>
      <c r="U27" s="43"/>
      <c r="V27" s="43"/>
      <c r="W27" s="43"/>
      <c r="X27" s="43"/>
      <c r="Y27" s="43"/>
      <c r="Z27" s="43"/>
      <c r="AA27" s="43"/>
      <c r="AB27" s="43"/>
      <c r="AC27" s="43"/>
      <c r="AD27" s="43"/>
    </row>
    <row r="28" spans="1:30" ht="14.25">
      <c r="A28" s="43"/>
      <c r="B28" s="43"/>
      <c r="C28" s="43"/>
      <c r="D28" s="305" t="str">
        <f>B7</f>
        <v>増減数</v>
      </c>
      <c r="E28" s="377">
        <f>E26-E27</f>
        <v>2847</v>
      </c>
      <c r="F28" s="378">
        <f>F26-F27</f>
        <v>22733</v>
      </c>
      <c r="G28" s="43"/>
      <c r="H28" s="305" t="str">
        <f>D28</f>
        <v>増減数</v>
      </c>
      <c r="I28" s="377">
        <f>I26-I27</f>
        <v>-4700</v>
      </c>
      <c r="J28" s="378">
        <f>J26-J27</f>
        <v>39500</v>
      </c>
      <c r="K28" s="43"/>
      <c r="L28" s="43"/>
      <c r="M28" s="43"/>
      <c r="N28" s="43"/>
      <c r="O28" s="43"/>
      <c r="P28" s="43"/>
      <c r="Q28" s="43"/>
      <c r="R28" s="43"/>
      <c r="S28" s="43"/>
      <c r="T28" s="43"/>
      <c r="U28" s="43"/>
      <c r="V28" s="43"/>
      <c r="W28" s="43"/>
      <c r="X28" s="43"/>
      <c r="Y28" s="43"/>
      <c r="Z28" s="43"/>
      <c r="AA28" s="43"/>
      <c r="AB28" s="43"/>
      <c r="AC28" s="43"/>
      <c r="AD28" s="43"/>
    </row>
    <row r="29" spans="1:30" ht="24">
      <c r="A29" s="43"/>
      <c r="B29" s="43"/>
      <c r="C29" s="43"/>
      <c r="D29" s="306" t="str">
        <f>B8</f>
        <v>前年
同月比</v>
      </c>
      <c r="E29" s="379">
        <f>E26/E27</f>
        <v>1.0107511857647806</v>
      </c>
      <c r="F29" s="380">
        <f>F26/F27</f>
        <v>2.7967910211824218</v>
      </c>
      <c r="G29" s="43"/>
      <c r="H29" s="306" t="str">
        <f>D29</f>
        <v>前年
同月比</v>
      </c>
      <c r="I29" s="381">
        <f>I26/I27</f>
        <v>0.99072063178677194</v>
      </c>
      <c r="J29" s="382" t="s">
        <v>139</v>
      </c>
      <c r="K29" s="43"/>
      <c r="L29" s="300" t="s">
        <v>207</v>
      </c>
      <c r="M29" s="300"/>
      <c r="N29" s="300"/>
      <c r="O29" s="300"/>
      <c r="P29" s="300"/>
      <c r="Q29" s="300"/>
      <c r="R29" s="300"/>
      <c r="S29" s="300"/>
      <c r="T29" s="300"/>
      <c r="U29" s="43"/>
      <c r="V29" s="43"/>
      <c r="W29" s="43"/>
      <c r="X29" s="43"/>
      <c r="Y29" s="43"/>
      <c r="Z29" s="43"/>
      <c r="AA29" s="43"/>
      <c r="AB29" s="43"/>
      <c r="AC29" s="43"/>
      <c r="AD29" s="43"/>
    </row>
    <row r="30" spans="1:30" ht="24.75" thickBot="1">
      <c r="A30" s="43"/>
      <c r="B30" s="43"/>
      <c r="C30" s="43"/>
      <c r="D30" s="307" t="e">
        <f>B9</f>
        <v>#REF!</v>
      </c>
      <c r="E30" s="383">
        <f>E26/$C$5</f>
        <v>0.47047811566180348</v>
      </c>
      <c r="F30" s="384">
        <f>F26/$C$5</f>
        <v>6.2198980488662334E-2</v>
      </c>
      <c r="G30" s="43"/>
      <c r="H30" s="307" t="s">
        <v>208</v>
      </c>
      <c r="I30" s="385">
        <f>I26/'[4]統計月報 （第１表） '!G8</f>
        <v>0.92702752632551266</v>
      </c>
      <c r="J30" s="386">
        <f>J26/'[4]統計月報 （第１表） '!G8</f>
        <v>7.2972473674487351E-2</v>
      </c>
      <c r="K30" s="43"/>
      <c r="L30" s="820" t="s">
        <v>173</v>
      </c>
      <c r="M30" s="820"/>
      <c r="N30" s="820"/>
      <c r="O30" s="820"/>
      <c r="P30" s="820"/>
      <c r="Q30" s="820"/>
      <c r="R30" s="820"/>
      <c r="S30" s="820"/>
      <c r="T30" s="820"/>
      <c r="U30" s="308"/>
      <c r="V30" s="308"/>
      <c r="W30" s="43"/>
      <c r="X30" s="43"/>
      <c r="Y30" s="43"/>
      <c r="Z30" s="43"/>
      <c r="AA30" s="43"/>
      <c r="AB30" s="43"/>
      <c r="AC30" s="43"/>
      <c r="AD30" s="43"/>
    </row>
  </sheetData>
  <mergeCells count="2">
    <mergeCell ref="L30:T30"/>
    <mergeCell ref="A1:B1"/>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workbookViewId="0">
      <selection activeCell="E7" sqref="E7"/>
    </sheetView>
  </sheetViews>
  <sheetFormatPr defaultRowHeight="13.5"/>
  <cols>
    <col min="1" max="1" width="12.125" style="8" customWidth="1"/>
    <col min="2" max="2" width="9" style="8"/>
    <col min="3" max="3" width="11.625" style="8" bestFit="1" customWidth="1"/>
    <col min="4" max="12" width="12.75" style="8" customWidth="1"/>
    <col min="13" max="16384" width="9" style="8"/>
  </cols>
  <sheetData>
    <row r="1" spans="1:13" s="636" customFormat="1" ht="24" customHeight="1">
      <c r="A1" s="758" t="str">
        <f>平成24年度!A1</f>
        <v>平成2４年度</v>
      </c>
      <c r="B1" s="758"/>
      <c r="C1" s="637"/>
      <c r="D1" s="637"/>
      <c r="E1" s="638" t="str">
        <f ca="1">RIGHT(CELL("filename",$A$1),LEN(CELL("filename",$A$1))-FIND("]",CELL("filename",$A$1)))</f>
        <v>３月（３表）</v>
      </c>
      <c r="F1" s="639" t="s">
        <v>19</v>
      </c>
      <c r="G1" s="638"/>
      <c r="H1" s="639"/>
      <c r="I1" s="640"/>
      <c r="J1" s="638"/>
      <c r="K1" s="634"/>
      <c r="L1" s="635"/>
      <c r="M1" s="635"/>
    </row>
    <row r="2" spans="1:13" ht="21.75" thickBot="1">
      <c r="A2" s="46" t="s">
        <v>143</v>
      </c>
      <c r="B2" s="47"/>
      <c r="C2" s="47"/>
      <c r="D2" s="48"/>
      <c r="E2" s="47"/>
      <c r="F2" s="47"/>
      <c r="G2" s="47"/>
      <c r="H2" s="47"/>
      <c r="I2" s="47"/>
      <c r="J2" s="47"/>
      <c r="K2" s="47"/>
      <c r="L2" s="47"/>
      <c r="M2" s="47"/>
    </row>
    <row r="3" spans="1:13" ht="17.25">
      <c r="A3" s="161"/>
      <c r="B3" s="309" t="s">
        <v>49</v>
      </c>
      <c r="C3" s="329"/>
      <c r="D3" s="716">
        <v>1</v>
      </c>
      <c r="E3" s="716">
        <v>2</v>
      </c>
      <c r="F3" s="716">
        <v>3</v>
      </c>
      <c r="G3" s="716">
        <v>4</v>
      </c>
      <c r="H3" s="716">
        <v>5</v>
      </c>
      <c r="I3" s="716">
        <v>6</v>
      </c>
      <c r="J3" s="716">
        <v>7</v>
      </c>
      <c r="K3" s="716">
        <v>8</v>
      </c>
      <c r="L3" s="515"/>
      <c r="M3" s="514"/>
    </row>
    <row r="4" spans="1:13" ht="18" thickBot="1">
      <c r="A4" s="310" t="s">
        <v>95</v>
      </c>
      <c r="B4" s="311"/>
      <c r="C4" s="330" t="s">
        <v>144</v>
      </c>
      <c r="D4" s="717" t="s">
        <v>145</v>
      </c>
      <c r="E4" s="718" t="s">
        <v>146</v>
      </c>
      <c r="F4" s="718" t="s">
        <v>147</v>
      </c>
      <c r="G4" s="718" t="s">
        <v>148</v>
      </c>
      <c r="H4" s="718" t="s">
        <v>57</v>
      </c>
      <c r="I4" s="718" t="s">
        <v>149</v>
      </c>
      <c r="J4" s="718" t="s">
        <v>58</v>
      </c>
      <c r="K4" s="718" t="s">
        <v>150</v>
      </c>
      <c r="L4" s="55"/>
      <c r="M4" s="56"/>
    </row>
    <row r="5" spans="1:13" ht="30" customHeight="1" thickBot="1">
      <c r="A5" s="327" t="s">
        <v>100</v>
      </c>
      <c r="B5" s="713" t="str">
        <f>'[4]統計月報 （第１表） '!B8</f>
        <v>25年3月</v>
      </c>
      <c r="C5" s="712">
        <f>SUM(D5:K5)</f>
        <v>24600</v>
      </c>
      <c r="D5" s="714">
        <v>8600</v>
      </c>
      <c r="E5" s="714">
        <v>5500</v>
      </c>
      <c r="F5" s="714">
        <v>900</v>
      </c>
      <c r="G5" s="714">
        <v>5300</v>
      </c>
      <c r="H5" s="714">
        <v>800</v>
      </c>
      <c r="I5" s="714">
        <v>300</v>
      </c>
      <c r="J5" s="714">
        <v>0</v>
      </c>
      <c r="K5" s="715">
        <v>3200</v>
      </c>
      <c r="L5" s="60"/>
      <c r="M5" s="61"/>
    </row>
    <row r="6" spans="1:13" ht="30" customHeight="1">
      <c r="A6" s="312"/>
      <c r="B6" s="313" t="str">
        <f>'[4]統計月報 （第１表） '!B9</f>
        <v>24年3月</v>
      </c>
      <c r="C6" s="245">
        <f>SUM(D6:K6)</f>
        <v>22900</v>
      </c>
      <c r="D6" s="314">
        <v>3600</v>
      </c>
      <c r="E6" s="315">
        <v>2400</v>
      </c>
      <c r="F6" s="315">
        <v>6000</v>
      </c>
      <c r="G6" s="315">
        <v>5000</v>
      </c>
      <c r="H6" s="315">
        <v>600</v>
      </c>
      <c r="I6" s="315">
        <v>700</v>
      </c>
      <c r="J6" s="315">
        <v>0</v>
      </c>
      <c r="K6" s="315">
        <v>4600</v>
      </c>
      <c r="L6" s="64"/>
      <c r="M6" s="61"/>
    </row>
    <row r="7" spans="1:13" ht="30" customHeight="1">
      <c r="A7" s="316"/>
      <c r="B7" s="317" t="s">
        <v>51</v>
      </c>
      <c r="C7" s="249">
        <f t="shared" ref="C7:K7" si="0">C5-C6</f>
        <v>1700</v>
      </c>
      <c r="D7" s="331">
        <f t="shared" si="0"/>
        <v>5000</v>
      </c>
      <c r="E7" s="332">
        <f t="shared" si="0"/>
        <v>3100</v>
      </c>
      <c r="F7" s="332">
        <f t="shared" si="0"/>
        <v>-5100</v>
      </c>
      <c r="G7" s="332">
        <f t="shared" si="0"/>
        <v>300</v>
      </c>
      <c r="H7" s="332">
        <f t="shared" si="0"/>
        <v>200</v>
      </c>
      <c r="I7" s="332">
        <f t="shared" si="0"/>
        <v>-400</v>
      </c>
      <c r="J7" s="332">
        <f t="shared" si="0"/>
        <v>0</v>
      </c>
      <c r="K7" s="333">
        <f t="shared" si="0"/>
        <v>-1400</v>
      </c>
      <c r="L7" s="68"/>
      <c r="M7" s="69"/>
    </row>
    <row r="8" spans="1:13" ht="30" customHeight="1">
      <c r="A8" s="316"/>
      <c r="B8" s="318" t="s">
        <v>138</v>
      </c>
      <c r="C8" s="250">
        <f t="shared" ref="C8:I8" si="1">IF(C5&gt;0,IF(C6&gt;0,C5/C6,0),0)</f>
        <v>1.0742358078602621</v>
      </c>
      <c r="D8" s="334">
        <f t="shared" si="1"/>
        <v>2.3888888888888888</v>
      </c>
      <c r="E8" s="335">
        <f t="shared" si="1"/>
        <v>2.2916666666666665</v>
      </c>
      <c r="F8" s="335">
        <f t="shared" si="1"/>
        <v>0.15</v>
      </c>
      <c r="G8" s="335">
        <f t="shared" si="1"/>
        <v>1.06</v>
      </c>
      <c r="H8" s="335">
        <f t="shared" si="1"/>
        <v>1.3333333333333333</v>
      </c>
      <c r="I8" s="335">
        <f t="shared" si="1"/>
        <v>0.42857142857142855</v>
      </c>
      <c r="J8" s="335" t="s">
        <v>52</v>
      </c>
      <c r="K8" s="336">
        <f>IF(K5&gt;0,IF(K6&gt;0,K5/K6,0),0)</f>
        <v>0.69565217391304346</v>
      </c>
      <c r="L8" s="74"/>
      <c r="M8" s="75"/>
    </row>
    <row r="9" spans="1:13" ht="30" customHeight="1" thickBot="1">
      <c r="A9" s="319"/>
      <c r="B9" s="320" t="s">
        <v>230</v>
      </c>
      <c r="C9" s="251">
        <v>1</v>
      </c>
      <c r="D9" s="337">
        <f t="shared" ref="D9:K9" si="2">D5/$C$5</f>
        <v>0.34959349593495936</v>
      </c>
      <c r="E9" s="337">
        <f t="shared" si="2"/>
        <v>0.22357723577235772</v>
      </c>
      <c r="F9" s="337">
        <f t="shared" si="2"/>
        <v>3.6585365853658534E-2</v>
      </c>
      <c r="G9" s="337">
        <f t="shared" si="2"/>
        <v>0.21544715447154472</v>
      </c>
      <c r="H9" s="337">
        <f t="shared" si="2"/>
        <v>3.2520325203252036E-2</v>
      </c>
      <c r="I9" s="337">
        <f t="shared" si="2"/>
        <v>1.2195121951219513E-2</v>
      </c>
      <c r="J9" s="338">
        <f t="shared" si="2"/>
        <v>0</v>
      </c>
      <c r="K9" s="339">
        <f t="shared" si="2"/>
        <v>0.13008130081300814</v>
      </c>
      <c r="L9" s="81"/>
      <c r="M9" s="76"/>
    </row>
    <row r="10" spans="1:13" ht="30" customHeight="1" thickBot="1">
      <c r="A10" s="321" t="s">
        <v>190</v>
      </c>
      <c r="B10" s="719" t="s">
        <v>105</v>
      </c>
      <c r="C10" s="712">
        <f>SUM(D10:M10)</f>
        <v>382500</v>
      </c>
      <c r="D10" s="720">
        <v>149400</v>
      </c>
      <c r="E10" s="720">
        <v>45100</v>
      </c>
      <c r="F10" s="720">
        <v>58900</v>
      </c>
      <c r="G10" s="720">
        <v>56200</v>
      </c>
      <c r="H10" s="720">
        <v>6200</v>
      </c>
      <c r="I10" s="720">
        <v>2700</v>
      </c>
      <c r="J10" s="720">
        <v>500</v>
      </c>
      <c r="K10" s="720">
        <v>63500</v>
      </c>
      <c r="L10" s="83"/>
      <c r="M10" s="84"/>
    </row>
    <row r="11" spans="1:13" ht="30" customHeight="1">
      <c r="A11" s="322" t="s">
        <v>191</v>
      </c>
      <c r="B11" s="323" t="s">
        <v>106</v>
      </c>
      <c r="C11" s="252">
        <f>SUM(D11:M11)</f>
        <v>301400</v>
      </c>
      <c r="D11" s="340">
        <v>115600</v>
      </c>
      <c r="E11" s="340">
        <v>26000</v>
      </c>
      <c r="F11" s="340">
        <v>44500</v>
      </c>
      <c r="G11" s="340">
        <v>54700</v>
      </c>
      <c r="H11" s="340">
        <v>6500</v>
      </c>
      <c r="I11" s="340">
        <v>2800</v>
      </c>
      <c r="J11" s="340">
        <v>300</v>
      </c>
      <c r="K11" s="340">
        <v>51000</v>
      </c>
      <c r="L11" s="88"/>
      <c r="M11" s="89"/>
    </row>
    <row r="12" spans="1:13" ht="30" customHeight="1">
      <c r="A12" s="316"/>
      <c r="B12" s="324" t="s">
        <v>51</v>
      </c>
      <c r="C12" s="249">
        <f>IF(C11=0,0,C10-C11)</f>
        <v>81100</v>
      </c>
      <c r="D12" s="332">
        <f t="shared" ref="D12:K12" si="3">D10-D11</f>
        <v>33800</v>
      </c>
      <c r="E12" s="332">
        <f t="shared" si="3"/>
        <v>19100</v>
      </c>
      <c r="F12" s="332">
        <f t="shared" si="3"/>
        <v>14400</v>
      </c>
      <c r="G12" s="332">
        <f t="shared" si="3"/>
        <v>1500</v>
      </c>
      <c r="H12" s="332">
        <f t="shared" si="3"/>
        <v>-300</v>
      </c>
      <c r="I12" s="332">
        <f t="shared" si="3"/>
        <v>-100</v>
      </c>
      <c r="J12" s="332">
        <f t="shared" si="3"/>
        <v>200</v>
      </c>
      <c r="K12" s="333">
        <f t="shared" si="3"/>
        <v>12500</v>
      </c>
      <c r="L12" s="68"/>
      <c r="M12" s="69"/>
    </row>
    <row r="13" spans="1:13" ht="30" customHeight="1">
      <c r="A13" s="316"/>
      <c r="B13" s="325" t="s">
        <v>107</v>
      </c>
      <c r="C13" s="250">
        <f t="shared" ref="C13:K13" si="4">IF(C10&gt;0,IF(C11&gt;0,C10/C11,0),0)</f>
        <v>1.2690776376907764</v>
      </c>
      <c r="D13" s="334">
        <f t="shared" si="4"/>
        <v>1.2923875432525951</v>
      </c>
      <c r="E13" s="335">
        <f t="shared" si="4"/>
        <v>1.7346153846153847</v>
      </c>
      <c r="F13" s="335">
        <f t="shared" si="4"/>
        <v>1.3235955056179776</v>
      </c>
      <c r="G13" s="335">
        <f t="shared" si="4"/>
        <v>1.0274223034734917</v>
      </c>
      <c r="H13" s="335">
        <f t="shared" si="4"/>
        <v>0.9538461538461539</v>
      </c>
      <c r="I13" s="335">
        <f t="shared" si="4"/>
        <v>0.9642857142857143</v>
      </c>
      <c r="J13" s="335">
        <f t="shared" si="4"/>
        <v>1.6666666666666667</v>
      </c>
      <c r="K13" s="336">
        <f t="shared" si="4"/>
        <v>1.2450980392156863</v>
      </c>
      <c r="L13" s="81"/>
      <c r="M13" s="76"/>
    </row>
    <row r="14" spans="1:13" ht="30" customHeight="1" thickBot="1">
      <c r="A14" s="319"/>
      <c r="B14" s="326" t="s">
        <v>102</v>
      </c>
      <c r="C14" s="253">
        <v>1</v>
      </c>
      <c r="D14" s="341">
        <f t="shared" ref="D14:K14" si="5">D10/$C$10</f>
        <v>0.39058823529411762</v>
      </c>
      <c r="E14" s="341">
        <f t="shared" si="5"/>
        <v>0.11790849673202615</v>
      </c>
      <c r="F14" s="341">
        <f t="shared" si="5"/>
        <v>0.15398692810457518</v>
      </c>
      <c r="G14" s="341">
        <f t="shared" si="5"/>
        <v>0.14692810457516339</v>
      </c>
      <c r="H14" s="341">
        <f t="shared" si="5"/>
        <v>1.6209150326797386E-2</v>
      </c>
      <c r="I14" s="341">
        <f t="shared" si="5"/>
        <v>7.058823529411765E-3</v>
      </c>
      <c r="J14" s="341">
        <f t="shared" si="5"/>
        <v>1.30718954248366E-3</v>
      </c>
      <c r="K14" s="338">
        <f t="shared" si="5"/>
        <v>0.16601307189542483</v>
      </c>
      <c r="L14" s="81"/>
      <c r="M14" s="76"/>
    </row>
    <row r="15" spans="1:13" ht="30" customHeight="1" thickBot="1">
      <c r="A15" s="327" t="s">
        <v>192</v>
      </c>
      <c r="B15" s="721" t="s">
        <v>110</v>
      </c>
      <c r="C15" s="711">
        <f>SUM(D15:M15)</f>
        <v>64700</v>
      </c>
      <c r="D15" s="722">
        <v>20900</v>
      </c>
      <c r="E15" s="722">
        <v>22000</v>
      </c>
      <c r="F15" s="722">
        <v>2700</v>
      </c>
      <c r="G15" s="722">
        <v>11100</v>
      </c>
      <c r="H15" s="722">
        <v>1800</v>
      </c>
      <c r="I15" s="722">
        <v>500</v>
      </c>
      <c r="J15" s="722">
        <v>0</v>
      </c>
      <c r="K15" s="722">
        <v>5700</v>
      </c>
      <c r="L15" s="83"/>
      <c r="M15" s="84"/>
    </row>
    <row r="16" spans="1:13" ht="30" customHeight="1">
      <c r="A16" s="328" t="s">
        <v>193</v>
      </c>
      <c r="B16" s="323" t="s">
        <v>111</v>
      </c>
      <c r="C16" s="252">
        <f>SUM(D16:M16)</f>
        <v>58900</v>
      </c>
      <c r="D16" s="340">
        <v>12100</v>
      </c>
      <c r="E16" s="340">
        <v>11100</v>
      </c>
      <c r="F16" s="340">
        <v>13300</v>
      </c>
      <c r="G16" s="340">
        <v>12900</v>
      </c>
      <c r="H16" s="340">
        <v>1500</v>
      </c>
      <c r="I16" s="340">
        <v>1000</v>
      </c>
      <c r="J16" s="340">
        <v>0</v>
      </c>
      <c r="K16" s="340">
        <v>7000</v>
      </c>
      <c r="L16" s="88"/>
      <c r="M16" s="89"/>
    </row>
    <row r="17" spans="1:13" ht="30" customHeight="1">
      <c r="A17" s="316"/>
      <c r="B17" s="324" t="s">
        <v>51</v>
      </c>
      <c r="C17" s="254">
        <f>IF(C16=0,0,C15-C16)</f>
        <v>5800</v>
      </c>
      <c r="D17" s="342">
        <f t="shared" ref="D17:K17" si="6">D15-D16</f>
        <v>8800</v>
      </c>
      <c r="E17" s="342">
        <f t="shared" si="6"/>
        <v>10900</v>
      </c>
      <c r="F17" s="342">
        <f t="shared" si="6"/>
        <v>-10600</v>
      </c>
      <c r="G17" s="342">
        <f t="shared" si="6"/>
        <v>-1800</v>
      </c>
      <c r="H17" s="342">
        <f t="shared" si="6"/>
        <v>300</v>
      </c>
      <c r="I17" s="342">
        <f t="shared" si="6"/>
        <v>-500</v>
      </c>
      <c r="J17" s="342">
        <f t="shared" si="6"/>
        <v>0</v>
      </c>
      <c r="K17" s="343">
        <f t="shared" si="6"/>
        <v>-1300</v>
      </c>
      <c r="L17" s="102"/>
      <c r="M17" s="103"/>
    </row>
    <row r="18" spans="1:13" ht="30" customHeight="1">
      <c r="A18" s="316"/>
      <c r="B18" s="325" t="s">
        <v>112</v>
      </c>
      <c r="C18" s="250">
        <f t="shared" ref="C18:K18" si="7">IF(C15&gt;0,IF(C16&gt;0,C15/C16,0),0)</f>
        <v>1.0984719864176571</v>
      </c>
      <c r="D18" s="334">
        <f t="shared" si="7"/>
        <v>1.7272727272727273</v>
      </c>
      <c r="E18" s="335">
        <f t="shared" si="7"/>
        <v>1.9819819819819819</v>
      </c>
      <c r="F18" s="335">
        <f t="shared" si="7"/>
        <v>0.20300751879699247</v>
      </c>
      <c r="G18" s="335">
        <f t="shared" si="7"/>
        <v>0.86046511627906974</v>
      </c>
      <c r="H18" s="335">
        <f t="shared" si="7"/>
        <v>1.2</v>
      </c>
      <c r="I18" s="335">
        <f t="shared" si="7"/>
        <v>0.5</v>
      </c>
      <c r="J18" s="335" t="s">
        <v>52</v>
      </c>
      <c r="K18" s="336">
        <f t="shared" si="7"/>
        <v>0.81428571428571428</v>
      </c>
      <c r="L18" s="81"/>
      <c r="M18" s="76"/>
    </row>
    <row r="19" spans="1:13" ht="30" customHeight="1" thickBot="1">
      <c r="A19" s="316"/>
      <c r="B19" s="326" t="s">
        <v>140</v>
      </c>
      <c r="C19" s="253">
        <v>1</v>
      </c>
      <c r="D19" s="341">
        <f t="shared" ref="D19:K19" si="8">D15/$C$15</f>
        <v>0.3230293663060278</v>
      </c>
      <c r="E19" s="341">
        <f t="shared" si="8"/>
        <v>0.34003091190108192</v>
      </c>
      <c r="F19" s="341">
        <f t="shared" si="8"/>
        <v>4.1731066460587329E-2</v>
      </c>
      <c r="G19" s="341">
        <f t="shared" si="8"/>
        <v>0.17156105100463678</v>
      </c>
      <c r="H19" s="341">
        <f t="shared" si="8"/>
        <v>2.7820710973724884E-2</v>
      </c>
      <c r="I19" s="341">
        <f t="shared" si="8"/>
        <v>7.7279752704791345E-3</v>
      </c>
      <c r="J19" s="341">
        <f t="shared" si="8"/>
        <v>0</v>
      </c>
      <c r="K19" s="338">
        <f t="shared" si="8"/>
        <v>8.8098918083462138E-2</v>
      </c>
      <c r="L19" s="81"/>
      <c r="M19" s="76"/>
    </row>
    <row r="20" spans="1:13" ht="17.25">
      <c r="A20" s="344" t="s">
        <v>55</v>
      </c>
      <c r="B20" s="345" t="s">
        <v>59</v>
      </c>
      <c r="C20" s="346"/>
      <c r="D20" s="347"/>
      <c r="E20" s="347"/>
      <c r="F20" s="347"/>
      <c r="G20" s="347"/>
      <c r="H20" s="300"/>
      <c r="I20" s="300"/>
      <c r="J20" s="300"/>
      <c r="K20" s="300"/>
      <c r="L20" s="106"/>
      <c r="M20" s="106"/>
    </row>
    <row r="21" spans="1:13" ht="17.25">
      <c r="A21" s="300"/>
      <c r="B21" s="348" t="s">
        <v>151</v>
      </c>
      <c r="C21" s="346"/>
      <c r="D21" s="347"/>
      <c r="E21" s="347"/>
      <c r="F21" s="347"/>
      <c r="G21" s="347"/>
      <c r="H21" s="347"/>
      <c r="I21" s="347"/>
      <c r="J21" s="347"/>
      <c r="K21" s="347"/>
      <c r="L21" s="47"/>
      <c r="M21" s="106"/>
    </row>
    <row r="22" spans="1:13" ht="17.25">
      <c r="A22" s="300"/>
      <c r="B22" s="348" t="s">
        <v>183</v>
      </c>
      <c r="C22" s="346"/>
      <c r="D22" s="347"/>
      <c r="E22" s="347"/>
      <c r="F22" s="347"/>
      <c r="G22" s="347"/>
      <c r="H22" s="347"/>
      <c r="I22" s="347"/>
      <c r="J22" s="347"/>
      <c r="K22" s="347"/>
      <c r="L22" s="47"/>
      <c r="M22" s="106"/>
    </row>
    <row r="23" spans="1:13" ht="17.25">
      <c r="A23" s="300"/>
      <c r="B23" s="348" t="s">
        <v>184</v>
      </c>
      <c r="C23" s="346"/>
      <c r="D23" s="347"/>
      <c r="E23" s="347"/>
      <c r="F23" s="347"/>
      <c r="G23" s="347"/>
      <c r="H23" s="347"/>
      <c r="I23" s="347"/>
      <c r="J23" s="347"/>
      <c r="K23" s="347"/>
      <c r="L23" s="47"/>
      <c r="M23" s="106"/>
    </row>
  </sheetData>
  <mergeCells count="1">
    <mergeCell ref="A1:B1"/>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81"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Z77"/>
  <sheetViews>
    <sheetView showGridLines="0" view="pageBreakPreview" zoomScale="70" zoomScaleNormal="40" zoomScaleSheetLayoutView="70" workbookViewId="0">
      <selection sqref="A1:B1"/>
    </sheetView>
  </sheetViews>
  <sheetFormatPr defaultColWidth="9.25" defaultRowHeight="38.25" customHeight="1"/>
  <cols>
    <col min="1" max="1" width="4.75" style="583" customWidth="1"/>
    <col min="2" max="11" width="8.125" style="583" customWidth="1"/>
    <col min="12" max="19" width="5.625" style="583" customWidth="1"/>
    <col min="20" max="20" width="1.25" style="39" customWidth="1"/>
    <col min="21" max="233" width="9.25" style="39"/>
    <col min="234" max="234" width="4.75" style="39" customWidth="1"/>
    <col min="235" max="244" width="8.125" style="39" customWidth="1"/>
    <col min="245" max="252" width="5.625" style="39" customWidth="1"/>
    <col min="253" max="253" width="1.25" style="39" customWidth="1"/>
    <col min="254" max="254" width="4.75" style="39" customWidth="1"/>
    <col min="255" max="264" width="8.125" style="39" customWidth="1"/>
    <col min="265" max="272" width="5.625" style="39" customWidth="1"/>
    <col min="273" max="489" width="9.25" style="39"/>
    <col min="490" max="490" width="4.75" style="39" customWidth="1"/>
    <col min="491" max="500" width="8.125" style="39" customWidth="1"/>
    <col min="501" max="508" width="5.625" style="39" customWidth="1"/>
    <col min="509" max="509" width="1.25" style="39" customWidth="1"/>
    <col min="510" max="510" width="4.75" style="39" customWidth="1"/>
    <col min="511" max="520" width="8.125" style="39" customWidth="1"/>
    <col min="521" max="528" width="5.625" style="39" customWidth="1"/>
    <col min="529" max="745" width="9.25" style="39"/>
    <col min="746" max="746" width="4.75" style="39" customWidth="1"/>
    <col min="747" max="756" width="8.125" style="39" customWidth="1"/>
    <col min="757" max="764" width="5.625" style="39" customWidth="1"/>
    <col min="765" max="765" width="1.25" style="39" customWidth="1"/>
    <col min="766" max="766" width="4.75" style="39" customWidth="1"/>
    <col min="767" max="776" width="8.125" style="39" customWidth="1"/>
    <col min="777" max="784" width="5.625" style="39" customWidth="1"/>
    <col min="785" max="1001" width="9.25" style="39"/>
    <col min="1002" max="1002" width="4.75" style="39" customWidth="1"/>
    <col min="1003" max="1012" width="8.125" style="39" customWidth="1"/>
    <col min="1013" max="1020" width="5.625" style="39" customWidth="1"/>
    <col min="1021" max="1021" width="1.25" style="39" customWidth="1"/>
    <col min="1022" max="1022" width="4.75" style="39" customWidth="1"/>
    <col min="1023" max="1032" width="8.125" style="39" customWidth="1"/>
    <col min="1033" max="1040" width="5.625" style="39" customWidth="1"/>
    <col min="1041" max="1257" width="9.25" style="39"/>
    <col min="1258" max="1258" width="4.75" style="39" customWidth="1"/>
    <col min="1259" max="1268" width="8.125" style="39" customWidth="1"/>
    <col min="1269" max="1276" width="5.625" style="39" customWidth="1"/>
    <col min="1277" max="1277" width="1.25" style="39" customWidth="1"/>
    <col min="1278" max="1278" width="4.75" style="39" customWidth="1"/>
    <col min="1279" max="1288" width="8.125" style="39" customWidth="1"/>
    <col min="1289" max="1296" width="5.625" style="39" customWidth="1"/>
    <col min="1297" max="1513" width="9.25" style="39"/>
    <col min="1514" max="1514" width="4.75" style="39" customWidth="1"/>
    <col min="1515" max="1524" width="8.125" style="39" customWidth="1"/>
    <col min="1525" max="1532" width="5.625" style="39" customWidth="1"/>
    <col min="1533" max="1533" width="1.25" style="39" customWidth="1"/>
    <col min="1534" max="1534" width="4.75" style="39" customWidth="1"/>
    <col min="1535" max="1544" width="8.125" style="39" customWidth="1"/>
    <col min="1545" max="1552" width="5.625" style="39" customWidth="1"/>
    <col min="1553" max="1769" width="9.25" style="39"/>
    <col min="1770" max="1770" width="4.75" style="39" customWidth="1"/>
    <col min="1771" max="1780" width="8.125" style="39" customWidth="1"/>
    <col min="1781" max="1788" width="5.625" style="39" customWidth="1"/>
    <col min="1789" max="1789" width="1.25" style="39" customWidth="1"/>
    <col min="1790" max="1790" width="4.75" style="39" customWidth="1"/>
    <col min="1791" max="1800" width="8.125" style="39" customWidth="1"/>
    <col min="1801" max="1808" width="5.625" style="39" customWidth="1"/>
    <col min="1809" max="2025" width="9.25" style="39"/>
    <col min="2026" max="2026" width="4.75" style="39" customWidth="1"/>
    <col min="2027" max="2036" width="8.125" style="39" customWidth="1"/>
    <col min="2037" max="2044" width="5.625" style="39" customWidth="1"/>
    <col min="2045" max="2045" width="1.25" style="39" customWidth="1"/>
    <col min="2046" max="2046" width="4.75" style="39" customWidth="1"/>
    <col min="2047" max="2056" width="8.125" style="39" customWidth="1"/>
    <col min="2057" max="2064" width="5.625" style="39" customWidth="1"/>
    <col min="2065" max="2281" width="9.25" style="39"/>
    <col min="2282" max="2282" width="4.75" style="39" customWidth="1"/>
    <col min="2283" max="2292" width="8.125" style="39" customWidth="1"/>
    <col min="2293" max="2300" width="5.625" style="39" customWidth="1"/>
    <col min="2301" max="2301" width="1.25" style="39" customWidth="1"/>
    <col min="2302" max="2302" width="4.75" style="39" customWidth="1"/>
    <col min="2303" max="2312" width="8.125" style="39" customWidth="1"/>
    <col min="2313" max="2320" width="5.625" style="39" customWidth="1"/>
    <col min="2321" max="2537" width="9.25" style="39"/>
    <col min="2538" max="2538" width="4.75" style="39" customWidth="1"/>
    <col min="2539" max="2548" width="8.125" style="39" customWidth="1"/>
    <col min="2549" max="2556" width="5.625" style="39" customWidth="1"/>
    <col min="2557" max="2557" width="1.25" style="39" customWidth="1"/>
    <col min="2558" max="2558" width="4.75" style="39" customWidth="1"/>
    <col min="2559" max="2568" width="8.125" style="39" customWidth="1"/>
    <col min="2569" max="2576" width="5.625" style="39" customWidth="1"/>
    <col min="2577" max="2793" width="9.25" style="39"/>
    <col min="2794" max="2794" width="4.75" style="39" customWidth="1"/>
    <col min="2795" max="2804" width="8.125" style="39" customWidth="1"/>
    <col min="2805" max="2812" width="5.625" style="39" customWidth="1"/>
    <col min="2813" max="2813" width="1.25" style="39" customWidth="1"/>
    <col min="2814" max="2814" width="4.75" style="39" customWidth="1"/>
    <col min="2815" max="2824" width="8.125" style="39" customWidth="1"/>
    <col min="2825" max="2832" width="5.625" style="39" customWidth="1"/>
    <col min="2833" max="3049" width="9.25" style="39"/>
    <col min="3050" max="3050" width="4.75" style="39" customWidth="1"/>
    <col min="3051" max="3060" width="8.125" style="39" customWidth="1"/>
    <col min="3061" max="3068" width="5.625" style="39" customWidth="1"/>
    <col min="3069" max="3069" width="1.25" style="39" customWidth="1"/>
    <col min="3070" max="3070" width="4.75" style="39" customWidth="1"/>
    <col min="3071" max="3080" width="8.125" style="39" customWidth="1"/>
    <col min="3081" max="3088" width="5.625" style="39" customWidth="1"/>
    <col min="3089" max="3305" width="9.25" style="39"/>
    <col min="3306" max="3306" width="4.75" style="39" customWidth="1"/>
    <col min="3307" max="3316" width="8.125" style="39" customWidth="1"/>
    <col min="3317" max="3324" width="5.625" style="39" customWidth="1"/>
    <col min="3325" max="3325" width="1.25" style="39" customWidth="1"/>
    <col min="3326" max="3326" width="4.75" style="39" customWidth="1"/>
    <col min="3327" max="3336" width="8.125" style="39" customWidth="1"/>
    <col min="3337" max="3344" width="5.625" style="39" customWidth="1"/>
    <col min="3345" max="3561" width="9.25" style="39"/>
    <col min="3562" max="3562" width="4.75" style="39" customWidth="1"/>
    <col min="3563" max="3572" width="8.125" style="39" customWidth="1"/>
    <col min="3573" max="3580" width="5.625" style="39" customWidth="1"/>
    <col min="3581" max="3581" width="1.25" style="39" customWidth="1"/>
    <col min="3582" max="3582" width="4.75" style="39" customWidth="1"/>
    <col min="3583" max="3592" width="8.125" style="39" customWidth="1"/>
    <col min="3593" max="3600" width="5.625" style="39" customWidth="1"/>
    <col min="3601" max="3817" width="9.25" style="39"/>
    <col min="3818" max="3818" width="4.75" style="39" customWidth="1"/>
    <col min="3819" max="3828" width="8.125" style="39" customWidth="1"/>
    <col min="3829" max="3836" width="5.625" style="39" customWidth="1"/>
    <col min="3837" max="3837" width="1.25" style="39" customWidth="1"/>
    <col min="3838" max="3838" width="4.75" style="39" customWidth="1"/>
    <col min="3839" max="3848" width="8.125" style="39" customWidth="1"/>
    <col min="3849" max="3856" width="5.625" style="39" customWidth="1"/>
    <col min="3857" max="4073" width="9.25" style="39"/>
    <col min="4074" max="4074" width="4.75" style="39" customWidth="1"/>
    <col min="4075" max="4084" width="8.125" style="39" customWidth="1"/>
    <col min="4085" max="4092" width="5.625" style="39" customWidth="1"/>
    <col min="4093" max="4093" width="1.25" style="39" customWidth="1"/>
    <col min="4094" max="4094" width="4.75" style="39" customWidth="1"/>
    <col min="4095" max="4104" width="8.125" style="39" customWidth="1"/>
    <col min="4105" max="4112" width="5.625" style="39" customWidth="1"/>
    <col min="4113" max="4329" width="9.25" style="39"/>
    <col min="4330" max="4330" width="4.75" style="39" customWidth="1"/>
    <col min="4331" max="4340" width="8.125" style="39" customWidth="1"/>
    <col min="4341" max="4348" width="5.625" style="39" customWidth="1"/>
    <col min="4349" max="4349" width="1.25" style="39" customWidth="1"/>
    <col min="4350" max="4350" width="4.75" style="39" customWidth="1"/>
    <col min="4351" max="4360" width="8.125" style="39" customWidth="1"/>
    <col min="4361" max="4368" width="5.625" style="39" customWidth="1"/>
    <col min="4369" max="4585" width="9.25" style="39"/>
    <col min="4586" max="4586" width="4.75" style="39" customWidth="1"/>
    <col min="4587" max="4596" width="8.125" style="39" customWidth="1"/>
    <col min="4597" max="4604" width="5.625" style="39" customWidth="1"/>
    <col min="4605" max="4605" width="1.25" style="39" customWidth="1"/>
    <col min="4606" max="4606" width="4.75" style="39" customWidth="1"/>
    <col min="4607" max="4616" width="8.125" style="39" customWidth="1"/>
    <col min="4617" max="4624" width="5.625" style="39" customWidth="1"/>
    <col min="4625" max="4841" width="9.25" style="39"/>
    <col min="4842" max="4842" width="4.75" style="39" customWidth="1"/>
    <col min="4843" max="4852" width="8.125" style="39" customWidth="1"/>
    <col min="4853" max="4860" width="5.625" style="39" customWidth="1"/>
    <col min="4861" max="4861" width="1.25" style="39" customWidth="1"/>
    <col min="4862" max="4862" width="4.75" style="39" customWidth="1"/>
    <col min="4863" max="4872" width="8.125" style="39" customWidth="1"/>
    <col min="4873" max="4880" width="5.625" style="39" customWidth="1"/>
    <col min="4881" max="5097" width="9.25" style="39"/>
    <col min="5098" max="5098" width="4.75" style="39" customWidth="1"/>
    <col min="5099" max="5108" width="8.125" style="39" customWidth="1"/>
    <col min="5109" max="5116" width="5.625" style="39" customWidth="1"/>
    <col min="5117" max="5117" width="1.25" style="39" customWidth="1"/>
    <col min="5118" max="5118" width="4.75" style="39" customWidth="1"/>
    <col min="5119" max="5128" width="8.125" style="39" customWidth="1"/>
    <col min="5129" max="5136" width="5.625" style="39" customWidth="1"/>
    <col min="5137" max="5353" width="9.25" style="39"/>
    <col min="5354" max="5354" width="4.75" style="39" customWidth="1"/>
    <col min="5355" max="5364" width="8.125" style="39" customWidth="1"/>
    <col min="5365" max="5372" width="5.625" style="39" customWidth="1"/>
    <col min="5373" max="5373" width="1.25" style="39" customWidth="1"/>
    <col min="5374" max="5374" width="4.75" style="39" customWidth="1"/>
    <col min="5375" max="5384" width="8.125" style="39" customWidth="1"/>
    <col min="5385" max="5392" width="5.625" style="39" customWidth="1"/>
    <col min="5393" max="5609" width="9.25" style="39"/>
    <col min="5610" max="5610" width="4.75" style="39" customWidth="1"/>
    <col min="5611" max="5620" width="8.125" style="39" customWidth="1"/>
    <col min="5621" max="5628" width="5.625" style="39" customWidth="1"/>
    <col min="5629" max="5629" width="1.25" style="39" customWidth="1"/>
    <col min="5630" max="5630" width="4.75" style="39" customWidth="1"/>
    <col min="5631" max="5640" width="8.125" style="39" customWidth="1"/>
    <col min="5641" max="5648" width="5.625" style="39" customWidth="1"/>
    <col min="5649" max="5865" width="9.25" style="39"/>
    <col min="5866" max="5866" width="4.75" style="39" customWidth="1"/>
    <col min="5867" max="5876" width="8.125" style="39" customWidth="1"/>
    <col min="5877" max="5884" width="5.625" style="39" customWidth="1"/>
    <col min="5885" max="5885" width="1.25" style="39" customWidth="1"/>
    <col min="5886" max="5886" width="4.75" style="39" customWidth="1"/>
    <col min="5887" max="5896" width="8.125" style="39" customWidth="1"/>
    <col min="5897" max="5904" width="5.625" style="39" customWidth="1"/>
    <col min="5905" max="6121" width="9.25" style="39"/>
    <col min="6122" max="6122" width="4.75" style="39" customWidth="1"/>
    <col min="6123" max="6132" width="8.125" style="39" customWidth="1"/>
    <col min="6133" max="6140" width="5.625" style="39" customWidth="1"/>
    <col min="6141" max="6141" width="1.25" style="39" customWidth="1"/>
    <col min="6142" max="6142" width="4.75" style="39" customWidth="1"/>
    <col min="6143" max="6152" width="8.125" style="39" customWidth="1"/>
    <col min="6153" max="6160" width="5.625" style="39" customWidth="1"/>
    <col min="6161" max="6377" width="9.25" style="39"/>
    <col min="6378" max="6378" width="4.75" style="39" customWidth="1"/>
    <col min="6379" max="6388" width="8.125" style="39" customWidth="1"/>
    <col min="6389" max="6396" width="5.625" style="39" customWidth="1"/>
    <col min="6397" max="6397" width="1.25" style="39" customWidth="1"/>
    <col min="6398" max="6398" width="4.75" style="39" customWidth="1"/>
    <col min="6399" max="6408" width="8.125" style="39" customWidth="1"/>
    <col min="6409" max="6416" width="5.625" style="39" customWidth="1"/>
    <col min="6417" max="6633" width="9.25" style="39"/>
    <col min="6634" max="6634" width="4.75" style="39" customWidth="1"/>
    <col min="6635" max="6644" width="8.125" style="39" customWidth="1"/>
    <col min="6645" max="6652" width="5.625" style="39" customWidth="1"/>
    <col min="6653" max="6653" width="1.25" style="39" customWidth="1"/>
    <col min="6654" max="6654" width="4.75" style="39" customWidth="1"/>
    <col min="6655" max="6664" width="8.125" style="39" customWidth="1"/>
    <col min="6665" max="6672" width="5.625" style="39" customWidth="1"/>
    <col min="6673" max="6889" width="9.25" style="39"/>
    <col min="6890" max="6890" width="4.75" style="39" customWidth="1"/>
    <col min="6891" max="6900" width="8.125" style="39" customWidth="1"/>
    <col min="6901" max="6908" width="5.625" style="39" customWidth="1"/>
    <col min="6909" max="6909" width="1.25" style="39" customWidth="1"/>
    <col min="6910" max="6910" width="4.75" style="39" customWidth="1"/>
    <col min="6911" max="6920" width="8.125" style="39" customWidth="1"/>
    <col min="6921" max="6928" width="5.625" style="39" customWidth="1"/>
    <col min="6929" max="7145" width="9.25" style="39"/>
    <col min="7146" max="7146" width="4.75" style="39" customWidth="1"/>
    <col min="7147" max="7156" width="8.125" style="39" customWidth="1"/>
    <col min="7157" max="7164" width="5.625" style="39" customWidth="1"/>
    <col min="7165" max="7165" width="1.25" style="39" customWidth="1"/>
    <col min="7166" max="7166" width="4.75" style="39" customWidth="1"/>
    <col min="7167" max="7176" width="8.125" style="39" customWidth="1"/>
    <col min="7177" max="7184" width="5.625" style="39" customWidth="1"/>
    <col min="7185" max="7401" width="9.25" style="39"/>
    <col min="7402" max="7402" width="4.75" style="39" customWidth="1"/>
    <col min="7403" max="7412" width="8.125" style="39" customWidth="1"/>
    <col min="7413" max="7420" width="5.625" style="39" customWidth="1"/>
    <col min="7421" max="7421" width="1.25" style="39" customWidth="1"/>
    <col min="7422" max="7422" width="4.75" style="39" customWidth="1"/>
    <col min="7423" max="7432" width="8.125" style="39" customWidth="1"/>
    <col min="7433" max="7440" width="5.625" style="39" customWidth="1"/>
    <col min="7441" max="7657" width="9.25" style="39"/>
    <col min="7658" max="7658" width="4.75" style="39" customWidth="1"/>
    <col min="7659" max="7668" width="8.125" style="39" customWidth="1"/>
    <col min="7669" max="7676" width="5.625" style="39" customWidth="1"/>
    <col min="7677" max="7677" width="1.25" style="39" customWidth="1"/>
    <col min="7678" max="7678" width="4.75" style="39" customWidth="1"/>
    <col min="7679" max="7688" width="8.125" style="39" customWidth="1"/>
    <col min="7689" max="7696" width="5.625" style="39" customWidth="1"/>
    <col min="7697" max="7913" width="9.25" style="39"/>
    <col min="7914" max="7914" width="4.75" style="39" customWidth="1"/>
    <col min="7915" max="7924" width="8.125" style="39" customWidth="1"/>
    <col min="7925" max="7932" width="5.625" style="39" customWidth="1"/>
    <col min="7933" max="7933" width="1.25" style="39" customWidth="1"/>
    <col min="7934" max="7934" width="4.75" style="39" customWidth="1"/>
    <col min="7935" max="7944" width="8.125" style="39" customWidth="1"/>
    <col min="7945" max="7952" width="5.625" style="39" customWidth="1"/>
    <col min="7953" max="8169" width="9.25" style="39"/>
    <col min="8170" max="8170" width="4.75" style="39" customWidth="1"/>
    <col min="8171" max="8180" width="8.125" style="39" customWidth="1"/>
    <col min="8181" max="8188" width="5.625" style="39" customWidth="1"/>
    <col min="8189" max="8189" width="1.25" style="39" customWidth="1"/>
    <col min="8190" max="8190" width="4.75" style="39" customWidth="1"/>
    <col min="8191" max="8200" width="8.125" style="39" customWidth="1"/>
    <col min="8201" max="8208" width="5.625" style="39" customWidth="1"/>
    <col min="8209" max="8425" width="9.25" style="39"/>
    <col min="8426" max="8426" width="4.75" style="39" customWidth="1"/>
    <col min="8427" max="8436" width="8.125" style="39" customWidth="1"/>
    <col min="8437" max="8444" width="5.625" style="39" customWidth="1"/>
    <col min="8445" max="8445" width="1.25" style="39" customWidth="1"/>
    <col min="8446" max="8446" width="4.75" style="39" customWidth="1"/>
    <col min="8447" max="8456" width="8.125" style="39" customWidth="1"/>
    <col min="8457" max="8464" width="5.625" style="39" customWidth="1"/>
    <col min="8465" max="8681" width="9.25" style="39"/>
    <col min="8682" max="8682" width="4.75" style="39" customWidth="1"/>
    <col min="8683" max="8692" width="8.125" style="39" customWidth="1"/>
    <col min="8693" max="8700" width="5.625" style="39" customWidth="1"/>
    <col min="8701" max="8701" width="1.25" style="39" customWidth="1"/>
    <col min="8702" max="8702" width="4.75" style="39" customWidth="1"/>
    <col min="8703" max="8712" width="8.125" style="39" customWidth="1"/>
    <col min="8713" max="8720" width="5.625" style="39" customWidth="1"/>
    <col min="8721" max="8937" width="9.25" style="39"/>
    <col min="8938" max="8938" width="4.75" style="39" customWidth="1"/>
    <col min="8939" max="8948" width="8.125" style="39" customWidth="1"/>
    <col min="8949" max="8956" width="5.625" style="39" customWidth="1"/>
    <col min="8957" max="8957" width="1.25" style="39" customWidth="1"/>
    <col min="8958" max="8958" width="4.75" style="39" customWidth="1"/>
    <col min="8959" max="8968" width="8.125" style="39" customWidth="1"/>
    <col min="8969" max="8976" width="5.625" style="39" customWidth="1"/>
    <col min="8977" max="9193" width="9.25" style="39"/>
    <col min="9194" max="9194" width="4.75" style="39" customWidth="1"/>
    <col min="9195" max="9204" width="8.125" style="39" customWidth="1"/>
    <col min="9205" max="9212" width="5.625" style="39" customWidth="1"/>
    <col min="9213" max="9213" width="1.25" style="39" customWidth="1"/>
    <col min="9214" max="9214" width="4.75" style="39" customWidth="1"/>
    <col min="9215" max="9224" width="8.125" style="39" customWidth="1"/>
    <col min="9225" max="9232" width="5.625" style="39" customWidth="1"/>
    <col min="9233" max="9449" width="9.25" style="39"/>
    <col min="9450" max="9450" width="4.75" style="39" customWidth="1"/>
    <col min="9451" max="9460" width="8.125" style="39" customWidth="1"/>
    <col min="9461" max="9468" width="5.625" style="39" customWidth="1"/>
    <col min="9469" max="9469" width="1.25" style="39" customWidth="1"/>
    <col min="9470" max="9470" width="4.75" style="39" customWidth="1"/>
    <col min="9471" max="9480" width="8.125" style="39" customWidth="1"/>
    <col min="9481" max="9488" width="5.625" style="39" customWidth="1"/>
    <col min="9489" max="9705" width="9.25" style="39"/>
    <col min="9706" max="9706" width="4.75" style="39" customWidth="1"/>
    <col min="9707" max="9716" width="8.125" style="39" customWidth="1"/>
    <col min="9717" max="9724" width="5.625" style="39" customWidth="1"/>
    <col min="9725" max="9725" width="1.25" style="39" customWidth="1"/>
    <col min="9726" max="9726" width="4.75" style="39" customWidth="1"/>
    <col min="9727" max="9736" width="8.125" style="39" customWidth="1"/>
    <col min="9737" max="9744" width="5.625" style="39" customWidth="1"/>
    <col min="9745" max="9961" width="9.25" style="39"/>
    <col min="9962" max="9962" width="4.75" style="39" customWidth="1"/>
    <col min="9963" max="9972" width="8.125" style="39" customWidth="1"/>
    <col min="9973" max="9980" width="5.625" style="39" customWidth="1"/>
    <col min="9981" max="9981" width="1.25" style="39" customWidth="1"/>
    <col min="9982" max="9982" width="4.75" style="39" customWidth="1"/>
    <col min="9983" max="9992" width="8.125" style="39" customWidth="1"/>
    <col min="9993" max="10000" width="5.625" style="39" customWidth="1"/>
    <col min="10001" max="10217" width="9.25" style="39"/>
    <col min="10218" max="10218" width="4.75" style="39" customWidth="1"/>
    <col min="10219" max="10228" width="8.125" style="39" customWidth="1"/>
    <col min="10229" max="10236" width="5.625" style="39" customWidth="1"/>
    <col min="10237" max="10237" width="1.25" style="39" customWidth="1"/>
    <col min="10238" max="10238" width="4.75" style="39" customWidth="1"/>
    <col min="10239" max="10248" width="8.125" style="39" customWidth="1"/>
    <col min="10249" max="10256" width="5.625" style="39" customWidth="1"/>
    <col min="10257" max="10473" width="9.25" style="39"/>
    <col min="10474" max="10474" width="4.75" style="39" customWidth="1"/>
    <col min="10475" max="10484" width="8.125" style="39" customWidth="1"/>
    <col min="10485" max="10492" width="5.625" style="39" customWidth="1"/>
    <col min="10493" max="10493" width="1.25" style="39" customWidth="1"/>
    <col min="10494" max="10494" width="4.75" style="39" customWidth="1"/>
    <col min="10495" max="10504" width="8.125" style="39" customWidth="1"/>
    <col min="10505" max="10512" width="5.625" style="39" customWidth="1"/>
    <col min="10513" max="10729" width="9.25" style="39"/>
    <col min="10730" max="10730" width="4.75" style="39" customWidth="1"/>
    <col min="10731" max="10740" width="8.125" style="39" customWidth="1"/>
    <col min="10741" max="10748" width="5.625" style="39" customWidth="1"/>
    <col min="10749" max="10749" width="1.25" style="39" customWidth="1"/>
    <col min="10750" max="10750" width="4.75" style="39" customWidth="1"/>
    <col min="10751" max="10760" width="8.125" style="39" customWidth="1"/>
    <col min="10761" max="10768" width="5.625" style="39" customWidth="1"/>
    <col min="10769" max="10985" width="9.25" style="39"/>
    <col min="10986" max="10986" width="4.75" style="39" customWidth="1"/>
    <col min="10987" max="10996" width="8.125" style="39" customWidth="1"/>
    <col min="10997" max="11004" width="5.625" style="39" customWidth="1"/>
    <col min="11005" max="11005" width="1.25" style="39" customWidth="1"/>
    <col min="11006" max="11006" width="4.75" style="39" customWidth="1"/>
    <col min="11007" max="11016" width="8.125" style="39" customWidth="1"/>
    <col min="11017" max="11024" width="5.625" style="39" customWidth="1"/>
    <col min="11025" max="11241" width="9.25" style="39"/>
    <col min="11242" max="11242" width="4.75" style="39" customWidth="1"/>
    <col min="11243" max="11252" width="8.125" style="39" customWidth="1"/>
    <col min="11253" max="11260" width="5.625" style="39" customWidth="1"/>
    <col min="11261" max="11261" width="1.25" style="39" customWidth="1"/>
    <col min="11262" max="11262" width="4.75" style="39" customWidth="1"/>
    <col min="11263" max="11272" width="8.125" style="39" customWidth="1"/>
    <col min="11273" max="11280" width="5.625" style="39" customWidth="1"/>
    <col min="11281" max="11497" width="9.25" style="39"/>
    <col min="11498" max="11498" width="4.75" style="39" customWidth="1"/>
    <col min="11499" max="11508" width="8.125" style="39" customWidth="1"/>
    <col min="11509" max="11516" width="5.625" style="39" customWidth="1"/>
    <col min="11517" max="11517" width="1.25" style="39" customWidth="1"/>
    <col min="11518" max="11518" width="4.75" style="39" customWidth="1"/>
    <col min="11519" max="11528" width="8.125" style="39" customWidth="1"/>
    <col min="11529" max="11536" width="5.625" style="39" customWidth="1"/>
    <col min="11537" max="11753" width="9.25" style="39"/>
    <col min="11754" max="11754" width="4.75" style="39" customWidth="1"/>
    <col min="11755" max="11764" width="8.125" style="39" customWidth="1"/>
    <col min="11765" max="11772" width="5.625" style="39" customWidth="1"/>
    <col min="11773" max="11773" width="1.25" style="39" customWidth="1"/>
    <col min="11774" max="11774" width="4.75" style="39" customWidth="1"/>
    <col min="11775" max="11784" width="8.125" style="39" customWidth="1"/>
    <col min="11785" max="11792" width="5.625" style="39" customWidth="1"/>
    <col min="11793" max="12009" width="9.25" style="39"/>
    <col min="12010" max="12010" width="4.75" style="39" customWidth="1"/>
    <col min="12011" max="12020" width="8.125" style="39" customWidth="1"/>
    <col min="12021" max="12028" width="5.625" style="39" customWidth="1"/>
    <col min="12029" max="12029" width="1.25" style="39" customWidth="1"/>
    <col min="12030" max="12030" width="4.75" style="39" customWidth="1"/>
    <col min="12031" max="12040" width="8.125" style="39" customWidth="1"/>
    <col min="12041" max="12048" width="5.625" style="39" customWidth="1"/>
    <col min="12049" max="12265" width="9.25" style="39"/>
    <col min="12266" max="12266" width="4.75" style="39" customWidth="1"/>
    <col min="12267" max="12276" width="8.125" style="39" customWidth="1"/>
    <col min="12277" max="12284" width="5.625" style="39" customWidth="1"/>
    <col min="12285" max="12285" width="1.25" style="39" customWidth="1"/>
    <col min="12286" max="12286" width="4.75" style="39" customWidth="1"/>
    <col min="12287" max="12296" width="8.125" style="39" customWidth="1"/>
    <col min="12297" max="12304" width="5.625" style="39" customWidth="1"/>
    <col min="12305" max="12521" width="9.25" style="39"/>
    <col min="12522" max="12522" width="4.75" style="39" customWidth="1"/>
    <col min="12523" max="12532" width="8.125" style="39" customWidth="1"/>
    <col min="12533" max="12540" width="5.625" style="39" customWidth="1"/>
    <col min="12541" max="12541" width="1.25" style="39" customWidth="1"/>
    <col min="12542" max="12542" width="4.75" style="39" customWidth="1"/>
    <col min="12543" max="12552" width="8.125" style="39" customWidth="1"/>
    <col min="12553" max="12560" width="5.625" style="39" customWidth="1"/>
    <col min="12561" max="12777" width="9.25" style="39"/>
    <col min="12778" max="12778" width="4.75" style="39" customWidth="1"/>
    <col min="12779" max="12788" width="8.125" style="39" customWidth="1"/>
    <col min="12789" max="12796" width="5.625" style="39" customWidth="1"/>
    <col min="12797" max="12797" width="1.25" style="39" customWidth="1"/>
    <col min="12798" max="12798" width="4.75" style="39" customWidth="1"/>
    <col min="12799" max="12808" width="8.125" style="39" customWidth="1"/>
    <col min="12809" max="12816" width="5.625" style="39" customWidth="1"/>
    <col min="12817" max="13033" width="9.25" style="39"/>
    <col min="13034" max="13034" width="4.75" style="39" customWidth="1"/>
    <col min="13035" max="13044" width="8.125" style="39" customWidth="1"/>
    <col min="13045" max="13052" width="5.625" style="39" customWidth="1"/>
    <col min="13053" max="13053" width="1.25" style="39" customWidth="1"/>
    <col min="13054" max="13054" width="4.75" style="39" customWidth="1"/>
    <col min="13055" max="13064" width="8.125" style="39" customWidth="1"/>
    <col min="13065" max="13072" width="5.625" style="39" customWidth="1"/>
    <col min="13073" max="13289" width="9.25" style="39"/>
    <col min="13290" max="13290" width="4.75" style="39" customWidth="1"/>
    <col min="13291" max="13300" width="8.125" style="39" customWidth="1"/>
    <col min="13301" max="13308" width="5.625" style="39" customWidth="1"/>
    <col min="13309" max="13309" width="1.25" style="39" customWidth="1"/>
    <col min="13310" max="13310" width="4.75" style="39" customWidth="1"/>
    <col min="13311" max="13320" width="8.125" style="39" customWidth="1"/>
    <col min="13321" max="13328" width="5.625" style="39" customWidth="1"/>
    <col min="13329" max="13545" width="9.25" style="39"/>
    <col min="13546" max="13546" width="4.75" style="39" customWidth="1"/>
    <col min="13547" max="13556" width="8.125" style="39" customWidth="1"/>
    <col min="13557" max="13564" width="5.625" style="39" customWidth="1"/>
    <col min="13565" max="13565" width="1.25" style="39" customWidth="1"/>
    <col min="13566" max="13566" width="4.75" style="39" customWidth="1"/>
    <col min="13567" max="13576" width="8.125" style="39" customWidth="1"/>
    <col min="13577" max="13584" width="5.625" style="39" customWidth="1"/>
    <col min="13585" max="13801" width="9.25" style="39"/>
    <col min="13802" max="13802" width="4.75" style="39" customWidth="1"/>
    <col min="13803" max="13812" width="8.125" style="39" customWidth="1"/>
    <col min="13813" max="13820" width="5.625" style="39" customWidth="1"/>
    <col min="13821" max="13821" width="1.25" style="39" customWidth="1"/>
    <col min="13822" max="13822" width="4.75" style="39" customWidth="1"/>
    <col min="13823" max="13832" width="8.125" style="39" customWidth="1"/>
    <col min="13833" max="13840" width="5.625" style="39" customWidth="1"/>
    <col min="13841" max="14057" width="9.25" style="39"/>
    <col min="14058" max="14058" width="4.75" style="39" customWidth="1"/>
    <col min="14059" max="14068" width="8.125" style="39" customWidth="1"/>
    <col min="14069" max="14076" width="5.625" style="39" customWidth="1"/>
    <col min="14077" max="14077" width="1.25" style="39" customWidth="1"/>
    <col min="14078" max="14078" width="4.75" style="39" customWidth="1"/>
    <col min="14079" max="14088" width="8.125" style="39" customWidth="1"/>
    <col min="14089" max="14096" width="5.625" style="39" customWidth="1"/>
    <col min="14097" max="14313" width="9.25" style="39"/>
    <col min="14314" max="14314" width="4.75" style="39" customWidth="1"/>
    <col min="14315" max="14324" width="8.125" style="39" customWidth="1"/>
    <col min="14325" max="14332" width="5.625" style="39" customWidth="1"/>
    <col min="14333" max="14333" width="1.25" style="39" customWidth="1"/>
    <col min="14334" max="14334" width="4.75" style="39" customWidth="1"/>
    <col min="14335" max="14344" width="8.125" style="39" customWidth="1"/>
    <col min="14345" max="14352" width="5.625" style="39" customWidth="1"/>
    <col min="14353" max="14569" width="9.25" style="39"/>
    <col min="14570" max="14570" width="4.75" style="39" customWidth="1"/>
    <col min="14571" max="14580" width="8.125" style="39" customWidth="1"/>
    <col min="14581" max="14588" width="5.625" style="39" customWidth="1"/>
    <col min="14589" max="14589" width="1.25" style="39" customWidth="1"/>
    <col min="14590" max="14590" width="4.75" style="39" customWidth="1"/>
    <col min="14591" max="14600" width="8.125" style="39" customWidth="1"/>
    <col min="14601" max="14608" width="5.625" style="39" customWidth="1"/>
    <col min="14609" max="14825" width="9.25" style="39"/>
    <col min="14826" max="14826" width="4.75" style="39" customWidth="1"/>
    <col min="14827" max="14836" width="8.125" style="39" customWidth="1"/>
    <col min="14837" max="14844" width="5.625" style="39" customWidth="1"/>
    <col min="14845" max="14845" width="1.25" style="39" customWidth="1"/>
    <col min="14846" max="14846" width="4.75" style="39" customWidth="1"/>
    <col min="14847" max="14856" width="8.125" style="39" customWidth="1"/>
    <col min="14857" max="14864" width="5.625" style="39" customWidth="1"/>
    <col min="14865" max="15081" width="9.25" style="39"/>
    <col min="15082" max="15082" width="4.75" style="39" customWidth="1"/>
    <col min="15083" max="15092" width="8.125" style="39" customWidth="1"/>
    <col min="15093" max="15100" width="5.625" style="39" customWidth="1"/>
    <col min="15101" max="15101" width="1.25" style="39" customWidth="1"/>
    <col min="15102" max="15102" width="4.75" style="39" customWidth="1"/>
    <col min="15103" max="15112" width="8.125" style="39" customWidth="1"/>
    <col min="15113" max="15120" width="5.625" style="39" customWidth="1"/>
    <col min="15121" max="15337" width="9.25" style="39"/>
    <col min="15338" max="15338" width="4.75" style="39" customWidth="1"/>
    <col min="15339" max="15348" width="8.125" style="39" customWidth="1"/>
    <col min="15349" max="15356" width="5.625" style="39" customWidth="1"/>
    <col min="15357" max="15357" width="1.25" style="39" customWidth="1"/>
    <col min="15358" max="15358" width="4.75" style="39" customWidth="1"/>
    <col min="15359" max="15368" width="8.125" style="39" customWidth="1"/>
    <col min="15369" max="15376" width="5.625" style="39" customWidth="1"/>
    <col min="15377" max="15593" width="9.25" style="39"/>
    <col min="15594" max="15594" width="4.75" style="39" customWidth="1"/>
    <col min="15595" max="15604" width="8.125" style="39" customWidth="1"/>
    <col min="15605" max="15612" width="5.625" style="39" customWidth="1"/>
    <col min="15613" max="15613" width="1.25" style="39" customWidth="1"/>
    <col min="15614" max="15614" width="4.75" style="39" customWidth="1"/>
    <col min="15615" max="15624" width="8.125" style="39" customWidth="1"/>
    <col min="15625" max="15632" width="5.625" style="39" customWidth="1"/>
    <col min="15633" max="15849" width="9.25" style="39"/>
    <col min="15850" max="15850" width="4.75" style="39" customWidth="1"/>
    <col min="15851" max="15860" width="8.125" style="39" customWidth="1"/>
    <col min="15861" max="15868" width="5.625" style="39" customWidth="1"/>
    <col min="15869" max="15869" width="1.25" style="39" customWidth="1"/>
    <col min="15870" max="15870" width="4.75" style="39" customWidth="1"/>
    <col min="15871" max="15880" width="8.125" style="39" customWidth="1"/>
    <col min="15881" max="15888" width="5.625" style="39" customWidth="1"/>
    <col min="15889" max="16105" width="9.25" style="39"/>
    <col min="16106" max="16106" width="4.75" style="39" customWidth="1"/>
    <col min="16107" max="16116" width="8.125" style="39" customWidth="1"/>
    <col min="16117" max="16124" width="5.625" style="39" customWidth="1"/>
    <col min="16125" max="16125" width="1.25" style="39" customWidth="1"/>
    <col min="16126" max="16126" width="4.75" style="39" customWidth="1"/>
    <col min="16127" max="16136" width="8.125" style="39" customWidth="1"/>
    <col min="16137" max="16144" width="5.625" style="39" customWidth="1"/>
    <col min="16145" max="16384" width="9.25" style="39"/>
  </cols>
  <sheetData>
    <row r="1" spans="1:26" s="519" customFormat="1" ht="33" customHeight="1">
      <c r="A1" s="821" t="str">
        <f>平成24年度!A1</f>
        <v>平成2４年度</v>
      </c>
      <c r="B1" s="822"/>
      <c r="C1" s="518"/>
      <c r="D1" s="518"/>
      <c r="E1" s="518"/>
      <c r="G1" s="520" t="s">
        <v>211</v>
      </c>
      <c r="H1" s="518"/>
      <c r="I1" s="518"/>
      <c r="J1" s="518"/>
      <c r="K1" s="518"/>
      <c r="L1" s="518"/>
      <c r="M1" s="518"/>
      <c r="N1" s="518"/>
      <c r="O1" s="518"/>
      <c r="P1" s="518"/>
      <c r="Q1" s="518"/>
      <c r="R1" s="518"/>
      <c r="S1" s="518"/>
    </row>
    <row r="2" spans="1:26" ht="16.5" customHeight="1">
      <c r="A2" s="633"/>
      <c r="B2" s="38"/>
      <c r="C2" s="38"/>
      <c r="D2" s="38"/>
      <c r="E2" s="38"/>
      <c r="F2" s="38"/>
      <c r="G2" s="38"/>
      <c r="H2" s="38"/>
      <c r="I2" s="38"/>
      <c r="J2" s="38"/>
      <c r="K2" s="38"/>
      <c r="L2" s="38"/>
      <c r="M2" s="38"/>
      <c r="N2" s="39"/>
      <c r="O2" s="39"/>
      <c r="P2" s="40"/>
      <c r="Q2" s="40" t="s">
        <v>78</v>
      </c>
      <c r="R2" s="40"/>
      <c r="S2" s="40" t="s">
        <v>78</v>
      </c>
    </row>
    <row r="3" spans="1:26" ht="21" customHeight="1">
      <c r="A3" s="41"/>
      <c r="B3" s="521" t="s">
        <v>212</v>
      </c>
      <c r="C3" s="522"/>
      <c r="D3" s="521" t="s">
        <v>213</v>
      </c>
      <c r="E3" s="522"/>
      <c r="F3" s="521" t="s">
        <v>214</v>
      </c>
      <c r="G3" s="522"/>
      <c r="H3" s="521" t="s">
        <v>215</v>
      </c>
      <c r="I3" s="522"/>
      <c r="J3" s="523" t="s">
        <v>216</v>
      </c>
      <c r="K3" s="524"/>
      <c r="L3" s="823" t="s">
        <v>217</v>
      </c>
      <c r="M3" s="824"/>
      <c r="N3" s="823" t="s">
        <v>218</v>
      </c>
      <c r="O3" s="824"/>
      <c r="P3" s="823" t="s">
        <v>219</v>
      </c>
      <c r="Q3" s="824"/>
      <c r="R3" s="825" t="s">
        <v>220</v>
      </c>
      <c r="S3" s="826"/>
      <c r="Y3" s="525"/>
      <c r="Z3" s="525"/>
    </row>
    <row r="4" spans="1:26" ht="21" customHeight="1">
      <c r="A4" s="42"/>
      <c r="B4" s="526" t="s">
        <v>79</v>
      </c>
      <c r="C4" s="527" t="s">
        <v>80</v>
      </c>
      <c r="D4" s="528" t="s">
        <v>79</v>
      </c>
      <c r="E4" s="529" t="s">
        <v>80</v>
      </c>
      <c r="F4" s="528" t="s">
        <v>79</v>
      </c>
      <c r="G4" s="529" t="s">
        <v>80</v>
      </c>
      <c r="H4" s="530" t="s">
        <v>79</v>
      </c>
      <c r="I4" s="529" t="s">
        <v>80</v>
      </c>
      <c r="J4" s="531" t="s">
        <v>79</v>
      </c>
      <c r="K4" s="532" t="s">
        <v>80</v>
      </c>
      <c r="L4" s="526" t="s">
        <v>79</v>
      </c>
      <c r="M4" s="527" t="s">
        <v>80</v>
      </c>
      <c r="N4" s="528" t="s">
        <v>79</v>
      </c>
      <c r="O4" s="529" t="s">
        <v>80</v>
      </c>
      <c r="P4" s="528" t="s">
        <v>79</v>
      </c>
      <c r="Q4" s="529" t="s">
        <v>80</v>
      </c>
      <c r="R4" s="533" t="s">
        <v>79</v>
      </c>
      <c r="S4" s="532" t="s">
        <v>80</v>
      </c>
      <c r="T4" s="534"/>
      <c r="U4" s="534"/>
      <c r="V4" s="534"/>
      <c r="W4" s="534"/>
      <c r="X4" s="534"/>
      <c r="Y4" s="534"/>
      <c r="Z4" s="534"/>
    </row>
    <row r="5" spans="1:26" ht="33" customHeight="1">
      <c r="A5" s="535" t="s">
        <v>81</v>
      </c>
      <c r="B5" s="536">
        <v>484000</v>
      </c>
      <c r="C5" s="537">
        <f>B5</f>
        <v>484000</v>
      </c>
      <c r="D5" s="538">
        <v>448400</v>
      </c>
      <c r="E5" s="537">
        <f>D5</f>
        <v>448400</v>
      </c>
      <c r="F5" s="538">
        <v>471900</v>
      </c>
      <c r="G5" s="539">
        <f>F5</f>
        <v>471900</v>
      </c>
      <c r="H5" s="540">
        <v>367200</v>
      </c>
      <c r="I5" s="541">
        <f>H5</f>
        <v>367200</v>
      </c>
      <c r="J5" s="540">
        <v>471100</v>
      </c>
      <c r="K5" s="541">
        <f>J5</f>
        <v>471100</v>
      </c>
      <c r="L5" s="542">
        <f t="shared" ref="L5:S16" si="0">(D5/B5*100)-100</f>
        <v>-7.3553719008264409</v>
      </c>
      <c r="M5" s="543">
        <f t="shared" si="0"/>
        <v>-7.3553719008264409</v>
      </c>
      <c r="N5" s="544">
        <f t="shared" si="0"/>
        <v>5.2408563782337296</v>
      </c>
      <c r="O5" s="545">
        <f t="shared" si="0"/>
        <v>5.2408563782337296</v>
      </c>
      <c r="P5" s="544">
        <f t="shared" si="0"/>
        <v>-22.186904005085822</v>
      </c>
      <c r="Q5" s="545">
        <f t="shared" si="0"/>
        <v>-22.186904005085822</v>
      </c>
      <c r="R5" s="544">
        <f t="shared" si="0"/>
        <v>28.295206971677544</v>
      </c>
      <c r="S5" s="545">
        <f t="shared" si="0"/>
        <v>28.295206971677544</v>
      </c>
      <c r="U5" s="546"/>
      <c r="V5" s="546"/>
      <c r="W5" s="546"/>
      <c r="X5" s="546"/>
      <c r="Y5" s="546"/>
      <c r="Z5" s="546"/>
    </row>
    <row r="6" spans="1:26" ht="33" customHeight="1">
      <c r="A6" s="547" t="s">
        <v>82</v>
      </c>
      <c r="B6" s="548">
        <v>456900</v>
      </c>
      <c r="C6" s="549">
        <f t="shared" ref="C6:C16" si="1">C5+B6</f>
        <v>940900</v>
      </c>
      <c r="D6" s="550">
        <v>423300</v>
      </c>
      <c r="E6" s="549">
        <f t="shared" ref="E6:E16" si="2">E5+D6</f>
        <v>871700</v>
      </c>
      <c r="F6" s="550">
        <v>465000</v>
      </c>
      <c r="G6" s="551">
        <f t="shared" ref="G6:G16" si="3">G5+F6</f>
        <v>936900</v>
      </c>
      <c r="H6" s="552">
        <v>380200</v>
      </c>
      <c r="I6" s="551">
        <f t="shared" ref="I6:I16" si="4">I5+H6</f>
        <v>747400</v>
      </c>
      <c r="J6" s="552">
        <v>434300</v>
      </c>
      <c r="K6" s="551">
        <f t="shared" ref="K6:K11" si="5">K5+J6</f>
        <v>905400</v>
      </c>
      <c r="L6" s="553">
        <f t="shared" si="0"/>
        <v>-7.3539067629678243</v>
      </c>
      <c r="M6" s="554">
        <f t="shared" si="0"/>
        <v>-7.3546604315017561</v>
      </c>
      <c r="N6" s="555">
        <f t="shared" si="0"/>
        <v>9.8511693834160212</v>
      </c>
      <c r="O6" s="556">
        <f t="shared" si="0"/>
        <v>7.4796374899621441</v>
      </c>
      <c r="P6" s="555">
        <f t="shared" si="0"/>
        <v>-18.236559139784944</v>
      </c>
      <c r="Q6" s="556">
        <f t="shared" si="0"/>
        <v>-20.226278151350201</v>
      </c>
      <c r="R6" s="555">
        <f t="shared" si="0"/>
        <v>14.229352972119941</v>
      </c>
      <c r="S6" s="556">
        <f t="shared" si="0"/>
        <v>21.139951833021129</v>
      </c>
      <c r="U6" s="546"/>
      <c r="V6" s="546"/>
      <c r="W6" s="546"/>
      <c r="X6" s="546"/>
      <c r="Y6" s="546"/>
      <c r="Z6" s="546"/>
    </row>
    <row r="7" spans="1:26" ht="33" customHeight="1">
      <c r="A7" s="547" t="s">
        <v>2</v>
      </c>
      <c r="B7" s="548">
        <v>438800</v>
      </c>
      <c r="C7" s="549">
        <f t="shared" si="1"/>
        <v>1379700</v>
      </c>
      <c r="D7" s="550">
        <v>426800</v>
      </c>
      <c r="E7" s="551">
        <f t="shared" si="2"/>
        <v>1298500</v>
      </c>
      <c r="F7" s="550">
        <v>427700</v>
      </c>
      <c r="G7" s="551">
        <f t="shared" si="3"/>
        <v>1364600</v>
      </c>
      <c r="H7" s="552">
        <v>392800</v>
      </c>
      <c r="I7" s="551">
        <f t="shared" si="4"/>
        <v>1140200</v>
      </c>
      <c r="J7" s="552">
        <v>426400</v>
      </c>
      <c r="K7" s="551">
        <f t="shared" si="5"/>
        <v>1331800</v>
      </c>
      <c r="L7" s="553">
        <f t="shared" si="0"/>
        <v>-2.7347310847766693</v>
      </c>
      <c r="M7" s="554">
        <f t="shared" si="0"/>
        <v>-5.8853373921867131</v>
      </c>
      <c r="N7" s="555">
        <f t="shared" si="0"/>
        <v>0.21087160262418081</v>
      </c>
      <c r="O7" s="556">
        <f t="shared" si="0"/>
        <v>5.0904890257990019</v>
      </c>
      <c r="P7" s="555">
        <f t="shared" si="0"/>
        <v>-8.1599251812017712</v>
      </c>
      <c r="Q7" s="556">
        <f t="shared" si="0"/>
        <v>-16.444379305290923</v>
      </c>
      <c r="R7" s="555">
        <f t="shared" si="0"/>
        <v>8.5539714867617107</v>
      </c>
      <c r="S7" s="556">
        <f t="shared" si="0"/>
        <v>16.804069461497974</v>
      </c>
      <c r="X7" s="525"/>
      <c r="Y7" s="525"/>
    </row>
    <row r="8" spans="1:26" ht="33" customHeight="1">
      <c r="A8" s="547" t="s">
        <v>3</v>
      </c>
      <c r="B8" s="548">
        <v>525400</v>
      </c>
      <c r="C8" s="549">
        <f t="shared" si="1"/>
        <v>1905100</v>
      </c>
      <c r="D8" s="550">
        <v>527800</v>
      </c>
      <c r="E8" s="549">
        <f t="shared" si="2"/>
        <v>1826300</v>
      </c>
      <c r="F8" s="550">
        <v>543000</v>
      </c>
      <c r="G8" s="551">
        <f t="shared" si="3"/>
        <v>1907600</v>
      </c>
      <c r="H8" s="552">
        <v>500200</v>
      </c>
      <c r="I8" s="551">
        <f t="shared" si="4"/>
        <v>1640400</v>
      </c>
      <c r="J8" s="552">
        <v>550400</v>
      </c>
      <c r="K8" s="551">
        <f t="shared" si="5"/>
        <v>1882200</v>
      </c>
      <c r="L8" s="553">
        <f t="shared" si="0"/>
        <v>0.45679482299200913</v>
      </c>
      <c r="M8" s="554">
        <f t="shared" si="0"/>
        <v>-4.1362658128182233</v>
      </c>
      <c r="N8" s="555">
        <f t="shared" si="0"/>
        <v>2.8798787419477065</v>
      </c>
      <c r="O8" s="556">
        <f t="shared" si="0"/>
        <v>4.4516235010677292</v>
      </c>
      <c r="P8" s="555">
        <f t="shared" si="0"/>
        <v>-7.8821362799263284</v>
      </c>
      <c r="Q8" s="556">
        <f t="shared" si="0"/>
        <v>-14.00712937722794</v>
      </c>
      <c r="R8" s="555">
        <f t="shared" si="0"/>
        <v>10.035985605757688</v>
      </c>
      <c r="S8" s="556">
        <f t="shared" si="0"/>
        <v>14.740307242136069</v>
      </c>
      <c r="U8" s="534"/>
      <c r="V8" s="534"/>
      <c r="W8" s="534"/>
      <c r="X8" s="534"/>
      <c r="Y8" s="534"/>
    </row>
    <row r="9" spans="1:26" ht="33" customHeight="1">
      <c r="A9" s="547" t="s">
        <v>4</v>
      </c>
      <c r="B9" s="560">
        <v>626700</v>
      </c>
      <c r="C9" s="549">
        <f t="shared" si="1"/>
        <v>2531800</v>
      </c>
      <c r="D9" s="561">
        <v>601900</v>
      </c>
      <c r="E9" s="551">
        <f t="shared" si="2"/>
        <v>2428200</v>
      </c>
      <c r="F9" s="561">
        <v>635700</v>
      </c>
      <c r="G9" s="551">
        <f t="shared" si="3"/>
        <v>2543300</v>
      </c>
      <c r="H9" s="552">
        <v>593200</v>
      </c>
      <c r="I9" s="551">
        <f t="shared" si="4"/>
        <v>2233600</v>
      </c>
      <c r="J9" s="552">
        <v>607200</v>
      </c>
      <c r="K9" s="551">
        <f t="shared" si="5"/>
        <v>2489400</v>
      </c>
      <c r="L9" s="553">
        <f t="shared" si="0"/>
        <v>-3.9572363172171663</v>
      </c>
      <c r="M9" s="554">
        <f t="shared" si="0"/>
        <v>-4.0919503910261454</v>
      </c>
      <c r="N9" s="555">
        <f t="shared" si="0"/>
        <v>5.6155507559395375</v>
      </c>
      <c r="O9" s="556">
        <f t="shared" si="0"/>
        <v>4.7401367267935228</v>
      </c>
      <c r="P9" s="555">
        <f t="shared" si="0"/>
        <v>-6.6855434953594539</v>
      </c>
      <c r="Q9" s="556">
        <f t="shared" si="0"/>
        <v>-12.177092753509228</v>
      </c>
      <c r="R9" s="555">
        <f t="shared" si="0"/>
        <v>2.3600809170600172</v>
      </c>
      <c r="S9" s="556">
        <f t="shared" si="0"/>
        <v>11.452363896848141</v>
      </c>
    </row>
    <row r="10" spans="1:26" ht="33" customHeight="1">
      <c r="A10" s="547" t="s">
        <v>5</v>
      </c>
      <c r="B10" s="560">
        <v>535000</v>
      </c>
      <c r="C10" s="549">
        <f t="shared" si="1"/>
        <v>3066800</v>
      </c>
      <c r="D10" s="561">
        <v>515200</v>
      </c>
      <c r="E10" s="551">
        <f t="shared" si="2"/>
        <v>2943400</v>
      </c>
      <c r="F10" s="561">
        <v>550800</v>
      </c>
      <c r="G10" s="551">
        <f t="shared" si="3"/>
        <v>3094100</v>
      </c>
      <c r="H10" s="552">
        <v>518400</v>
      </c>
      <c r="I10" s="551">
        <f t="shared" si="4"/>
        <v>2752000</v>
      </c>
      <c r="J10" s="552">
        <v>507300</v>
      </c>
      <c r="K10" s="551">
        <f t="shared" si="5"/>
        <v>2996700</v>
      </c>
      <c r="L10" s="553">
        <f t="shared" si="0"/>
        <v>-3.7009345794392488</v>
      </c>
      <c r="M10" s="554">
        <f t="shared" si="0"/>
        <v>-4.0237380983435571</v>
      </c>
      <c r="N10" s="555">
        <f t="shared" si="0"/>
        <v>6.9099378881987548</v>
      </c>
      <c r="O10" s="556">
        <f t="shared" si="0"/>
        <v>5.11992933342394</v>
      </c>
      <c r="P10" s="555">
        <f t="shared" si="0"/>
        <v>-5.8823529411764781</v>
      </c>
      <c r="Q10" s="556">
        <f t="shared" si="0"/>
        <v>-11.056526938366574</v>
      </c>
      <c r="R10" s="555">
        <f t="shared" si="0"/>
        <v>-2.1412037037037095</v>
      </c>
      <c r="S10" s="556">
        <f t="shared" si="0"/>
        <v>8.8917151162790589</v>
      </c>
      <c r="U10" s="546"/>
      <c r="V10" s="546"/>
      <c r="W10" s="546"/>
      <c r="X10" s="546"/>
      <c r="Y10" s="546"/>
    </row>
    <row r="11" spans="1:26" ht="33" customHeight="1">
      <c r="A11" s="547" t="s">
        <v>83</v>
      </c>
      <c r="B11" s="560">
        <v>547000</v>
      </c>
      <c r="C11" s="549">
        <f t="shared" si="1"/>
        <v>3613800</v>
      </c>
      <c r="D11" s="561">
        <v>479900</v>
      </c>
      <c r="E11" s="551">
        <f t="shared" si="2"/>
        <v>3423300</v>
      </c>
      <c r="F11" s="561">
        <v>499500</v>
      </c>
      <c r="G11" s="551">
        <f t="shared" si="3"/>
        <v>3593600</v>
      </c>
      <c r="H11" s="552">
        <v>515600</v>
      </c>
      <c r="I11" s="551">
        <f t="shared" si="4"/>
        <v>3267600</v>
      </c>
      <c r="J11" s="552">
        <v>519700</v>
      </c>
      <c r="K11" s="551">
        <f t="shared" si="5"/>
        <v>3516400</v>
      </c>
      <c r="L11" s="553">
        <f t="shared" si="0"/>
        <v>-12.266910420475313</v>
      </c>
      <c r="M11" s="554">
        <f t="shared" si="0"/>
        <v>-5.2714594056118216</v>
      </c>
      <c r="N11" s="555">
        <f t="shared" si="0"/>
        <v>4.0841842050427033</v>
      </c>
      <c r="O11" s="556">
        <f t="shared" si="0"/>
        <v>4.9747319837583461</v>
      </c>
      <c r="P11" s="555">
        <f t="shared" si="0"/>
        <v>3.223223223223215</v>
      </c>
      <c r="Q11" s="556">
        <f t="shared" si="0"/>
        <v>-9.0716829919857531</v>
      </c>
      <c r="R11" s="555">
        <f t="shared" si="0"/>
        <v>0.79519006982155815</v>
      </c>
      <c r="S11" s="556">
        <f t="shared" si="0"/>
        <v>7.6141510588811485</v>
      </c>
    </row>
    <row r="12" spans="1:26" ht="33" customHeight="1">
      <c r="A12" s="547" t="s">
        <v>84</v>
      </c>
      <c r="B12" s="560">
        <v>485500</v>
      </c>
      <c r="C12" s="549">
        <f t="shared" si="1"/>
        <v>4099300</v>
      </c>
      <c r="D12" s="561">
        <v>426300</v>
      </c>
      <c r="E12" s="551">
        <f t="shared" si="2"/>
        <v>3849600</v>
      </c>
      <c r="F12" s="561">
        <v>430900</v>
      </c>
      <c r="G12" s="551">
        <f t="shared" si="3"/>
        <v>4024500</v>
      </c>
      <c r="H12" s="552">
        <v>440700</v>
      </c>
      <c r="I12" s="551">
        <f t="shared" si="4"/>
        <v>3708300</v>
      </c>
      <c r="J12" s="552">
        <v>483100</v>
      </c>
      <c r="K12" s="551">
        <f>K11+J12</f>
        <v>3999500</v>
      </c>
      <c r="L12" s="553">
        <f t="shared" si="0"/>
        <v>-12.193614830072079</v>
      </c>
      <c r="M12" s="554">
        <f t="shared" si="0"/>
        <v>-6.0912838777352221</v>
      </c>
      <c r="N12" s="555">
        <f t="shared" si="0"/>
        <v>1.0790523105794136</v>
      </c>
      <c r="O12" s="556">
        <f t="shared" si="0"/>
        <v>4.5433291770573589</v>
      </c>
      <c r="P12" s="555">
        <f t="shared" si="0"/>
        <v>2.2743095845903838</v>
      </c>
      <c r="Q12" s="556">
        <f t="shared" si="0"/>
        <v>-7.8568766306373448</v>
      </c>
      <c r="R12" s="555">
        <f t="shared" si="0"/>
        <v>9.6210574086680367</v>
      </c>
      <c r="S12" s="556">
        <f t="shared" si="0"/>
        <v>7.8526548553245306</v>
      </c>
      <c r="U12" s="546"/>
      <c r="V12" s="546"/>
      <c r="W12" s="546"/>
      <c r="X12" s="546"/>
      <c r="Y12" s="546"/>
    </row>
    <row r="13" spans="1:26" ht="33" customHeight="1">
      <c r="A13" s="547" t="s">
        <v>85</v>
      </c>
      <c r="B13" s="562">
        <v>464000</v>
      </c>
      <c r="C13" s="549">
        <f t="shared" si="1"/>
        <v>4563300</v>
      </c>
      <c r="D13" s="563">
        <v>430200</v>
      </c>
      <c r="E13" s="551">
        <f t="shared" si="2"/>
        <v>4279800</v>
      </c>
      <c r="F13" s="563">
        <v>420400</v>
      </c>
      <c r="G13" s="551">
        <f t="shared" si="3"/>
        <v>4444900</v>
      </c>
      <c r="H13" s="552">
        <v>446800</v>
      </c>
      <c r="I13" s="551">
        <f t="shared" si="4"/>
        <v>4155100</v>
      </c>
      <c r="J13" s="552">
        <v>463400</v>
      </c>
      <c r="K13" s="551">
        <f>K12+J13</f>
        <v>4462900</v>
      </c>
      <c r="L13" s="553">
        <f t="shared" si="0"/>
        <v>-7.2844827586206975</v>
      </c>
      <c r="M13" s="554">
        <f t="shared" si="0"/>
        <v>-6.2126092959042865</v>
      </c>
      <c r="N13" s="555">
        <f t="shared" si="0"/>
        <v>-2.278010227801019</v>
      </c>
      <c r="O13" s="556">
        <f t="shared" si="0"/>
        <v>3.8576568998551295</v>
      </c>
      <c r="P13" s="555">
        <f t="shared" si="0"/>
        <v>6.2797335870599369</v>
      </c>
      <c r="Q13" s="556">
        <f t="shared" si="0"/>
        <v>-6.5198317172489766</v>
      </c>
      <c r="R13" s="555">
        <f t="shared" si="0"/>
        <v>3.7153088630259532</v>
      </c>
      <c r="S13" s="556">
        <f t="shared" si="0"/>
        <v>7.4077639527327932</v>
      </c>
      <c r="U13" s="546"/>
      <c r="V13" s="546"/>
      <c r="W13" s="546"/>
      <c r="X13" s="546"/>
      <c r="Y13" s="546"/>
    </row>
    <row r="14" spans="1:26" ht="33" customHeight="1">
      <c r="A14" s="564" t="s">
        <v>221</v>
      </c>
      <c r="B14" s="560">
        <v>420300</v>
      </c>
      <c r="C14" s="549">
        <f t="shared" si="1"/>
        <v>4983600</v>
      </c>
      <c r="D14" s="561">
        <v>418300</v>
      </c>
      <c r="E14" s="551">
        <f t="shared" si="2"/>
        <v>4698100</v>
      </c>
      <c r="F14" s="561">
        <v>406200</v>
      </c>
      <c r="G14" s="551">
        <f t="shared" si="3"/>
        <v>4851100</v>
      </c>
      <c r="H14" s="552">
        <v>405000</v>
      </c>
      <c r="I14" s="551">
        <f t="shared" si="4"/>
        <v>4560100</v>
      </c>
      <c r="J14" s="552">
        <v>429700</v>
      </c>
      <c r="K14" s="551">
        <f>K13+J14</f>
        <v>4892600</v>
      </c>
      <c r="L14" s="553">
        <f t="shared" si="0"/>
        <v>-0.47585058291696214</v>
      </c>
      <c r="M14" s="554">
        <f t="shared" si="0"/>
        <v>-5.7287904326189931</v>
      </c>
      <c r="N14" s="555">
        <f t="shared" si="0"/>
        <v>-2.8926607697824522</v>
      </c>
      <c r="O14" s="556">
        <f t="shared" si="0"/>
        <v>3.2566356612247631</v>
      </c>
      <c r="P14" s="555">
        <f t="shared" si="0"/>
        <v>-0.29542097488921115</v>
      </c>
      <c r="Q14" s="556">
        <f t="shared" si="0"/>
        <v>-5.9986394838283985</v>
      </c>
      <c r="R14" s="555">
        <f t="shared" si="0"/>
        <v>6.098765432098773</v>
      </c>
      <c r="S14" s="556">
        <f t="shared" si="0"/>
        <v>7.291506765202513</v>
      </c>
      <c r="U14" s="546"/>
      <c r="V14" s="546"/>
      <c r="W14" s="546"/>
      <c r="X14" s="546"/>
      <c r="Y14" s="546"/>
    </row>
    <row r="15" spans="1:26" ht="33" customHeight="1">
      <c r="A15" s="564" t="s">
        <v>222</v>
      </c>
      <c r="B15" s="562">
        <v>413500</v>
      </c>
      <c r="C15" s="549">
        <f t="shared" si="1"/>
        <v>5397100</v>
      </c>
      <c r="D15" s="563">
        <v>447000</v>
      </c>
      <c r="E15" s="551">
        <f t="shared" si="2"/>
        <v>5145100</v>
      </c>
      <c r="F15" s="563">
        <v>422500</v>
      </c>
      <c r="G15" s="551">
        <f t="shared" si="3"/>
        <v>5273600</v>
      </c>
      <c r="H15" s="552">
        <v>434800</v>
      </c>
      <c r="I15" s="551">
        <f t="shared" si="4"/>
        <v>4994900</v>
      </c>
      <c r="J15" s="552">
        <v>463200</v>
      </c>
      <c r="K15" s="551">
        <f>K14+J15</f>
        <v>5355800</v>
      </c>
      <c r="L15" s="553">
        <f t="shared" si="0"/>
        <v>8.1015719467956444</v>
      </c>
      <c r="M15" s="554">
        <f t="shared" si="0"/>
        <v>-4.6691741861369991</v>
      </c>
      <c r="N15" s="555">
        <f t="shared" si="0"/>
        <v>-5.480984340044742</v>
      </c>
      <c r="O15" s="556">
        <f t="shared" si="0"/>
        <v>2.4975219140541469</v>
      </c>
      <c r="P15" s="555">
        <f t="shared" si="0"/>
        <v>2.9112426035502921</v>
      </c>
      <c r="Q15" s="556">
        <f t="shared" si="0"/>
        <v>-5.2848149271844704</v>
      </c>
      <c r="R15" s="555">
        <f>(J15/H15*100)-100</f>
        <v>6.5317387304507832</v>
      </c>
      <c r="S15" s="556">
        <f t="shared" si="0"/>
        <v>7.2253698772748294</v>
      </c>
      <c r="U15" s="546"/>
      <c r="V15" s="546"/>
      <c r="W15" s="546"/>
      <c r="X15" s="546"/>
      <c r="Y15" s="546"/>
    </row>
    <row r="16" spans="1:26" ht="33" customHeight="1">
      <c r="A16" s="565" t="s">
        <v>223</v>
      </c>
      <c r="B16" s="562">
        <v>537200</v>
      </c>
      <c r="C16" s="549">
        <f t="shared" si="1"/>
        <v>5934300</v>
      </c>
      <c r="D16" s="563">
        <v>544900</v>
      </c>
      <c r="E16" s="551">
        <f t="shared" si="2"/>
        <v>5690000</v>
      </c>
      <c r="F16" s="563">
        <v>431700</v>
      </c>
      <c r="G16" s="551">
        <f t="shared" si="3"/>
        <v>5705300</v>
      </c>
      <c r="H16" s="566">
        <v>533100</v>
      </c>
      <c r="I16" s="551">
        <f t="shared" si="4"/>
        <v>5528000</v>
      </c>
      <c r="J16" s="557">
        <v>568900</v>
      </c>
      <c r="K16" s="567">
        <f>K15+J16</f>
        <v>5924700</v>
      </c>
      <c r="L16" s="568">
        <f t="shared" si="0"/>
        <v>1.4333581533879425</v>
      </c>
      <c r="M16" s="569">
        <f t="shared" si="0"/>
        <v>-4.1167450246869919</v>
      </c>
      <c r="N16" s="570">
        <f t="shared" si="0"/>
        <v>-20.77445402826207</v>
      </c>
      <c r="O16" s="571">
        <f t="shared" si="0"/>
        <v>0.26889279437610014</v>
      </c>
      <c r="P16" s="570">
        <f t="shared" si="0"/>
        <v>23.488533703961096</v>
      </c>
      <c r="Q16" s="571">
        <f t="shared" si="0"/>
        <v>-3.1076367588032241</v>
      </c>
      <c r="R16" s="558">
        <f>(J16/H16*100)-100</f>
        <v>6.7154380041267956</v>
      </c>
      <c r="S16" s="559">
        <f>(K16/I16*100)-100</f>
        <v>7.1761939218523878</v>
      </c>
      <c r="U16" s="546"/>
      <c r="V16" s="546"/>
      <c r="W16" s="546"/>
      <c r="X16" s="546"/>
      <c r="Y16" s="546"/>
    </row>
    <row r="17" spans="1:19" ht="33" customHeight="1">
      <c r="A17" s="572" t="s">
        <v>86</v>
      </c>
      <c r="B17" s="573">
        <f>SUM(B5:B16)</f>
        <v>5934300</v>
      </c>
      <c r="C17" s="574">
        <f>B17</f>
        <v>5934300</v>
      </c>
      <c r="D17" s="575">
        <f>SUM(D5:D16)</f>
        <v>5690000</v>
      </c>
      <c r="E17" s="576">
        <f>D17</f>
        <v>5690000</v>
      </c>
      <c r="F17" s="575">
        <f>SUM(F5:F16)</f>
        <v>5705300</v>
      </c>
      <c r="G17" s="576">
        <f>F17</f>
        <v>5705300</v>
      </c>
      <c r="H17" s="575">
        <f>SUM(H5:H16)</f>
        <v>5528000</v>
      </c>
      <c r="I17" s="576">
        <f>H17</f>
        <v>5528000</v>
      </c>
      <c r="J17" s="575">
        <f>SUM(J5:J16)</f>
        <v>5924700</v>
      </c>
      <c r="K17" s="576">
        <f>J17</f>
        <v>5924700</v>
      </c>
      <c r="L17" s="577" t="s">
        <v>52</v>
      </c>
      <c r="M17" s="578">
        <f>(E17/C17*100)-100</f>
        <v>-4.1167450246869919</v>
      </c>
      <c r="N17" s="579" t="s">
        <v>52</v>
      </c>
      <c r="O17" s="578">
        <f>(G17/E17*100)-100</f>
        <v>0.26889279437610014</v>
      </c>
      <c r="P17" s="579" t="s">
        <v>52</v>
      </c>
      <c r="Q17" s="578">
        <f>(I17/G17*100)-100</f>
        <v>-3.1076367588032241</v>
      </c>
      <c r="R17" s="579" t="s">
        <v>52</v>
      </c>
      <c r="S17" s="578">
        <f>(K17/I17*100)-100</f>
        <v>7.1761939218523878</v>
      </c>
    </row>
    <row r="18" spans="1:19" ht="24" customHeight="1">
      <c r="A18" s="580"/>
      <c r="B18" s="581"/>
      <c r="C18" s="581"/>
      <c r="D18" s="581"/>
      <c r="E18" s="581"/>
      <c r="F18" s="39"/>
      <c r="G18" s="39"/>
      <c r="H18" s="39"/>
      <c r="I18" s="39"/>
      <c r="J18" s="39"/>
      <c r="K18" s="39"/>
      <c r="L18" s="39"/>
      <c r="M18" s="39"/>
      <c r="N18" s="39"/>
      <c r="O18" s="39"/>
      <c r="P18" s="39"/>
      <c r="Q18" s="39"/>
      <c r="R18" s="39"/>
      <c r="S18" s="39"/>
    </row>
    <row r="19" spans="1:19" ht="24" customHeight="1">
      <c r="A19" s="580"/>
      <c r="B19" s="581"/>
      <c r="C19" s="581"/>
      <c r="D19" s="581"/>
      <c r="E19" s="581"/>
      <c r="F19" s="39"/>
      <c r="G19" s="39"/>
      <c r="H19" s="39"/>
      <c r="I19" s="582"/>
      <c r="J19" s="582"/>
      <c r="K19" s="39"/>
      <c r="L19" s="39"/>
      <c r="M19" s="39"/>
      <c r="N19" s="39"/>
      <c r="O19" s="39"/>
      <c r="P19" s="39"/>
      <c r="Q19" s="39"/>
      <c r="R19" s="39"/>
      <c r="S19" s="39"/>
    </row>
    <row r="20" spans="1:19" ht="38.25" customHeight="1">
      <c r="A20" s="39"/>
      <c r="B20" s="581"/>
      <c r="C20" s="581"/>
      <c r="D20" s="581"/>
      <c r="E20" s="581"/>
      <c r="F20" s="582"/>
      <c r="G20" s="39"/>
      <c r="H20" s="39"/>
      <c r="I20" s="39"/>
      <c r="J20" s="582"/>
      <c r="K20" s="39"/>
      <c r="L20" s="39"/>
      <c r="M20" s="39"/>
      <c r="N20" s="39"/>
      <c r="O20" s="39"/>
      <c r="P20" s="39"/>
      <c r="Q20" s="39"/>
      <c r="R20" s="39"/>
      <c r="S20" s="39"/>
    </row>
    <row r="21" spans="1:19" ht="38.25" customHeight="1">
      <c r="A21" s="39"/>
      <c r="B21" s="581"/>
      <c r="C21" s="581"/>
      <c r="D21" s="581"/>
      <c r="E21" s="581"/>
      <c r="F21" s="39"/>
      <c r="G21" s="39"/>
      <c r="H21" s="39"/>
      <c r="I21" s="39"/>
      <c r="J21" s="39"/>
      <c r="K21" s="39"/>
      <c r="L21" s="39"/>
      <c r="M21" s="39"/>
      <c r="N21" s="39"/>
      <c r="O21" s="39"/>
      <c r="P21" s="39"/>
      <c r="Q21" s="39"/>
      <c r="R21" s="39"/>
      <c r="S21" s="39"/>
    </row>
    <row r="22" spans="1:19" ht="38.25" customHeight="1">
      <c r="A22" s="39"/>
      <c r="B22" s="581"/>
      <c r="C22" s="581"/>
      <c r="D22" s="581"/>
      <c r="E22" s="581"/>
      <c r="F22" s="39"/>
      <c r="G22" s="39"/>
      <c r="H22" s="39"/>
      <c r="I22" s="39"/>
      <c r="J22" s="39"/>
      <c r="K22" s="39"/>
      <c r="L22" s="39"/>
      <c r="M22" s="39"/>
      <c r="N22" s="39"/>
      <c r="O22" s="39"/>
      <c r="P22" s="39"/>
      <c r="Q22" s="39"/>
      <c r="R22" s="39"/>
      <c r="S22" s="39"/>
    </row>
    <row r="23" spans="1:19" ht="38.25" customHeight="1">
      <c r="A23" s="39"/>
      <c r="B23" s="581"/>
      <c r="C23" s="581"/>
      <c r="D23" s="581"/>
      <c r="E23" s="581"/>
      <c r="F23" s="39"/>
      <c r="G23" s="39"/>
      <c r="H23" s="39"/>
      <c r="I23" s="39"/>
      <c r="J23" s="39"/>
      <c r="K23" s="39"/>
      <c r="L23" s="39"/>
      <c r="M23" s="39"/>
      <c r="N23" s="39"/>
      <c r="O23" s="39"/>
      <c r="P23" s="39"/>
      <c r="Q23" s="39"/>
      <c r="R23" s="39"/>
      <c r="S23" s="39"/>
    </row>
    <row r="24" spans="1:19" ht="38.25" customHeight="1">
      <c r="A24" s="39"/>
      <c r="B24" s="581"/>
      <c r="C24" s="581"/>
      <c r="D24" s="581"/>
      <c r="E24" s="581"/>
      <c r="F24" s="39"/>
      <c r="G24" s="39"/>
      <c r="H24" s="39"/>
      <c r="I24" s="39"/>
      <c r="J24" s="39"/>
      <c r="K24" s="39"/>
      <c r="L24" s="39"/>
      <c r="M24" s="39"/>
      <c r="N24" s="39"/>
      <c r="O24" s="39"/>
      <c r="P24" s="39"/>
      <c r="Q24" s="39"/>
      <c r="R24" s="39"/>
      <c r="S24" s="39"/>
    </row>
    <row r="25" spans="1:19" ht="38.25" customHeight="1">
      <c r="A25" s="39"/>
      <c r="B25" s="39"/>
      <c r="C25" s="39"/>
      <c r="D25" s="39"/>
      <c r="E25" s="39"/>
      <c r="F25" s="39"/>
      <c r="G25" s="39"/>
      <c r="H25" s="39"/>
      <c r="I25" s="39"/>
      <c r="J25" s="39"/>
      <c r="K25" s="39"/>
      <c r="L25" s="39"/>
      <c r="M25" s="39"/>
      <c r="N25" s="39"/>
      <c r="O25" s="39"/>
      <c r="P25" s="39"/>
      <c r="Q25" s="39"/>
      <c r="R25" s="39"/>
      <c r="S25" s="39"/>
    </row>
    <row r="26" spans="1:19" ht="38.25" customHeight="1">
      <c r="A26" s="39"/>
      <c r="B26" s="39"/>
      <c r="C26" s="39"/>
      <c r="D26" s="39"/>
      <c r="E26" s="39"/>
      <c r="F26" s="39"/>
      <c r="G26" s="39"/>
      <c r="H26" s="39"/>
      <c r="I26" s="39"/>
      <c r="J26" s="39"/>
      <c r="K26" s="39"/>
      <c r="L26" s="39"/>
      <c r="M26" s="39"/>
      <c r="N26" s="39"/>
      <c r="O26" s="39"/>
      <c r="P26" s="39"/>
      <c r="Q26" s="39"/>
      <c r="R26" s="39"/>
      <c r="S26" s="39"/>
    </row>
    <row r="27" spans="1:19" ht="38.25" customHeight="1">
      <c r="A27" s="39"/>
      <c r="B27" s="39"/>
      <c r="C27" s="39"/>
      <c r="D27" s="39"/>
      <c r="E27" s="39"/>
      <c r="F27" s="39"/>
      <c r="G27" s="39"/>
      <c r="H27" s="39"/>
      <c r="I27" s="39"/>
      <c r="J27" s="39"/>
      <c r="K27" s="39"/>
      <c r="L27" s="39"/>
      <c r="M27" s="39"/>
      <c r="N27" s="39"/>
      <c r="O27" s="39"/>
      <c r="P27" s="39"/>
      <c r="Q27" s="39"/>
      <c r="R27" s="39"/>
      <c r="S27" s="39"/>
    </row>
    <row r="28" spans="1:19" ht="38.25" customHeight="1">
      <c r="A28" s="39"/>
      <c r="B28" s="39"/>
      <c r="C28" s="39"/>
      <c r="D28" s="39"/>
      <c r="E28" s="39"/>
      <c r="F28" s="39"/>
      <c r="G28" s="39"/>
      <c r="H28" s="39"/>
      <c r="I28" s="39"/>
      <c r="J28" s="39"/>
      <c r="K28" s="39"/>
      <c r="L28" s="39"/>
      <c r="M28" s="39"/>
      <c r="N28" s="39"/>
      <c r="O28" s="39"/>
      <c r="P28" s="39"/>
      <c r="Q28" s="39"/>
      <c r="R28" s="39"/>
      <c r="S28" s="39"/>
    </row>
    <row r="29" spans="1:19" ht="38.25" customHeight="1">
      <c r="A29" s="39"/>
      <c r="B29" s="39"/>
      <c r="C29" s="39"/>
      <c r="D29" s="39"/>
      <c r="E29" s="39"/>
      <c r="F29" s="39"/>
      <c r="G29" s="39"/>
      <c r="H29" s="39"/>
      <c r="I29" s="39"/>
      <c r="J29" s="39"/>
      <c r="K29" s="39"/>
      <c r="L29" s="39"/>
      <c r="M29" s="39"/>
      <c r="N29" s="39"/>
      <c r="O29" s="39"/>
      <c r="P29" s="39"/>
      <c r="Q29" s="39"/>
      <c r="R29" s="39"/>
      <c r="S29" s="39"/>
    </row>
    <row r="30" spans="1:19" ht="38.25" customHeight="1">
      <c r="A30" s="39"/>
      <c r="B30" s="39"/>
      <c r="C30" s="39"/>
      <c r="D30" s="39"/>
      <c r="E30" s="39"/>
      <c r="F30" s="39"/>
      <c r="G30" s="39"/>
      <c r="H30" s="39"/>
      <c r="I30" s="39"/>
      <c r="J30" s="39"/>
      <c r="K30" s="39"/>
      <c r="L30" s="39"/>
      <c r="M30" s="39"/>
      <c r="N30" s="39"/>
      <c r="O30" s="39"/>
      <c r="P30" s="39"/>
      <c r="Q30" s="39"/>
      <c r="R30" s="39"/>
      <c r="S30" s="39"/>
    </row>
    <row r="31" spans="1:19" ht="38.25" customHeight="1">
      <c r="A31" s="39"/>
      <c r="B31" s="39"/>
      <c r="C31" s="39"/>
      <c r="D31" s="39"/>
      <c r="E31" s="39"/>
      <c r="F31" s="39"/>
      <c r="G31" s="39"/>
      <c r="H31" s="39"/>
      <c r="I31" s="39"/>
      <c r="J31" s="39"/>
      <c r="K31" s="39"/>
      <c r="L31" s="39"/>
      <c r="M31" s="39"/>
      <c r="N31" s="39"/>
      <c r="O31" s="39"/>
      <c r="P31" s="39"/>
      <c r="Q31" s="39"/>
      <c r="R31" s="39"/>
      <c r="S31" s="39"/>
    </row>
    <row r="32" spans="1:19" ht="38.25" customHeight="1">
      <c r="A32" s="39"/>
      <c r="B32" s="39"/>
      <c r="C32" s="39"/>
      <c r="D32" s="39"/>
      <c r="E32" s="39"/>
      <c r="F32" s="39"/>
      <c r="G32" s="39"/>
      <c r="H32" s="39"/>
      <c r="I32" s="39"/>
      <c r="J32" s="39"/>
      <c r="K32" s="39"/>
      <c r="L32" s="39"/>
      <c r="M32" s="39"/>
      <c r="N32" s="39"/>
      <c r="O32" s="39"/>
      <c r="P32" s="39"/>
      <c r="Q32" s="39"/>
      <c r="R32" s="39"/>
      <c r="S32" s="39"/>
    </row>
    <row r="33" spans="1:19" ht="38.25" customHeight="1">
      <c r="A33" s="39"/>
      <c r="B33" s="39"/>
      <c r="C33" s="39"/>
      <c r="D33" s="39"/>
      <c r="E33" s="39"/>
      <c r="F33" s="39"/>
      <c r="G33" s="39"/>
      <c r="H33" s="39"/>
      <c r="I33" s="39"/>
      <c r="J33" s="39"/>
      <c r="K33" s="39"/>
      <c r="L33" s="39"/>
      <c r="M33" s="39"/>
      <c r="N33" s="39"/>
      <c r="O33" s="39"/>
      <c r="P33" s="39"/>
      <c r="Q33" s="39"/>
      <c r="R33" s="39"/>
      <c r="S33" s="39"/>
    </row>
    <row r="34" spans="1:19" ht="38.25" customHeight="1">
      <c r="A34" s="39"/>
      <c r="B34" s="39"/>
      <c r="C34" s="39"/>
      <c r="D34" s="39"/>
      <c r="E34" s="39"/>
      <c r="F34" s="39"/>
      <c r="G34" s="39"/>
      <c r="H34" s="39"/>
      <c r="I34" s="39"/>
      <c r="J34" s="39"/>
      <c r="K34" s="39"/>
      <c r="L34" s="39"/>
      <c r="M34" s="39"/>
      <c r="N34" s="39"/>
      <c r="O34" s="39"/>
      <c r="P34" s="39"/>
      <c r="Q34" s="39"/>
      <c r="R34" s="39"/>
      <c r="S34" s="39"/>
    </row>
    <row r="35" spans="1:19" ht="38.25" customHeight="1">
      <c r="A35" s="39"/>
      <c r="B35" s="39"/>
      <c r="C35" s="39"/>
      <c r="D35" s="39"/>
      <c r="E35" s="39"/>
      <c r="F35" s="39"/>
      <c r="G35" s="39"/>
      <c r="H35" s="39"/>
      <c r="I35" s="39"/>
      <c r="J35" s="39"/>
      <c r="K35" s="39"/>
      <c r="L35" s="39"/>
      <c r="M35" s="39"/>
      <c r="N35" s="39"/>
      <c r="O35" s="39"/>
      <c r="P35" s="39"/>
      <c r="Q35" s="39"/>
      <c r="R35" s="39"/>
      <c r="S35" s="39"/>
    </row>
    <row r="36" spans="1:19" ht="38.25" customHeight="1">
      <c r="A36" s="39"/>
      <c r="B36" s="39"/>
      <c r="C36" s="39"/>
      <c r="D36" s="39"/>
      <c r="E36" s="39"/>
      <c r="F36" s="39"/>
      <c r="G36" s="39"/>
      <c r="H36" s="39"/>
      <c r="I36" s="39"/>
      <c r="J36" s="39"/>
      <c r="K36" s="39"/>
      <c r="L36" s="39"/>
      <c r="M36" s="39"/>
      <c r="N36" s="39"/>
      <c r="O36" s="39"/>
      <c r="P36" s="39"/>
      <c r="Q36" s="39"/>
      <c r="R36" s="39"/>
      <c r="S36" s="39"/>
    </row>
    <row r="37" spans="1:19" ht="38.25" customHeight="1">
      <c r="A37" s="39"/>
      <c r="B37" s="39"/>
      <c r="C37" s="39"/>
      <c r="D37" s="39"/>
      <c r="E37" s="39"/>
      <c r="F37" s="39"/>
      <c r="G37" s="39"/>
      <c r="H37" s="39"/>
      <c r="I37" s="39"/>
      <c r="J37" s="39"/>
      <c r="K37" s="39"/>
      <c r="L37" s="39"/>
      <c r="M37" s="39"/>
      <c r="N37" s="39"/>
      <c r="O37" s="39"/>
      <c r="P37" s="39"/>
      <c r="Q37" s="39"/>
      <c r="R37" s="39"/>
      <c r="S37" s="39"/>
    </row>
    <row r="38" spans="1:19" ht="38.25" customHeight="1">
      <c r="A38" s="39"/>
      <c r="B38" s="39"/>
      <c r="C38" s="39"/>
      <c r="D38" s="39"/>
      <c r="E38" s="39"/>
      <c r="F38" s="39"/>
      <c r="G38" s="39"/>
      <c r="H38" s="39"/>
      <c r="I38" s="39"/>
      <c r="J38" s="39"/>
      <c r="K38" s="39"/>
      <c r="L38" s="39"/>
      <c r="M38" s="39"/>
      <c r="N38" s="39"/>
      <c r="O38" s="39"/>
      <c r="P38" s="39"/>
      <c r="Q38" s="39"/>
      <c r="R38" s="39"/>
      <c r="S38" s="39"/>
    </row>
    <row r="39" spans="1:19" ht="38.25" customHeight="1">
      <c r="A39" s="39"/>
      <c r="B39" s="39"/>
      <c r="C39" s="39"/>
      <c r="D39" s="39"/>
      <c r="E39" s="39"/>
      <c r="F39" s="39"/>
      <c r="G39" s="39"/>
      <c r="H39" s="39"/>
      <c r="I39" s="39"/>
      <c r="J39" s="39"/>
      <c r="K39" s="39"/>
      <c r="L39" s="39"/>
      <c r="M39" s="39"/>
      <c r="N39" s="39"/>
      <c r="O39" s="39"/>
      <c r="P39" s="39"/>
      <c r="Q39" s="39"/>
      <c r="R39" s="39"/>
      <c r="S39" s="39"/>
    </row>
    <row r="40" spans="1:19" ht="38.25" customHeight="1">
      <c r="A40" s="39"/>
      <c r="B40" s="39"/>
      <c r="C40" s="39"/>
      <c r="D40" s="39"/>
      <c r="E40" s="39"/>
      <c r="F40" s="39"/>
      <c r="G40" s="39"/>
      <c r="H40" s="39"/>
      <c r="I40" s="39"/>
      <c r="J40" s="39"/>
      <c r="K40" s="39"/>
      <c r="L40" s="39"/>
      <c r="M40" s="39"/>
      <c r="N40" s="39"/>
      <c r="O40" s="39"/>
      <c r="P40" s="39"/>
      <c r="Q40" s="39"/>
      <c r="R40" s="39"/>
      <c r="S40" s="39"/>
    </row>
    <row r="41" spans="1:19" ht="38.25" customHeight="1">
      <c r="A41" s="39"/>
      <c r="B41" s="39"/>
      <c r="C41" s="39"/>
      <c r="D41" s="39"/>
      <c r="E41" s="39"/>
      <c r="F41" s="39"/>
      <c r="G41" s="39"/>
      <c r="H41" s="39"/>
      <c r="I41" s="39"/>
      <c r="J41" s="39"/>
      <c r="K41" s="39"/>
      <c r="L41" s="39"/>
      <c r="M41" s="39"/>
      <c r="N41" s="39"/>
      <c r="O41" s="39"/>
      <c r="P41" s="39"/>
      <c r="Q41" s="39"/>
      <c r="R41" s="39"/>
      <c r="S41" s="39"/>
    </row>
    <row r="42" spans="1:19" ht="38.25" customHeight="1">
      <c r="A42" s="39"/>
      <c r="B42" s="39"/>
      <c r="C42" s="39"/>
      <c r="D42" s="39"/>
      <c r="E42" s="39"/>
      <c r="F42" s="39"/>
      <c r="G42" s="39"/>
      <c r="H42" s="39"/>
      <c r="I42" s="39"/>
      <c r="J42" s="39"/>
      <c r="K42" s="39"/>
      <c r="L42" s="39"/>
      <c r="M42" s="39"/>
      <c r="N42" s="39"/>
      <c r="O42" s="39"/>
      <c r="P42" s="39"/>
      <c r="Q42" s="39"/>
      <c r="R42" s="39"/>
      <c r="S42" s="39"/>
    </row>
    <row r="43" spans="1:19" ht="38.25" customHeight="1">
      <c r="A43" s="39"/>
      <c r="B43" s="39"/>
      <c r="C43" s="39"/>
      <c r="D43" s="39"/>
      <c r="E43" s="39"/>
      <c r="F43" s="39"/>
      <c r="G43" s="39"/>
      <c r="H43" s="39"/>
      <c r="I43" s="39"/>
      <c r="J43" s="39"/>
      <c r="K43" s="39"/>
      <c r="L43" s="39"/>
      <c r="M43" s="39"/>
      <c r="N43" s="39"/>
      <c r="O43" s="39"/>
      <c r="P43" s="39"/>
      <c r="Q43" s="39"/>
      <c r="R43" s="39"/>
      <c r="S43" s="39"/>
    </row>
    <row r="44" spans="1:19" ht="38.25" customHeight="1">
      <c r="A44" s="39"/>
      <c r="B44" s="39"/>
      <c r="C44" s="39"/>
      <c r="D44" s="39"/>
      <c r="E44" s="39"/>
      <c r="F44" s="39"/>
      <c r="G44" s="39"/>
      <c r="H44" s="39"/>
      <c r="I44" s="39"/>
      <c r="J44" s="39"/>
      <c r="K44" s="39"/>
      <c r="L44" s="39"/>
      <c r="M44" s="39"/>
      <c r="N44" s="39"/>
      <c r="O44" s="39"/>
      <c r="P44" s="39"/>
      <c r="Q44" s="39"/>
      <c r="R44" s="39"/>
      <c r="S44" s="39"/>
    </row>
    <row r="45" spans="1:19" ht="38.25" customHeight="1">
      <c r="A45" s="39"/>
      <c r="B45" s="39"/>
      <c r="C45" s="39"/>
      <c r="D45" s="39"/>
      <c r="E45" s="39"/>
      <c r="F45" s="39"/>
      <c r="G45" s="39"/>
      <c r="H45" s="39"/>
      <c r="I45" s="39"/>
      <c r="J45" s="39"/>
      <c r="K45" s="39"/>
      <c r="L45" s="39"/>
      <c r="M45" s="39"/>
      <c r="N45" s="39"/>
      <c r="O45" s="39"/>
      <c r="P45" s="39"/>
      <c r="Q45" s="39"/>
      <c r="R45" s="39"/>
      <c r="S45" s="39"/>
    </row>
    <row r="46" spans="1:19" ht="38.25" customHeight="1">
      <c r="A46" s="39"/>
      <c r="B46" s="39"/>
      <c r="C46" s="39"/>
      <c r="D46" s="39"/>
      <c r="E46" s="39"/>
      <c r="F46" s="39"/>
      <c r="G46" s="39"/>
      <c r="H46" s="39"/>
      <c r="I46" s="39"/>
      <c r="J46" s="39"/>
      <c r="K46" s="39"/>
      <c r="L46" s="39"/>
      <c r="M46" s="39"/>
      <c r="N46" s="39"/>
      <c r="O46" s="39"/>
      <c r="P46" s="39"/>
      <c r="Q46" s="39"/>
      <c r="R46" s="39"/>
      <c r="S46" s="39"/>
    </row>
    <row r="47" spans="1:19" ht="38.25" customHeight="1">
      <c r="A47" s="39"/>
      <c r="B47" s="39"/>
      <c r="C47" s="39"/>
      <c r="D47" s="39"/>
      <c r="E47" s="39"/>
      <c r="F47" s="39"/>
      <c r="G47" s="39"/>
      <c r="H47" s="39"/>
      <c r="I47" s="39"/>
      <c r="J47" s="39"/>
      <c r="K47" s="39"/>
      <c r="L47" s="39"/>
      <c r="M47" s="39"/>
      <c r="N47" s="39"/>
      <c r="O47" s="39"/>
      <c r="P47" s="39"/>
      <c r="Q47" s="39"/>
      <c r="R47" s="39"/>
      <c r="S47" s="39"/>
    </row>
    <row r="48" spans="1:19" ht="38.25" customHeight="1">
      <c r="A48" s="39"/>
      <c r="B48" s="39"/>
      <c r="C48" s="39"/>
      <c r="D48" s="39"/>
      <c r="E48" s="39"/>
      <c r="F48" s="39"/>
      <c r="G48" s="39"/>
      <c r="H48" s="39"/>
      <c r="I48" s="39"/>
      <c r="J48" s="39"/>
      <c r="K48" s="39"/>
      <c r="L48" s="39"/>
      <c r="M48" s="39"/>
      <c r="N48" s="39"/>
      <c r="O48" s="39"/>
      <c r="P48" s="39"/>
      <c r="Q48" s="39"/>
      <c r="R48" s="39"/>
      <c r="S48" s="39"/>
    </row>
    <row r="49" spans="1:19" ht="38.25" customHeight="1">
      <c r="A49" s="39"/>
      <c r="B49" s="39"/>
      <c r="C49" s="39"/>
      <c r="D49" s="39"/>
      <c r="E49" s="39"/>
      <c r="F49" s="39"/>
      <c r="G49" s="39"/>
      <c r="H49" s="39"/>
      <c r="I49" s="39"/>
      <c r="J49" s="39"/>
      <c r="K49" s="39"/>
      <c r="L49" s="39"/>
      <c r="M49" s="39"/>
      <c r="N49" s="39"/>
      <c r="O49" s="39"/>
      <c r="P49" s="39"/>
      <c r="Q49" s="39"/>
      <c r="R49" s="39"/>
      <c r="S49" s="39"/>
    </row>
    <row r="50" spans="1:19" ht="38.25" customHeight="1">
      <c r="A50" s="39"/>
      <c r="B50" s="39"/>
      <c r="C50" s="39"/>
      <c r="D50" s="39"/>
      <c r="E50" s="39"/>
      <c r="F50" s="39"/>
      <c r="G50" s="39"/>
      <c r="H50" s="39"/>
      <c r="I50" s="39"/>
      <c r="J50" s="39"/>
      <c r="K50" s="39"/>
      <c r="L50" s="39"/>
      <c r="M50" s="39"/>
      <c r="N50" s="39"/>
      <c r="O50" s="39"/>
      <c r="P50" s="39"/>
      <c r="Q50" s="39"/>
      <c r="R50" s="39"/>
      <c r="S50" s="39"/>
    </row>
    <row r="51" spans="1:19" ht="38.25" customHeight="1">
      <c r="A51" s="39"/>
      <c r="B51" s="39"/>
      <c r="C51" s="39"/>
      <c r="D51" s="39"/>
      <c r="E51" s="39"/>
      <c r="F51" s="39"/>
      <c r="G51" s="39"/>
      <c r="H51" s="39"/>
      <c r="I51" s="39"/>
      <c r="J51" s="39"/>
      <c r="K51" s="39"/>
      <c r="L51" s="39"/>
      <c r="M51" s="39"/>
      <c r="N51" s="39"/>
      <c r="O51" s="39"/>
      <c r="P51" s="39"/>
      <c r="Q51" s="39"/>
      <c r="R51" s="39"/>
      <c r="S51" s="39"/>
    </row>
    <row r="52" spans="1:19" ht="38.25" customHeight="1">
      <c r="A52" s="39"/>
      <c r="B52" s="39"/>
      <c r="C52" s="39"/>
      <c r="D52" s="39"/>
      <c r="E52" s="39"/>
      <c r="F52" s="39"/>
      <c r="G52" s="39"/>
      <c r="H52" s="39"/>
      <c r="I52" s="39"/>
      <c r="J52" s="39"/>
      <c r="K52" s="39"/>
      <c r="L52" s="39"/>
      <c r="M52" s="39"/>
      <c r="N52" s="39"/>
      <c r="O52" s="39"/>
      <c r="P52" s="39"/>
      <c r="Q52" s="39"/>
      <c r="R52" s="39"/>
      <c r="S52" s="39"/>
    </row>
    <row r="53" spans="1:19" ht="38.25" customHeight="1">
      <c r="A53" s="39"/>
      <c r="B53" s="39"/>
      <c r="C53" s="39"/>
      <c r="D53" s="39"/>
      <c r="E53" s="39"/>
      <c r="F53" s="39"/>
      <c r="G53" s="39"/>
      <c r="H53" s="39"/>
      <c r="I53" s="39"/>
      <c r="J53" s="39"/>
      <c r="K53" s="39"/>
      <c r="L53" s="39"/>
      <c r="M53" s="39"/>
      <c r="N53" s="39"/>
      <c r="O53" s="39"/>
      <c r="P53" s="39"/>
      <c r="Q53" s="39"/>
      <c r="R53" s="39"/>
      <c r="S53" s="39"/>
    </row>
    <row r="54" spans="1:19" ht="38.25" customHeight="1">
      <c r="A54" s="39"/>
      <c r="B54" s="39"/>
      <c r="C54" s="39"/>
      <c r="D54" s="39"/>
      <c r="E54" s="39"/>
      <c r="F54" s="39"/>
      <c r="G54" s="39"/>
      <c r="H54" s="39"/>
      <c r="I54" s="39"/>
      <c r="J54" s="39"/>
      <c r="K54" s="39"/>
      <c r="L54" s="39"/>
      <c r="M54" s="39"/>
      <c r="N54" s="39"/>
      <c r="O54" s="39"/>
      <c r="P54" s="39"/>
      <c r="Q54" s="39"/>
      <c r="R54" s="39"/>
      <c r="S54" s="39"/>
    </row>
    <row r="55" spans="1:19" ht="38.25" customHeight="1">
      <c r="A55" s="39"/>
      <c r="B55" s="39"/>
      <c r="C55" s="39"/>
      <c r="D55" s="39"/>
      <c r="E55" s="39"/>
      <c r="F55" s="39"/>
      <c r="G55" s="39"/>
      <c r="H55" s="39"/>
      <c r="I55" s="39"/>
      <c r="J55" s="39"/>
      <c r="K55" s="39"/>
      <c r="L55" s="39"/>
      <c r="M55" s="39"/>
      <c r="N55" s="39"/>
      <c r="O55" s="39"/>
      <c r="P55" s="39"/>
      <c r="Q55" s="39"/>
      <c r="R55" s="39"/>
      <c r="S55" s="39"/>
    </row>
    <row r="56" spans="1:19" ht="38.25" customHeight="1">
      <c r="A56" s="39"/>
      <c r="B56" s="39"/>
      <c r="C56" s="39"/>
      <c r="D56" s="39"/>
      <c r="E56" s="39"/>
      <c r="F56" s="39"/>
      <c r="G56" s="39"/>
      <c r="H56" s="39"/>
      <c r="I56" s="39"/>
      <c r="J56" s="39"/>
      <c r="K56" s="39"/>
      <c r="L56" s="39"/>
      <c r="M56" s="39"/>
      <c r="N56" s="39"/>
      <c r="O56" s="39"/>
      <c r="P56" s="39"/>
      <c r="Q56" s="39"/>
      <c r="R56" s="39"/>
      <c r="S56" s="39"/>
    </row>
    <row r="57" spans="1:19" ht="38.25" customHeight="1">
      <c r="A57" s="39"/>
      <c r="B57" s="39"/>
      <c r="C57" s="39"/>
      <c r="D57" s="39"/>
      <c r="E57" s="39"/>
      <c r="F57" s="39"/>
      <c r="G57" s="39"/>
      <c r="H57" s="39"/>
      <c r="I57" s="39"/>
      <c r="J57" s="39"/>
      <c r="K57" s="39"/>
      <c r="L57" s="39"/>
      <c r="M57" s="39"/>
      <c r="N57" s="39"/>
      <c r="O57" s="39"/>
      <c r="P57" s="39"/>
      <c r="Q57" s="39"/>
      <c r="R57" s="39"/>
      <c r="S57" s="39"/>
    </row>
    <row r="58" spans="1:19" ht="38.25" customHeight="1">
      <c r="A58" s="39"/>
      <c r="B58" s="39"/>
      <c r="C58" s="39"/>
      <c r="D58" s="39"/>
      <c r="E58" s="39"/>
      <c r="F58" s="39"/>
      <c r="G58" s="39"/>
      <c r="H58" s="39"/>
      <c r="I58" s="39"/>
      <c r="J58" s="39"/>
      <c r="K58" s="39"/>
      <c r="L58" s="39"/>
      <c r="M58" s="39"/>
      <c r="N58" s="39"/>
      <c r="O58" s="39"/>
      <c r="P58" s="39"/>
      <c r="Q58" s="39"/>
      <c r="R58" s="39"/>
      <c r="S58" s="39"/>
    </row>
    <row r="59" spans="1:19" ht="38.25" customHeight="1">
      <c r="A59" s="39"/>
      <c r="B59" s="39"/>
      <c r="C59" s="39"/>
      <c r="D59" s="39"/>
      <c r="E59" s="39"/>
      <c r="F59" s="39"/>
      <c r="G59" s="39"/>
      <c r="H59" s="39"/>
      <c r="I59" s="39"/>
      <c r="J59" s="39"/>
      <c r="K59" s="39"/>
      <c r="L59" s="39"/>
      <c r="M59" s="39"/>
      <c r="N59" s="39"/>
      <c r="O59" s="39"/>
      <c r="P59" s="39"/>
      <c r="Q59" s="39"/>
      <c r="R59" s="39"/>
      <c r="S59" s="39"/>
    </row>
    <row r="60" spans="1:19" ht="38.25" customHeight="1">
      <c r="A60" s="39"/>
      <c r="B60" s="39"/>
      <c r="C60" s="39"/>
      <c r="D60" s="39"/>
      <c r="E60" s="39"/>
      <c r="F60" s="39"/>
      <c r="G60" s="39"/>
      <c r="H60" s="39"/>
      <c r="I60" s="39"/>
      <c r="J60" s="39"/>
      <c r="K60" s="39"/>
      <c r="L60" s="39"/>
      <c r="M60" s="39"/>
      <c r="N60" s="39"/>
      <c r="O60" s="39"/>
      <c r="P60" s="39"/>
      <c r="Q60" s="39"/>
      <c r="R60" s="39"/>
      <c r="S60" s="39"/>
    </row>
    <row r="61" spans="1:19" ht="38.25" customHeight="1">
      <c r="A61" s="39"/>
      <c r="B61" s="39"/>
      <c r="C61" s="39"/>
      <c r="D61" s="39"/>
      <c r="E61" s="39"/>
      <c r="F61" s="39"/>
      <c r="G61" s="39"/>
      <c r="H61" s="39"/>
      <c r="I61" s="39"/>
      <c r="J61" s="39"/>
      <c r="K61" s="39"/>
      <c r="L61" s="39"/>
      <c r="M61" s="39"/>
      <c r="N61" s="39"/>
      <c r="O61" s="39"/>
      <c r="P61" s="39"/>
      <c r="Q61" s="39"/>
      <c r="R61" s="39"/>
      <c r="S61" s="39"/>
    </row>
    <row r="62" spans="1:19" ht="38.25" customHeight="1">
      <c r="A62" s="39"/>
      <c r="B62" s="39"/>
      <c r="C62" s="39"/>
      <c r="D62" s="39"/>
      <c r="E62" s="39"/>
      <c r="F62" s="39"/>
      <c r="G62" s="39"/>
      <c r="H62" s="39"/>
      <c r="I62" s="39"/>
      <c r="J62" s="39"/>
      <c r="K62" s="39"/>
      <c r="L62" s="39"/>
      <c r="M62" s="39"/>
      <c r="N62" s="39"/>
      <c r="O62" s="39"/>
      <c r="P62" s="39"/>
      <c r="Q62" s="39"/>
      <c r="R62" s="39"/>
      <c r="S62" s="39"/>
    </row>
    <row r="63" spans="1:19" ht="38.25" customHeight="1">
      <c r="A63" s="39"/>
      <c r="B63" s="39"/>
      <c r="C63" s="39"/>
      <c r="D63" s="39"/>
      <c r="E63" s="39"/>
      <c r="F63" s="39"/>
      <c r="G63" s="39"/>
      <c r="H63" s="39"/>
      <c r="I63" s="39"/>
      <c r="J63" s="39"/>
      <c r="K63" s="39"/>
      <c r="L63" s="39"/>
      <c r="M63" s="39"/>
      <c r="N63" s="39"/>
      <c r="O63" s="39"/>
      <c r="P63" s="39"/>
      <c r="Q63" s="39"/>
      <c r="R63" s="39"/>
      <c r="S63" s="39"/>
    </row>
    <row r="64" spans="1:19" ht="38.25" customHeight="1">
      <c r="A64" s="39"/>
      <c r="B64" s="39"/>
      <c r="C64" s="39"/>
      <c r="D64" s="39"/>
      <c r="E64" s="39"/>
      <c r="F64" s="39"/>
      <c r="G64" s="39"/>
      <c r="H64" s="39"/>
      <c r="I64" s="39"/>
      <c r="J64" s="39"/>
      <c r="K64" s="39"/>
      <c r="L64" s="39"/>
      <c r="M64" s="39"/>
      <c r="N64" s="39"/>
      <c r="O64" s="39"/>
      <c r="P64" s="39"/>
      <c r="Q64" s="39"/>
      <c r="R64" s="39"/>
      <c r="S64" s="39"/>
    </row>
    <row r="65" spans="1:19" ht="38.25" customHeight="1">
      <c r="A65" s="39"/>
      <c r="B65" s="39"/>
      <c r="C65" s="39"/>
      <c r="D65" s="39"/>
      <c r="E65" s="39"/>
      <c r="F65" s="39"/>
      <c r="G65" s="39"/>
      <c r="H65" s="39"/>
      <c r="I65" s="39"/>
      <c r="J65" s="39"/>
      <c r="K65" s="39"/>
      <c r="L65" s="39"/>
      <c r="M65" s="39"/>
      <c r="N65" s="39"/>
      <c r="O65" s="39"/>
      <c r="P65" s="39"/>
      <c r="Q65" s="39"/>
      <c r="R65" s="39"/>
      <c r="S65" s="39"/>
    </row>
    <row r="66" spans="1:19" ht="38.25" customHeight="1">
      <c r="A66" s="39"/>
      <c r="B66" s="39"/>
      <c r="C66" s="39"/>
      <c r="D66" s="39"/>
      <c r="E66" s="39"/>
      <c r="F66" s="39"/>
      <c r="G66" s="39"/>
      <c r="H66" s="39"/>
      <c r="I66" s="39"/>
      <c r="J66" s="39"/>
      <c r="K66" s="39"/>
      <c r="L66" s="39"/>
      <c r="M66" s="39"/>
      <c r="N66" s="39"/>
      <c r="O66" s="39"/>
      <c r="P66" s="39"/>
      <c r="Q66" s="39"/>
      <c r="R66" s="39"/>
      <c r="S66" s="39"/>
    </row>
    <row r="67" spans="1:19" ht="38.25" customHeight="1">
      <c r="A67" s="39"/>
      <c r="B67" s="39"/>
      <c r="C67" s="39"/>
      <c r="D67" s="39"/>
      <c r="E67" s="39"/>
      <c r="F67" s="39"/>
      <c r="G67" s="39"/>
      <c r="H67" s="39"/>
      <c r="I67" s="39"/>
      <c r="J67" s="39"/>
      <c r="K67" s="39"/>
      <c r="L67" s="39"/>
      <c r="M67" s="39"/>
      <c r="N67" s="39"/>
      <c r="O67" s="39"/>
      <c r="P67" s="39"/>
      <c r="Q67" s="39"/>
      <c r="R67" s="39"/>
      <c r="S67" s="39"/>
    </row>
    <row r="68" spans="1:19" ht="38.25" customHeight="1">
      <c r="A68" s="39"/>
      <c r="B68" s="39"/>
      <c r="C68" s="39"/>
      <c r="D68" s="39"/>
      <c r="E68" s="39"/>
      <c r="F68" s="39"/>
      <c r="G68" s="39"/>
      <c r="H68" s="39"/>
      <c r="I68" s="39"/>
      <c r="J68" s="39"/>
      <c r="K68" s="39"/>
      <c r="L68" s="39"/>
      <c r="M68" s="39"/>
      <c r="N68" s="39"/>
      <c r="O68" s="39"/>
      <c r="P68" s="39"/>
      <c r="Q68" s="39"/>
      <c r="R68" s="39"/>
      <c r="S68" s="39"/>
    </row>
    <row r="69" spans="1:19" ht="38.25" customHeight="1">
      <c r="A69" s="39"/>
      <c r="B69" s="39"/>
      <c r="C69" s="39"/>
      <c r="D69" s="39"/>
      <c r="E69" s="39"/>
      <c r="F69" s="39"/>
      <c r="G69" s="39"/>
      <c r="H69" s="39"/>
      <c r="I69" s="39"/>
      <c r="J69" s="39"/>
      <c r="K69" s="39"/>
      <c r="L69" s="39"/>
      <c r="M69" s="39"/>
      <c r="N69" s="39"/>
      <c r="O69" s="39"/>
      <c r="P69" s="39"/>
      <c r="Q69" s="39"/>
      <c r="R69" s="39"/>
      <c r="S69" s="39"/>
    </row>
    <row r="70" spans="1:19" ht="38.25" customHeight="1">
      <c r="A70" s="39"/>
      <c r="B70" s="39"/>
      <c r="C70" s="39"/>
      <c r="D70" s="39"/>
      <c r="E70" s="39"/>
      <c r="F70" s="39"/>
      <c r="G70" s="39"/>
      <c r="H70" s="39"/>
      <c r="I70" s="39"/>
      <c r="J70" s="39"/>
      <c r="K70" s="39"/>
      <c r="L70" s="39"/>
      <c r="M70" s="39"/>
      <c r="N70" s="39"/>
      <c r="O70" s="39"/>
      <c r="P70" s="39"/>
      <c r="Q70" s="39"/>
      <c r="R70" s="39"/>
      <c r="S70" s="39"/>
    </row>
    <row r="71" spans="1:19" ht="38.25" customHeight="1">
      <c r="A71" s="39"/>
      <c r="B71" s="39"/>
      <c r="C71" s="39"/>
      <c r="D71" s="39"/>
      <c r="E71" s="39"/>
      <c r="F71" s="39"/>
      <c r="G71" s="39"/>
      <c r="H71" s="39"/>
      <c r="I71" s="39"/>
      <c r="J71" s="39"/>
      <c r="K71" s="39"/>
      <c r="L71" s="39"/>
      <c r="M71" s="39"/>
      <c r="N71" s="39"/>
      <c r="O71" s="39"/>
      <c r="P71" s="39"/>
      <c r="Q71" s="39"/>
      <c r="R71" s="39"/>
      <c r="S71" s="39"/>
    </row>
    <row r="72" spans="1:19" ht="38.25" customHeight="1">
      <c r="A72" s="39"/>
      <c r="B72" s="39"/>
      <c r="C72" s="39"/>
      <c r="D72" s="39"/>
      <c r="E72" s="39"/>
      <c r="F72" s="39"/>
      <c r="G72" s="39"/>
      <c r="H72" s="39"/>
      <c r="I72" s="39"/>
      <c r="J72" s="39"/>
      <c r="K72" s="39"/>
      <c r="L72" s="39"/>
      <c r="M72" s="39"/>
      <c r="N72" s="39"/>
      <c r="O72" s="39"/>
      <c r="P72" s="39"/>
      <c r="Q72" s="39"/>
      <c r="R72" s="39"/>
      <c r="S72" s="39"/>
    </row>
    <row r="73" spans="1:19" ht="38.25" customHeight="1">
      <c r="A73" s="39"/>
      <c r="B73" s="39"/>
      <c r="C73" s="39"/>
      <c r="D73" s="39"/>
      <c r="E73" s="39"/>
      <c r="F73" s="39"/>
      <c r="G73" s="39"/>
      <c r="H73" s="39"/>
      <c r="I73" s="39"/>
      <c r="J73" s="39"/>
      <c r="K73" s="39"/>
      <c r="L73" s="39"/>
      <c r="M73" s="39"/>
      <c r="N73" s="39"/>
      <c r="O73" s="39"/>
      <c r="P73" s="39"/>
      <c r="Q73" s="39"/>
      <c r="R73" s="39"/>
      <c r="S73" s="39"/>
    </row>
    <row r="74" spans="1:19" ht="38.25" customHeight="1">
      <c r="A74" s="39"/>
      <c r="B74" s="39"/>
      <c r="C74" s="39"/>
      <c r="D74" s="39"/>
      <c r="E74" s="39"/>
      <c r="F74" s="39"/>
      <c r="G74" s="39"/>
      <c r="H74" s="39"/>
      <c r="I74" s="39"/>
      <c r="J74" s="39"/>
      <c r="K74" s="39"/>
      <c r="L74" s="39"/>
      <c r="M74" s="39"/>
      <c r="N74" s="39"/>
      <c r="O74" s="39"/>
      <c r="P74" s="39"/>
      <c r="Q74" s="39"/>
      <c r="R74" s="39"/>
      <c r="S74" s="39"/>
    </row>
    <row r="75" spans="1:19" ht="38.25" customHeight="1">
      <c r="A75" s="39"/>
      <c r="B75" s="39"/>
      <c r="C75" s="39"/>
      <c r="D75" s="39"/>
      <c r="E75" s="39"/>
      <c r="F75" s="39"/>
      <c r="G75" s="39"/>
      <c r="H75" s="39"/>
      <c r="I75" s="39"/>
      <c r="J75" s="39"/>
      <c r="K75" s="39"/>
      <c r="L75" s="39"/>
      <c r="M75" s="39"/>
      <c r="N75" s="39"/>
      <c r="O75" s="39"/>
      <c r="P75" s="39"/>
      <c r="Q75" s="39"/>
      <c r="R75" s="39"/>
      <c r="S75" s="39"/>
    </row>
    <row r="76" spans="1:19" ht="38.25" customHeight="1">
      <c r="A76" s="39"/>
      <c r="B76" s="39"/>
      <c r="C76" s="39"/>
      <c r="D76" s="39"/>
      <c r="E76" s="39"/>
      <c r="F76" s="39"/>
      <c r="G76" s="39"/>
      <c r="H76" s="39"/>
      <c r="I76" s="39"/>
      <c r="J76" s="39"/>
      <c r="K76" s="39"/>
      <c r="L76" s="39"/>
      <c r="M76" s="39"/>
      <c r="N76" s="39"/>
      <c r="O76" s="39"/>
      <c r="P76" s="39"/>
      <c r="Q76" s="39"/>
      <c r="R76" s="39"/>
      <c r="S76" s="39"/>
    </row>
    <row r="77" spans="1:19" ht="38.25" customHeight="1">
      <c r="A77" s="39"/>
      <c r="B77" s="39"/>
      <c r="C77" s="39"/>
      <c r="D77" s="39"/>
      <c r="E77" s="39"/>
      <c r="F77" s="39"/>
      <c r="G77" s="39"/>
      <c r="H77" s="39"/>
      <c r="I77" s="39"/>
      <c r="J77" s="39"/>
      <c r="K77" s="39"/>
      <c r="L77" s="39"/>
      <c r="M77" s="39"/>
      <c r="N77" s="39"/>
      <c r="O77" s="39"/>
      <c r="P77" s="39"/>
      <c r="Q77" s="39"/>
      <c r="R77" s="39"/>
      <c r="S77" s="39"/>
    </row>
  </sheetData>
  <mergeCells count="5">
    <mergeCell ref="A1:B1"/>
    <mergeCell ref="L3:M3"/>
    <mergeCell ref="N3:O3"/>
    <mergeCell ref="P3:Q3"/>
    <mergeCell ref="R3:S3"/>
  </mergeCells>
  <phoneticPr fontId="2"/>
  <hyperlinks>
    <hyperlink ref="A1" location="'R3'!A1" display="令和３年度"/>
    <hyperlink ref="A1:B1" location="平成24年度!A1" display="平成24年度!A1"/>
  </hyperlinks>
  <pageMargins left="1.0629921259842521" right="0.23622047244094491" top="0.98425196850393704" bottom="0.59055118110236227" header="0.35433070866141736" footer="0.19685039370078741"/>
  <pageSetup paperSize="9" scale="93" orientation="landscape" r:id="rId1"/>
  <headerFooter alignWithMargins="0">
    <oddFooter>&amp;C&amp;P</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N26"/>
  <sheetViews>
    <sheetView view="pageBreakPreview" zoomScale="70" zoomScaleNormal="40" zoomScaleSheetLayoutView="70" workbookViewId="0">
      <selection sqref="A1:B1"/>
    </sheetView>
  </sheetViews>
  <sheetFormatPr defaultRowHeight="15.75"/>
  <cols>
    <col min="1" max="1" width="11.25" style="586" customWidth="1"/>
    <col min="2" max="13" width="8.125" style="586" customWidth="1"/>
    <col min="14" max="14" width="8.75" style="586" customWidth="1"/>
    <col min="15" max="239" width="9" style="586"/>
    <col min="240" max="240" width="11.25" style="586" customWidth="1"/>
    <col min="241" max="252" width="8.125" style="586" customWidth="1"/>
    <col min="253" max="253" width="8.75" style="586" customWidth="1"/>
    <col min="254" max="255" width="3" style="586" customWidth="1"/>
    <col min="256" max="256" width="8.75" style="586" customWidth="1"/>
    <col min="257" max="268" width="8.125" style="586" customWidth="1"/>
    <col min="269" max="269" width="8.75" style="586" customWidth="1"/>
    <col min="270" max="270" width="2.875" style="586" customWidth="1"/>
    <col min="271" max="495" width="9" style="586"/>
    <col min="496" max="496" width="11.25" style="586" customWidth="1"/>
    <col min="497" max="508" width="8.125" style="586" customWidth="1"/>
    <col min="509" max="509" width="8.75" style="586" customWidth="1"/>
    <col min="510" max="511" width="3" style="586" customWidth="1"/>
    <col min="512" max="512" width="8.75" style="586" customWidth="1"/>
    <col min="513" max="524" width="8.125" style="586" customWidth="1"/>
    <col min="525" max="525" width="8.75" style="586" customWidth="1"/>
    <col min="526" max="526" width="2.875" style="586" customWidth="1"/>
    <col min="527" max="751" width="9" style="586"/>
    <col min="752" max="752" width="11.25" style="586" customWidth="1"/>
    <col min="753" max="764" width="8.125" style="586" customWidth="1"/>
    <col min="765" max="765" width="8.75" style="586" customWidth="1"/>
    <col min="766" max="767" width="3" style="586" customWidth="1"/>
    <col min="768" max="768" width="8.75" style="586" customWidth="1"/>
    <col min="769" max="780" width="8.125" style="586" customWidth="1"/>
    <col min="781" max="781" width="8.75" style="586" customWidth="1"/>
    <col min="782" max="782" width="2.875" style="586" customWidth="1"/>
    <col min="783" max="1007" width="9" style="586"/>
    <col min="1008" max="1008" width="11.25" style="586" customWidth="1"/>
    <col min="1009" max="1020" width="8.125" style="586" customWidth="1"/>
    <col min="1021" max="1021" width="8.75" style="586" customWidth="1"/>
    <col min="1022" max="1023" width="3" style="586" customWidth="1"/>
    <col min="1024" max="1024" width="8.75" style="586" customWidth="1"/>
    <col min="1025" max="1036" width="8.125" style="586" customWidth="1"/>
    <col min="1037" max="1037" width="8.75" style="586" customWidth="1"/>
    <col min="1038" max="1038" width="2.875" style="586" customWidth="1"/>
    <col min="1039" max="1263" width="9" style="586"/>
    <col min="1264" max="1264" width="11.25" style="586" customWidth="1"/>
    <col min="1265" max="1276" width="8.125" style="586" customWidth="1"/>
    <col min="1277" max="1277" width="8.75" style="586" customWidth="1"/>
    <col min="1278" max="1279" width="3" style="586" customWidth="1"/>
    <col min="1280" max="1280" width="8.75" style="586" customWidth="1"/>
    <col min="1281" max="1292" width="8.125" style="586" customWidth="1"/>
    <col min="1293" max="1293" width="8.75" style="586" customWidth="1"/>
    <col min="1294" max="1294" width="2.875" style="586" customWidth="1"/>
    <col min="1295" max="1519" width="9" style="586"/>
    <col min="1520" max="1520" width="11.25" style="586" customWidth="1"/>
    <col min="1521" max="1532" width="8.125" style="586" customWidth="1"/>
    <col min="1533" max="1533" width="8.75" style="586" customWidth="1"/>
    <col min="1534" max="1535" width="3" style="586" customWidth="1"/>
    <col min="1536" max="1536" width="8.75" style="586" customWidth="1"/>
    <col min="1537" max="1548" width="8.125" style="586" customWidth="1"/>
    <col min="1549" max="1549" width="8.75" style="586" customWidth="1"/>
    <col min="1550" max="1550" width="2.875" style="586" customWidth="1"/>
    <col min="1551" max="1775" width="9" style="586"/>
    <col min="1776" max="1776" width="11.25" style="586" customWidth="1"/>
    <col min="1777" max="1788" width="8.125" style="586" customWidth="1"/>
    <col min="1789" max="1789" width="8.75" style="586" customWidth="1"/>
    <col min="1790" max="1791" width="3" style="586" customWidth="1"/>
    <col min="1792" max="1792" width="8.75" style="586" customWidth="1"/>
    <col min="1793" max="1804" width="8.125" style="586" customWidth="1"/>
    <col min="1805" max="1805" width="8.75" style="586" customWidth="1"/>
    <col min="1806" max="1806" width="2.875" style="586" customWidth="1"/>
    <col min="1807" max="2031" width="9" style="586"/>
    <col min="2032" max="2032" width="11.25" style="586" customWidth="1"/>
    <col min="2033" max="2044" width="8.125" style="586" customWidth="1"/>
    <col min="2045" max="2045" width="8.75" style="586" customWidth="1"/>
    <col min="2046" max="2047" width="3" style="586" customWidth="1"/>
    <col min="2048" max="2048" width="8.75" style="586" customWidth="1"/>
    <col min="2049" max="2060" width="8.125" style="586" customWidth="1"/>
    <col min="2061" max="2061" width="8.75" style="586" customWidth="1"/>
    <col min="2062" max="2062" width="2.875" style="586" customWidth="1"/>
    <col min="2063" max="2287" width="9" style="586"/>
    <col min="2288" max="2288" width="11.25" style="586" customWidth="1"/>
    <col min="2289" max="2300" width="8.125" style="586" customWidth="1"/>
    <col min="2301" max="2301" width="8.75" style="586" customWidth="1"/>
    <col min="2302" max="2303" width="3" style="586" customWidth="1"/>
    <col min="2304" max="2304" width="8.75" style="586" customWidth="1"/>
    <col min="2305" max="2316" width="8.125" style="586" customWidth="1"/>
    <col min="2317" max="2317" width="8.75" style="586" customWidth="1"/>
    <col min="2318" max="2318" width="2.875" style="586" customWidth="1"/>
    <col min="2319" max="2543" width="9" style="586"/>
    <col min="2544" max="2544" width="11.25" style="586" customWidth="1"/>
    <col min="2545" max="2556" width="8.125" style="586" customWidth="1"/>
    <col min="2557" max="2557" width="8.75" style="586" customWidth="1"/>
    <col min="2558" max="2559" width="3" style="586" customWidth="1"/>
    <col min="2560" max="2560" width="8.75" style="586" customWidth="1"/>
    <col min="2561" max="2572" width="8.125" style="586" customWidth="1"/>
    <col min="2573" max="2573" width="8.75" style="586" customWidth="1"/>
    <col min="2574" max="2574" width="2.875" style="586" customWidth="1"/>
    <col min="2575" max="2799" width="9" style="586"/>
    <col min="2800" max="2800" width="11.25" style="586" customWidth="1"/>
    <col min="2801" max="2812" width="8.125" style="586" customWidth="1"/>
    <col min="2813" max="2813" width="8.75" style="586" customWidth="1"/>
    <col min="2814" max="2815" width="3" style="586" customWidth="1"/>
    <col min="2816" max="2816" width="8.75" style="586" customWidth="1"/>
    <col min="2817" max="2828" width="8.125" style="586" customWidth="1"/>
    <col min="2829" max="2829" width="8.75" style="586" customWidth="1"/>
    <col min="2830" max="2830" width="2.875" style="586" customWidth="1"/>
    <col min="2831" max="3055" width="9" style="586"/>
    <col min="3056" max="3056" width="11.25" style="586" customWidth="1"/>
    <col min="3057" max="3068" width="8.125" style="586" customWidth="1"/>
    <col min="3069" max="3069" width="8.75" style="586" customWidth="1"/>
    <col min="3070" max="3071" width="3" style="586" customWidth="1"/>
    <col min="3072" max="3072" width="8.75" style="586" customWidth="1"/>
    <col min="3073" max="3084" width="8.125" style="586" customWidth="1"/>
    <col min="3085" max="3085" width="8.75" style="586" customWidth="1"/>
    <col min="3086" max="3086" width="2.875" style="586" customWidth="1"/>
    <col min="3087" max="3311" width="9" style="586"/>
    <col min="3312" max="3312" width="11.25" style="586" customWidth="1"/>
    <col min="3313" max="3324" width="8.125" style="586" customWidth="1"/>
    <col min="3325" max="3325" width="8.75" style="586" customWidth="1"/>
    <col min="3326" max="3327" width="3" style="586" customWidth="1"/>
    <col min="3328" max="3328" width="8.75" style="586" customWidth="1"/>
    <col min="3329" max="3340" width="8.125" style="586" customWidth="1"/>
    <col min="3341" max="3341" width="8.75" style="586" customWidth="1"/>
    <col min="3342" max="3342" width="2.875" style="586" customWidth="1"/>
    <col min="3343" max="3567" width="9" style="586"/>
    <col min="3568" max="3568" width="11.25" style="586" customWidth="1"/>
    <col min="3569" max="3580" width="8.125" style="586" customWidth="1"/>
    <col min="3581" max="3581" width="8.75" style="586" customWidth="1"/>
    <col min="3582" max="3583" width="3" style="586" customWidth="1"/>
    <col min="3584" max="3584" width="8.75" style="586" customWidth="1"/>
    <col min="3585" max="3596" width="8.125" style="586" customWidth="1"/>
    <col min="3597" max="3597" width="8.75" style="586" customWidth="1"/>
    <col min="3598" max="3598" width="2.875" style="586" customWidth="1"/>
    <col min="3599" max="3823" width="9" style="586"/>
    <col min="3824" max="3824" width="11.25" style="586" customWidth="1"/>
    <col min="3825" max="3836" width="8.125" style="586" customWidth="1"/>
    <col min="3837" max="3837" width="8.75" style="586" customWidth="1"/>
    <col min="3838" max="3839" width="3" style="586" customWidth="1"/>
    <col min="3840" max="3840" width="8.75" style="586" customWidth="1"/>
    <col min="3841" max="3852" width="8.125" style="586" customWidth="1"/>
    <col min="3853" max="3853" width="8.75" style="586" customWidth="1"/>
    <col min="3854" max="3854" width="2.875" style="586" customWidth="1"/>
    <col min="3855" max="4079" width="9" style="586"/>
    <col min="4080" max="4080" width="11.25" style="586" customWidth="1"/>
    <col min="4081" max="4092" width="8.125" style="586" customWidth="1"/>
    <col min="4093" max="4093" width="8.75" style="586" customWidth="1"/>
    <col min="4094" max="4095" width="3" style="586" customWidth="1"/>
    <col min="4096" max="4096" width="8.75" style="586" customWidth="1"/>
    <col min="4097" max="4108" width="8.125" style="586" customWidth="1"/>
    <col min="4109" max="4109" width="8.75" style="586" customWidth="1"/>
    <col min="4110" max="4110" width="2.875" style="586" customWidth="1"/>
    <col min="4111" max="4335" width="9" style="586"/>
    <col min="4336" max="4336" width="11.25" style="586" customWidth="1"/>
    <col min="4337" max="4348" width="8.125" style="586" customWidth="1"/>
    <col min="4349" max="4349" width="8.75" style="586" customWidth="1"/>
    <col min="4350" max="4351" width="3" style="586" customWidth="1"/>
    <col min="4352" max="4352" width="8.75" style="586" customWidth="1"/>
    <col min="4353" max="4364" width="8.125" style="586" customWidth="1"/>
    <col min="4365" max="4365" width="8.75" style="586" customWidth="1"/>
    <col min="4366" max="4366" width="2.875" style="586" customWidth="1"/>
    <col min="4367" max="4591" width="9" style="586"/>
    <col min="4592" max="4592" width="11.25" style="586" customWidth="1"/>
    <col min="4593" max="4604" width="8.125" style="586" customWidth="1"/>
    <col min="4605" max="4605" width="8.75" style="586" customWidth="1"/>
    <col min="4606" max="4607" width="3" style="586" customWidth="1"/>
    <col min="4608" max="4608" width="8.75" style="586" customWidth="1"/>
    <col min="4609" max="4620" width="8.125" style="586" customWidth="1"/>
    <col min="4621" max="4621" width="8.75" style="586" customWidth="1"/>
    <col min="4622" max="4622" width="2.875" style="586" customWidth="1"/>
    <col min="4623" max="4847" width="9" style="586"/>
    <col min="4848" max="4848" width="11.25" style="586" customWidth="1"/>
    <col min="4849" max="4860" width="8.125" style="586" customWidth="1"/>
    <col min="4861" max="4861" width="8.75" style="586" customWidth="1"/>
    <col min="4862" max="4863" width="3" style="586" customWidth="1"/>
    <col min="4864" max="4864" width="8.75" style="586" customWidth="1"/>
    <col min="4865" max="4876" width="8.125" style="586" customWidth="1"/>
    <col min="4877" max="4877" width="8.75" style="586" customWidth="1"/>
    <col min="4878" max="4878" width="2.875" style="586" customWidth="1"/>
    <col min="4879" max="5103" width="9" style="586"/>
    <col min="5104" max="5104" width="11.25" style="586" customWidth="1"/>
    <col min="5105" max="5116" width="8.125" style="586" customWidth="1"/>
    <col min="5117" max="5117" width="8.75" style="586" customWidth="1"/>
    <col min="5118" max="5119" width="3" style="586" customWidth="1"/>
    <col min="5120" max="5120" width="8.75" style="586" customWidth="1"/>
    <col min="5121" max="5132" width="8.125" style="586" customWidth="1"/>
    <col min="5133" max="5133" width="8.75" style="586" customWidth="1"/>
    <col min="5134" max="5134" width="2.875" style="586" customWidth="1"/>
    <col min="5135" max="5359" width="9" style="586"/>
    <col min="5360" max="5360" width="11.25" style="586" customWidth="1"/>
    <col min="5361" max="5372" width="8.125" style="586" customWidth="1"/>
    <col min="5373" max="5373" width="8.75" style="586" customWidth="1"/>
    <col min="5374" max="5375" width="3" style="586" customWidth="1"/>
    <col min="5376" max="5376" width="8.75" style="586" customWidth="1"/>
    <col min="5377" max="5388" width="8.125" style="586" customWidth="1"/>
    <col min="5389" max="5389" width="8.75" style="586" customWidth="1"/>
    <col min="5390" max="5390" width="2.875" style="586" customWidth="1"/>
    <col min="5391" max="5615" width="9" style="586"/>
    <col min="5616" max="5616" width="11.25" style="586" customWidth="1"/>
    <col min="5617" max="5628" width="8.125" style="586" customWidth="1"/>
    <col min="5629" max="5629" width="8.75" style="586" customWidth="1"/>
    <col min="5630" max="5631" width="3" style="586" customWidth="1"/>
    <col min="5632" max="5632" width="8.75" style="586" customWidth="1"/>
    <col min="5633" max="5644" width="8.125" style="586" customWidth="1"/>
    <col min="5645" max="5645" width="8.75" style="586" customWidth="1"/>
    <col min="5646" max="5646" width="2.875" style="586" customWidth="1"/>
    <col min="5647" max="5871" width="9" style="586"/>
    <col min="5872" max="5872" width="11.25" style="586" customWidth="1"/>
    <col min="5873" max="5884" width="8.125" style="586" customWidth="1"/>
    <col min="5885" max="5885" width="8.75" style="586" customWidth="1"/>
    <col min="5886" max="5887" width="3" style="586" customWidth="1"/>
    <col min="5888" max="5888" width="8.75" style="586" customWidth="1"/>
    <col min="5889" max="5900" width="8.125" style="586" customWidth="1"/>
    <col min="5901" max="5901" width="8.75" style="586" customWidth="1"/>
    <col min="5902" max="5902" width="2.875" style="586" customWidth="1"/>
    <col min="5903" max="6127" width="9" style="586"/>
    <col min="6128" max="6128" width="11.25" style="586" customWidth="1"/>
    <col min="6129" max="6140" width="8.125" style="586" customWidth="1"/>
    <col min="6141" max="6141" width="8.75" style="586" customWidth="1"/>
    <col min="6142" max="6143" width="3" style="586" customWidth="1"/>
    <col min="6144" max="6144" width="8.75" style="586" customWidth="1"/>
    <col min="6145" max="6156" width="8.125" style="586" customWidth="1"/>
    <col min="6157" max="6157" width="8.75" style="586" customWidth="1"/>
    <col min="6158" max="6158" width="2.875" style="586" customWidth="1"/>
    <col min="6159" max="6383" width="9" style="586"/>
    <col min="6384" max="6384" width="11.25" style="586" customWidth="1"/>
    <col min="6385" max="6396" width="8.125" style="586" customWidth="1"/>
    <col min="6397" max="6397" width="8.75" style="586" customWidth="1"/>
    <col min="6398" max="6399" width="3" style="586" customWidth="1"/>
    <col min="6400" max="6400" width="8.75" style="586" customWidth="1"/>
    <col min="6401" max="6412" width="8.125" style="586" customWidth="1"/>
    <col min="6413" max="6413" width="8.75" style="586" customWidth="1"/>
    <col min="6414" max="6414" width="2.875" style="586" customWidth="1"/>
    <col min="6415" max="6639" width="9" style="586"/>
    <col min="6640" max="6640" width="11.25" style="586" customWidth="1"/>
    <col min="6641" max="6652" width="8.125" style="586" customWidth="1"/>
    <col min="6653" max="6653" width="8.75" style="586" customWidth="1"/>
    <col min="6654" max="6655" width="3" style="586" customWidth="1"/>
    <col min="6656" max="6656" width="8.75" style="586" customWidth="1"/>
    <col min="6657" max="6668" width="8.125" style="586" customWidth="1"/>
    <col min="6669" max="6669" width="8.75" style="586" customWidth="1"/>
    <col min="6670" max="6670" width="2.875" style="586" customWidth="1"/>
    <col min="6671" max="6895" width="9" style="586"/>
    <col min="6896" max="6896" width="11.25" style="586" customWidth="1"/>
    <col min="6897" max="6908" width="8.125" style="586" customWidth="1"/>
    <col min="6909" max="6909" width="8.75" style="586" customWidth="1"/>
    <col min="6910" max="6911" width="3" style="586" customWidth="1"/>
    <col min="6912" max="6912" width="8.75" style="586" customWidth="1"/>
    <col min="6913" max="6924" width="8.125" style="586" customWidth="1"/>
    <col min="6925" max="6925" width="8.75" style="586" customWidth="1"/>
    <col min="6926" max="6926" width="2.875" style="586" customWidth="1"/>
    <col min="6927" max="7151" width="9" style="586"/>
    <col min="7152" max="7152" width="11.25" style="586" customWidth="1"/>
    <col min="7153" max="7164" width="8.125" style="586" customWidth="1"/>
    <col min="7165" max="7165" width="8.75" style="586" customWidth="1"/>
    <col min="7166" max="7167" width="3" style="586" customWidth="1"/>
    <col min="7168" max="7168" width="8.75" style="586" customWidth="1"/>
    <col min="7169" max="7180" width="8.125" style="586" customWidth="1"/>
    <col min="7181" max="7181" width="8.75" style="586" customWidth="1"/>
    <col min="7182" max="7182" width="2.875" style="586" customWidth="1"/>
    <col min="7183" max="7407" width="9" style="586"/>
    <col min="7408" max="7408" width="11.25" style="586" customWidth="1"/>
    <col min="7409" max="7420" width="8.125" style="586" customWidth="1"/>
    <col min="7421" max="7421" width="8.75" style="586" customWidth="1"/>
    <col min="7422" max="7423" width="3" style="586" customWidth="1"/>
    <col min="7424" max="7424" width="8.75" style="586" customWidth="1"/>
    <col min="7425" max="7436" width="8.125" style="586" customWidth="1"/>
    <col min="7437" max="7437" width="8.75" style="586" customWidth="1"/>
    <col min="7438" max="7438" width="2.875" style="586" customWidth="1"/>
    <col min="7439" max="7663" width="9" style="586"/>
    <col min="7664" max="7664" width="11.25" style="586" customWidth="1"/>
    <col min="7665" max="7676" width="8.125" style="586" customWidth="1"/>
    <col min="7677" max="7677" width="8.75" style="586" customWidth="1"/>
    <col min="7678" max="7679" width="3" style="586" customWidth="1"/>
    <col min="7680" max="7680" width="8.75" style="586" customWidth="1"/>
    <col min="7681" max="7692" width="8.125" style="586" customWidth="1"/>
    <col min="7693" max="7693" width="8.75" style="586" customWidth="1"/>
    <col min="7694" max="7694" width="2.875" style="586" customWidth="1"/>
    <col min="7695" max="7919" width="9" style="586"/>
    <col min="7920" max="7920" width="11.25" style="586" customWidth="1"/>
    <col min="7921" max="7932" width="8.125" style="586" customWidth="1"/>
    <col min="7933" max="7933" width="8.75" style="586" customWidth="1"/>
    <col min="7934" max="7935" width="3" style="586" customWidth="1"/>
    <col min="7936" max="7936" width="8.75" style="586" customWidth="1"/>
    <col min="7937" max="7948" width="8.125" style="586" customWidth="1"/>
    <col min="7949" max="7949" width="8.75" style="586" customWidth="1"/>
    <col min="7950" max="7950" width="2.875" style="586" customWidth="1"/>
    <col min="7951" max="8175" width="9" style="586"/>
    <col min="8176" max="8176" width="11.25" style="586" customWidth="1"/>
    <col min="8177" max="8188" width="8.125" style="586" customWidth="1"/>
    <col min="8189" max="8189" width="8.75" style="586" customWidth="1"/>
    <col min="8190" max="8191" width="3" style="586" customWidth="1"/>
    <col min="8192" max="8192" width="8.75" style="586" customWidth="1"/>
    <col min="8193" max="8204" width="8.125" style="586" customWidth="1"/>
    <col min="8205" max="8205" width="8.75" style="586" customWidth="1"/>
    <col min="8206" max="8206" width="2.875" style="586" customWidth="1"/>
    <col min="8207" max="8431" width="9" style="586"/>
    <col min="8432" max="8432" width="11.25" style="586" customWidth="1"/>
    <col min="8433" max="8444" width="8.125" style="586" customWidth="1"/>
    <col min="8445" max="8445" width="8.75" style="586" customWidth="1"/>
    <col min="8446" max="8447" width="3" style="586" customWidth="1"/>
    <col min="8448" max="8448" width="8.75" style="586" customWidth="1"/>
    <col min="8449" max="8460" width="8.125" style="586" customWidth="1"/>
    <col min="8461" max="8461" width="8.75" style="586" customWidth="1"/>
    <col min="8462" max="8462" width="2.875" style="586" customWidth="1"/>
    <col min="8463" max="8687" width="9" style="586"/>
    <col min="8688" max="8688" width="11.25" style="586" customWidth="1"/>
    <col min="8689" max="8700" width="8.125" style="586" customWidth="1"/>
    <col min="8701" max="8701" width="8.75" style="586" customWidth="1"/>
    <col min="8702" max="8703" width="3" style="586" customWidth="1"/>
    <col min="8704" max="8704" width="8.75" style="586" customWidth="1"/>
    <col min="8705" max="8716" width="8.125" style="586" customWidth="1"/>
    <col min="8717" max="8717" width="8.75" style="586" customWidth="1"/>
    <col min="8718" max="8718" width="2.875" style="586" customWidth="1"/>
    <col min="8719" max="8943" width="9" style="586"/>
    <col min="8944" max="8944" width="11.25" style="586" customWidth="1"/>
    <col min="8945" max="8956" width="8.125" style="586" customWidth="1"/>
    <col min="8957" max="8957" width="8.75" style="586" customWidth="1"/>
    <col min="8958" max="8959" width="3" style="586" customWidth="1"/>
    <col min="8960" max="8960" width="8.75" style="586" customWidth="1"/>
    <col min="8961" max="8972" width="8.125" style="586" customWidth="1"/>
    <col min="8973" max="8973" width="8.75" style="586" customWidth="1"/>
    <col min="8974" max="8974" width="2.875" style="586" customWidth="1"/>
    <col min="8975" max="9199" width="9" style="586"/>
    <col min="9200" max="9200" width="11.25" style="586" customWidth="1"/>
    <col min="9201" max="9212" width="8.125" style="586" customWidth="1"/>
    <col min="9213" max="9213" width="8.75" style="586" customWidth="1"/>
    <col min="9214" max="9215" width="3" style="586" customWidth="1"/>
    <col min="9216" max="9216" width="8.75" style="586" customWidth="1"/>
    <col min="9217" max="9228" width="8.125" style="586" customWidth="1"/>
    <col min="9229" max="9229" width="8.75" style="586" customWidth="1"/>
    <col min="9230" max="9230" width="2.875" style="586" customWidth="1"/>
    <col min="9231" max="9455" width="9" style="586"/>
    <col min="9456" max="9456" width="11.25" style="586" customWidth="1"/>
    <col min="9457" max="9468" width="8.125" style="586" customWidth="1"/>
    <col min="9469" max="9469" width="8.75" style="586" customWidth="1"/>
    <col min="9470" max="9471" width="3" style="586" customWidth="1"/>
    <col min="9472" max="9472" width="8.75" style="586" customWidth="1"/>
    <col min="9473" max="9484" width="8.125" style="586" customWidth="1"/>
    <col min="9485" max="9485" width="8.75" style="586" customWidth="1"/>
    <col min="9486" max="9486" width="2.875" style="586" customWidth="1"/>
    <col min="9487" max="9711" width="9" style="586"/>
    <col min="9712" max="9712" width="11.25" style="586" customWidth="1"/>
    <col min="9713" max="9724" width="8.125" style="586" customWidth="1"/>
    <col min="9725" max="9725" width="8.75" style="586" customWidth="1"/>
    <col min="9726" max="9727" width="3" style="586" customWidth="1"/>
    <col min="9728" max="9728" width="8.75" style="586" customWidth="1"/>
    <col min="9729" max="9740" width="8.125" style="586" customWidth="1"/>
    <col min="9741" max="9741" width="8.75" style="586" customWidth="1"/>
    <col min="9742" max="9742" width="2.875" style="586" customWidth="1"/>
    <col min="9743" max="9967" width="9" style="586"/>
    <col min="9968" max="9968" width="11.25" style="586" customWidth="1"/>
    <col min="9969" max="9980" width="8.125" style="586" customWidth="1"/>
    <col min="9981" max="9981" width="8.75" style="586" customWidth="1"/>
    <col min="9982" max="9983" width="3" style="586" customWidth="1"/>
    <col min="9984" max="9984" width="8.75" style="586" customWidth="1"/>
    <col min="9985" max="9996" width="8.125" style="586" customWidth="1"/>
    <col min="9997" max="9997" width="8.75" style="586" customWidth="1"/>
    <col min="9998" max="9998" width="2.875" style="586" customWidth="1"/>
    <col min="9999" max="10223" width="9" style="586"/>
    <col min="10224" max="10224" width="11.25" style="586" customWidth="1"/>
    <col min="10225" max="10236" width="8.125" style="586" customWidth="1"/>
    <col min="10237" max="10237" width="8.75" style="586" customWidth="1"/>
    <col min="10238" max="10239" width="3" style="586" customWidth="1"/>
    <col min="10240" max="10240" width="8.75" style="586" customWidth="1"/>
    <col min="10241" max="10252" width="8.125" style="586" customWidth="1"/>
    <col min="10253" max="10253" width="8.75" style="586" customWidth="1"/>
    <col min="10254" max="10254" width="2.875" style="586" customWidth="1"/>
    <col min="10255" max="10479" width="9" style="586"/>
    <col min="10480" max="10480" width="11.25" style="586" customWidth="1"/>
    <col min="10481" max="10492" width="8.125" style="586" customWidth="1"/>
    <col min="10493" max="10493" width="8.75" style="586" customWidth="1"/>
    <col min="10494" max="10495" width="3" style="586" customWidth="1"/>
    <col min="10496" max="10496" width="8.75" style="586" customWidth="1"/>
    <col min="10497" max="10508" width="8.125" style="586" customWidth="1"/>
    <col min="10509" max="10509" width="8.75" style="586" customWidth="1"/>
    <col min="10510" max="10510" width="2.875" style="586" customWidth="1"/>
    <col min="10511" max="10735" width="9" style="586"/>
    <col min="10736" max="10736" width="11.25" style="586" customWidth="1"/>
    <col min="10737" max="10748" width="8.125" style="586" customWidth="1"/>
    <col min="10749" max="10749" width="8.75" style="586" customWidth="1"/>
    <col min="10750" max="10751" width="3" style="586" customWidth="1"/>
    <col min="10752" max="10752" width="8.75" style="586" customWidth="1"/>
    <col min="10753" max="10764" width="8.125" style="586" customWidth="1"/>
    <col min="10765" max="10765" width="8.75" style="586" customWidth="1"/>
    <col min="10766" max="10766" width="2.875" style="586" customWidth="1"/>
    <col min="10767" max="10991" width="9" style="586"/>
    <col min="10992" max="10992" width="11.25" style="586" customWidth="1"/>
    <col min="10993" max="11004" width="8.125" style="586" customWidth="1"/>
    <col min="11005" max="11005" width="8.75" style="586" customWidth="1"/>
    <col min="11006" max="11007" width="3" style="586" customWidth="1"/>
    <col min="11008" max="11008" width="8.75" style="586" customWidth="1"/>
    <col min="11009" max="11020" width="8.125" style="586" customWidth="1"/>
    <col min="11021" max="11021" width="8.75" style="586" customWidth="1"/>
    <col min="11022" max="11022" width="2.875" style="586" customWidth="1"/>
    <col min="11023" max="11247" width="9" style="586"/>
    <col min="11248" max="11248" width="11.25" style="586" customWidth="1"/>
    <col min="11249" max="11260" width="8.125" style="586" customWidth="1"/>
    <col min="11261" max="11261" width="8.75" style="586" customWidth="1"/>
    <col min="11262" max="11263" width="3" style="586" customWidth="1"/>
    <col min="11264" max="11264" width="8.75" style="586" customWidth="1"/>
    <col min="11265" max="11276" width="8.125" style="586" customWidth="1"/>
    <col min="11277" max="11277" width="8.75" style="586" customWidth="1"/>
    <col min="11278" max="11278" width="2.875" style="586" customWidth="1"/>
    <col min="11279" max="11503" width="9" style="586"/>
    <col min="11504" max="11504" width="11.25" style="586" customWidth="1"/>
    <col min="11505" max="11516" width="8.125" style="586" customWidth="1"/>
    <col min="11517" max="11517" width="8.75" style="586" customWidth="1"/>
    <col min="11518" max="11519" width="3" style="586" customWidth="1"/>
    <col min="11520" max="11520" width="8.75" style="586" customWidth="1"/>
    <col min="11521" max="11532" width="8.125" style="586" customWidth="1"/>
    <col min="11533" max="11533" width="8.75" style="586" customWidth="1"/>
    <col min="11534" max="11534" width="2.875" style="586" customWidth="1"/>
    <col min="11535" max="11759" width="9" style="586"/>
    <col min="11760" max="11760" width="11.25" style="586" customWidth="1"/>
    <col min="11761" max="11772" width="8.125" style="586" customWidth="1"/>
    <col min="11773" max="11773" width="8.75" style="586" customWidth="1"/>
    <col min="11774" max="11775" width="3" style="586" customWidth="1"/>
    <col min="11776" max="11776" width="8.75" style="586" customWidth="1"/>
    <col min="11777" max="11788" width="8.125" style="586" customWidth="1"/>
    <col min="11789" max="11789" width="8.75" style="586" customWidth="1"/>
    <col min="11790" max="11790" width="2.875" style="586" customWidth="1"/>
    <col min="11791" max="12015" width="9" style="586"/>
    <col min="12016" max="12016" width="11.25" style="586" customWidth="1"/>
    <col min="12017" max="12028" width="8.125" style="586" customWidth="1"/>
    <col min="12029" max="12029" width="8.75" style="586" customWidth="1"/>
    <col min="12030" max="12031" width="3" style="586" customWidth="1"/>
    <col min="12032" max="12032" width="8.75" style="586" customWidth="1"/>
    <col min="12033" max="12044" width="8.125" style="586" customWidth="1"/>
    <col min="12045" max="12045" width="8.75" style="586" customWidth="1"/>
    <col min="12046" max="12046" width="2.875" style="586" customWidth="1"/>
    <col min="12047" max="12271" width="9" style="586"/>
    <col min="12272" max="12272" width="11.25" style="586" customWidth="1"/>
    <col min="12273" max="12284" width="8.125" style="586" customWidth="1"/>
    <col min="12285" max="12285" width="8.75" style="586" customWidth="1"/>
    <col min="12286" max="12287" width="3" style="586" customWidth="1"/>
    <col min="12288" max="12288" width="8.75" style="586" customWidth="1"/>
    <col min="12289" max="12300" width="8.125" style="586" customWidth="1"/>
    <col min="12301" max="12301" width="8.75" style="586" customWidth="1"/>
    <col min="12302" max="12302" width="2.875" style="586" customWidth="1"/>
    <col min="12303" max="12527" width="9" style="586"/>
    <col min="12528" max="12528" width="11.25" style="586" customWidth="1"/>
    <col min="12529" max="12540" width="8.125" style="586" customWidth="1"/>
    <col min="12541" max="12541" width="8.75" style="586" customWidth="1"/>
    <col min="12542" max="12543" width="3" style="586" customWidth="1"/>
    <col min="12544" max="12544" width="8.75" style="586" customWidth="1"/>
    <col min="12545" max="12556" width="8.125" style="586" customWidth="1"/>
    <col min="12557" max="12557" width="8.75" style="586" customWidth="1"/>
    <col min="12558" max="12558" width="2.875" style="586" customWidth="1"/>
    <col min="12559" max="12783" width="9" style="586"/>
    <col min="12784" max="12784" width="11.25" style="586" customWidth="1"/>
    <col min="12785" max="12796" width="8.125" style="586" customWidth="1"/>
    <col min="12797" max="12797" width="8.75" style="586" customWidth="1"/>
    <col min="12798" max="12799" width="3" style="586" customWidth="1"/>
    <col min="12800" max="12800" width="8.75" style="586" customWidth="1"/>
    <col min="12801" max="12812" width="8.125" style="586" customWidth="1"/>
    <col min="12813" max="12813" width="8.75" style="586" customWidth="1"/>
    <col min="12814" max="12814" width="2.875" style="586" customWidth="1"/>
    <col min="12815" max="13039" width="9" style="586"/>
    <col min="13040" max="13040" width="11.25" style="586" customWidth="1"/>
    <col min="13041" max="13052" width="8.125" style="586" customWidth="1"/>
    <col min="13053" max="13053" width="8.75" style="586" customWidth="1"/>
    <col min="13054" max="13055" width="3" style="586" customWidth="1"/>
    <col min="13056" max="13056" width="8.75" style="586" customWidth="1"/>
    <col min="13057" max="13068" width="8.125" style="586" customWidth="1"/>
    <col min="13069" max="13069" width="8.75" style="586" customWidth="1"/>
    <col min="13070" max="13070" width="2.875" style="586" customWidth="1"/>
    <col min="13071" max="13295" width="9" style="586"/>
    <col min="13296" max="13296" width="11.25" style="586" customWidth="1"/>
    <col min="13297" max="13308" width="8.125" style="586" customWidth="1"/>
    <col min="13309" max="13309" width="8.75" style="586" customWidth="1"/>
    <col min="13310" max="13311" width="3" style="586" customWidth="1"/>
    <col min="13312" max="13312" width="8.75" style="586" customWidth="1"/>
    <col min="13313" max="13324" width="8.125" style="586" customWidth="1"/>
    <col min="13325" max="13325" width="8.75" style="586" customWidth="1"/>
    <col min="13326" max="13326" width="2.875" style="586" customWidth="1"/>
    <col min="13327" max="13551" width="9" style="586"/>
    <col min="13552" max="13552" width="11.25" style="586" customWidth="1"/>
    <col min="13553" max="13564" width="8.125" style="586" customWidth="1"/>
    <col min="13565" max="13565" width="8.75" style="586" customWidth="1"/>
    <col min="13566" max="13567" width="3" style="586" customWidth="1"/>
    <col min="13568" max="13568" width="8.75" style="586" customWidth="1"/>
    <col min="13569" max="13580" width="8.125" style="586" customWidth="1"/>
    <col min="13581" max="13581" width="8.75" style="586" customWidth="1"/>
    <col min="13582" max="13582" width="2.875" style="586" customWidth="1"/>
    <col min="13583" max="13807" width="9" style="586"/>
    <col min="13808" max="13808" width="11.25" style="586" customWidth="1"/>
    <col min="13809" max="13820" width="8.125" style="586" customWidth="1"/>
    <col min="13821" max="13821" width="8.75" style="586" customWidth="1"/>
    <col min="13822" max="13823" width="3" style="586" customWidth="1"/>
    <col min="13824" max="13824" width="8.75" style="586" customWidth="1"/>
    <col min="13825" max="13836" width="8.125" style="586" customWidth="1"/>
    <col min="13837" max="13837" width="8.75" style="586" customWidth="1"/>
    <col min="13838" max="13838" width="2.875" style="586" customWidth="1"/>
    <col min="13839" max="14063" width="9" style="586"/>
    <col min="14064" max="14064" width="11.25" style="586" customWidth="1"/>
    <col min="14065" max="14076" width="8.125" style="586" customWidth="1"/>
    <col min="14077" max="14077" width="8.75" style="586" customWidth="1"/>
    <col min="14078" max="14079" width="3" style="586" customWidth="1"/>
    <col min="14080" max="14080" width="8.75" style="586" customWidth="1"/>
    <col min="14081" max="14092" width="8.125" style="586" customWidth="1"/>
    <col min="14093" max="14093" width="8.75" style="586" customWidth="1"/>
    <col min="14094" max="14094" width="2.875" style="586" customWidth="1"/>
    <col min="14095" max="14319" width="9" style="586"/>
    <col min="14320" max="14320" width="11.25" style="586" customWidth="1"/>
    <col min="14321" max="14332" width="8.125" style="586" customWidth="1"/>
    <col min="14333" max="14333" width="8.75" style="586" customWidth="1"/>
    <col min="14334" max="14335" width="3" style="586" customWidth="1"/>
    <col min="14336" max="14336" width="8.75" style="586" customWidth="1"/>
    <col min="14337" max="14348" width="8.125" style="586" customWidth="1"/>
    <col min="14349" max="14349" width="8.75" style="586" customWidth="1"/>
    <col min="14350" max="14350" width="2.875" style="586" customWidth="1"/>
    <col min="14351" max="14575" width="9" style="586"/>
    <col min="14576" max="14576" width="11.25" style="586" customWidth="1"/>
    <col min="14577" max="14588" width="8.125" style="586" customWidth="1"/>
    <col min="14589" max="14589" width="8.75" style="586" customWidth="1"/>
    <col min="14590" max="14591" width="3" style="586" customWidth="1"/>
    <col min="14592" max="14592" width="8.75" style="586" customWidth="1"/>
    <col min="14593" max="14604" width="8.125" style="586" customWidth="1"/>
    <col min="14605" max="14605" width="8.75" style="586" customWidth="1"/>
    <col min="14606" max="14606" width="2.875" style="586" customWidth="1"/>
    <col min="14607" max="14831" width="9" style="586"/>
    <col min="14832" max="14832" width="11.25" style="586" customWidth="1"/>
    <col min="14833" max="14844" width="8.125" style="586" customWidth="1"/>
    <col min="14845" max="14845" width="8.75" style="586" customWidth="1"/>
    <col min="14846" max="14847" width="3" style="586" customWidth="1"/>
    <col min="14848" max="14848" width="8.75" style="586" customWidth="1"/>
    <col min="14849" max="14860" width="8.125" style="586" customWidth="1"/>
    <col min="14861" max="14861" width="8.75" style="586" customWidth="1"/>
    <col min="14862" max="14862" width="2.875" style="586" customWidth="1"/>
    <col min="14863" max="15087" width="9" style="586"/>
    <col min="15088" max="15088" width="11.25" style="586" customWidth="1"/>
    <col min="15089" max="15100" width="8.125" style="586" customWidth="1"/>
    <col min="15101" max="15101" width="8.75" style="586" customWidth="1"/>
    <col min="15102" max="15103" width="3" style="586" customWidth="1"/>
    <col min="15104" max="15104" width="8.75" style="586" customWidth="1"/>
    <col min="15105" max="15116" width="8.125" style="586" customWidth="1"/>
    <col min="15117" max="15117" width="8.75" style="586" customWidth="1"/>
    <col min="15118" max="15118" width="2.875" style="586" customWidth="1"/>
    <col min="15119" max="15343" width="9" style="586"/>
    <col min="15344" max="15344" width="11.25" style="586" customWidth="1"/>
    <col min="15345" max="15356" width="8.125" style="586" customWidth="1"/>
    <col min="15357" max="15357" width="8.75" style="586" customWidth="1"/>
    <col min="15358" max="15359" width="3" style="586" customWidth="1"/>
    <col min="15360" max="15360" width="8.75" style="586" customWidth="1"/>
    <col min="15361" max="15372" width="8.125" style="586" customWidth="1"/>
    <col min="15373" max="15373" width="8.75" style="586" customWidth="1"/>
    <col min="15374" max="15374" width="2.875" style="586" customWidth="1"/>
    <col min="15375" max="15599" width="9" style="586"/>
    <col min="15600" max="15600" width="11.25" style="586" customWidth="1"/>
    <col min="15601" max="15612" width="8.125" style="586" customWidth="1"/>
    <col min="15613" max="15613" width="8.75" style="586" customWidth="1"/>
    <col min="15614" max="15615" width="3" style="586" customWidth="1"/>
    <col min="15616" max="15616" width="8.75" style="586" customWidth="1"/>
    <col min="15617" max="15628" width="8.125" style="586" customWidth="1"/>
    <col min="15629" max="15629" width="8.75" style="586" customWidth="1"/>
    <col min="15630" max="15630" width="2.875" style="586" customWidth="1"/>
    <col min="15631" max="15855" width="9" style="586"/>
    <col min="15856" max="15856" width="11.25" style="586" customWidth="1"/>
    <col min="15857" max="15868" width="8.125" style="586" customWidth="1"/>
    <col min="15869" max="15869" width="8.75" style="586" customWidth="1"/>
    <col min="15870" max="15871" width="3" style="586" customWidth="1"/>
    <col min="15872" max="15872" width="8.75" style="586" customWidth="1"/>
    <col min="15873" max="15884" width="8.125" style="586" customWidth="1"/>
    <col min="15885" max="15885" width="8.75" style="586" customWidth="1"/>
    <col min="15886" max="15886" width="2.875" style="586" customWidth="1"/>
    <col min="15887" max="16111" width="9" style="586"/>
    <col min="16112" max="16112" width="11.25" style="586" customWidth="1"/>
    <col min="16113" max="16124" width="8.125" style="586" customWidth="1"/>
    <col min="16125" max="16125" width="8.75" style="586" customWidth="1"/>
    <col min="16126" max="16127" width="3" style="586" customWidth="1"/>
    <col min="16128" max="16128" width="8.75" style="586" customWidth="1"/>
    <col min="16129" max="16140" width="8.125" style="586" customWidth="1"/>
    <col min="16141" max="16141" width="8.75" style="586" customWidth="1"/>
    <col min="16142" max="16142" width="2.875" style="586" customWidth="1"/>
    <col min="16143" max="16384" width="9" style="586"/>
  </cols>
  <sheetData>
    <row r="1" spans="1:14" ht="17.25">
      <c r="A1" s="821" t="str">
        <f>平成24年度!A1</f>
        <v>平成2４年度</v>
      </c>
      <c r="B1" s="822"/>
    </row>
    <row r="2" spans="1:14" ht="28.15" customHeight="1">
      <c r="A2" s="584"/>
      <c r="B2" s="585"/>
      <c r="C2" s="585"/>
      <c r="D2" s="585"/>
      <c r="E2" s="585"/>
      <c r="F2" s="585"/>
      <c r="G2" s="585"/>
      <c r="H2" s="585"/>
      <c r="I2" s="585"/>
      <c r="J2" s="585"/>
      <c r="K2" s="585"/>
      <c r="L2" s="585"/>
      <c r="M2" s="585"/>
      <c r="N2" s="585"/>
    </row>
    <row r="3" spans="1:14" ht="28.15" customHeight="1">
      <c r="A3" s="584"/>
      <c r="B3" s="585"/>
      <c r="C3" s="585"/>
      <c r="D3" s="585"/>
      <c r="E3" s="585"/>
      <c r="F3" s="585"/>
      <c r="G3" s="585"/>
      <c r="H3" s="585"/>
      <c r="I3" s="585"/>
      <c r="J3" s="585"/>
      <c r="K3" s="585"/>
      <c r="L3" s="585"/>
      <c r="M3" s="585"/>
      <c r="N3" s="585"/>
    </row>
    <row r="4" spans="1:14" ht="28.15" customHeight="1">
      <c r="A4" s="584"/>
      <c r="B4" s="585"/>
      <c r="C4" s="585"/>
      <c r="D4" s="585"/>
      <c r="E4" s="585"/>
      <c r="F4" s="585"/>
      <c r="G4" s="585"/>
      <c r="H4" s="585"/>
      <c r="I4" s="585"/>
      <c r="J4" s="585"/>
      <c r="K4" s="585"/>
      <c r="L4" s="585"/>
      <c r="M4" s="585"/>
      <c r="N4" s="585"/>
    </row>
    <row r="5" spans="1:14" ht="28.15" customHeight="1">
      <c r="A5" s="584"/>
      <c r="B5" s="585"/>
      <c r="C5" s="585"/>
      <c r="D5" s="585"/>
      <c r="E5" s="585"/>
      <c r="F5" s="585"/>
      <c r="G5" s="585"/>
      <c r="H5" s="585"/>
      <c r="I5" s="585"/>
      <c r="J5" s="585"/>
      <c r="K5" s="585"/>
      <c r="L5" s="585"/>
      <c r="M5" s="585"/>
      <c r="N5" s="585"/>
    </row>
    <row r="6" spans="1:14" ht="28.15" customHeight="1">
      <c r="A6" s="584"/>
      <c r="B6" s="585"/>
      <c r="C6" s="585"/>
      <c r="D6" s="585"/>
      <c r="E6" s="585"/>
      <c r="F6" s="585"/>
      <c r="G6" s="585"/>
      <c r="H6" s="585"/>
      <c r="I6" s="585"/>
      <c r="J6" s="585"/>
      <c r="K6" s="585"/>
      <c r="L6" s="585"/>
      <c r="M6" s="585"/>
      <c r="N6" s="585"/>
    </row>
    <row r="7" spans="1:14" ht="28.15" customHeight="1">
      <c r="A7" s="584"/>
      <c r="B7" s="585"/>
      <c r="C7" s="585"/>
      <c r="D7" s="585"/>
      <c r="E7" s="585"/>
      <c r="F7" s="585"/>
      <c r="G7" s="585"/>
      <c r="H7" s="585"/>
      <c r="I7" s="585"/>
      <c r="J7" s="585"/>
      <c r="K7" s="585"/>
      <c r="L7" s="585"/>
      <c r="M7" s="585"/>
      <c r="N7" s="585"/>
    </row>
    <row r="8" spans="1:14" ht="28.15" customHeight="1">
      <c r="A8" s="584"/>
      <c r="B8" s="585"/>
      <c r="C8" s="585"/>
      <c r="D8" s="585"/>
      <c r="E8" s="585"/>
      <c r="F8" s="585"/>
      <c r="G8" s="585"/>
      <c r="H8" s="585"/>
      <c r="I8" s="585"/>
      <c r="J8" s="585"/>
      <c r="K8" s="585"/>
      <c r="L8" s="585"/>
      <c r="M8" s="585"/>
      <c r="N8" s="585"/>
    </row>
    <row r="9" spans="1:14" ht="28.15" customHeight="1">
      <c r="A9" s="584"/>
      <c r="B9" s="585"/>
      <c r="C9" s="585"/>
      <c r="D9" s="585"/>
      <c r="E9" s="585"/>
      <c r="F9" s="585"/>
      <c r="G9" s="585"/>
      <c r="H9" s="585"/>
      <c r="I9" s="585"/>
      <c r="J9" s="585"/>
      <c r="K9" s="585"/>
      <c r="L9" s="585"/>
      <c r="M9" s="585"/>
      <c r="N9" s="585"/>
    </row>
    <row r="10" spans="1:14" ht="28.15" customHeight="1">
      <c r="A10" s="584"/>
      <c r="B10" s="585"/>
      <c r="C10" s="585"/>
      <c r="D10" s="585"/>
      <c r="E10" s="585"/>
      <c r="F10" s="585"/>
      <c r="G10" s="585"/>
      <c r="H10" s="585"/>
      <c r="I10" s="585"/>
      <c r="J10" s="585"/>
      <c r="K10" s="585"/>
      <c r="L10" s="585"/>
      <c r="M10" s="585"/>
      <c r="N10" s="585"/>
    </row>
    <row r="11" spans="1:14" ht="28.15" customHeight="1">
      <c r="A11" s="584"/>
      <c r="B11" s="585"/>
      <c r="C11" s="585"/>
      <c r="D11" s="585"/>
      <c r="E11" s="585"/>
      <c r="F11" s="585"/>
      <c r="G11" s="585"/>
      <c r="H11" s="585"/>
      <c r="I11" s="585"/>
      <c r="J11" s="585"/>
      <c r="K11" s="585"/>
      <c r="L11" s="585"/>
      <c r="M11" s="585"/>
      <c r="N11" s="585"/>
    </row>
    <row r="12" spans="1:14" ht="28.15" customHeight="1">
      <c r="A12" s="584"/>
      <c r="B12" s="585"/>
      <c r="C12" s="585"/>
      <c r="D12" s="585"/>
      <c r="E12" s="585"/>
      <c r="F12" s="585"/>
      <c r="G12" s="585"/>
      <c r="H12" s="585"/>
      <c r="I12" s="585"/>
      <c r="J12" s="585"/>
      <c r="K12" s="585"/>
      <c r="L12" s="585"/>
      <c r="M12" s="585"/>
      <c r="N12" s="585"/>
    </row>
    <row r="13" spans="1:14" ht="28.15" customHeight="1">
      <c r="A13" s="584"/>
      <c r="B13" s="585"/>
      <c r="C13" s="585"/>
      <c r="D13" s="585"/>
      <c r="E13" s="585"/>
      <c r="F13" s="585"/>
      <c r="G13" s="585"/>
      <c r="H13" s="585"/>
      <c r="I13" s="585"/>
      <c r="J13" s="585"/>
      <c r="K13" s="585"/>
      <c r="L13" s="585"/>
      <c r="M13" s="585"/>
      <c r="N13" s="585"/>
    </row>
    <row r="14" spans="1:14" ht="16.5" customHeight="1">
      <c r="A14" s="584"/>
      <c r="B14" s="585"/>
      <c r="C14" s="585"/>
      <c r="D14" s="585"/>
      <c r="E14" s="585"/>
      <c r="F14" s="585"/>
      <c r="G14" s="585"/>
      <c r="H14" s="585"/>
      <c r="I14" s="585"/>
      <c r="J14" s="585"/>
      <c r="K14" s="585"/>
      <c r="L14" s="585"/>
      <c r="M14" s="585"/>
      <c r="N14" s="585"/>
    </row>
    <row r="15" spans="1:14" ht="16.5" customHeight="1">
      <c r="A15" s="584"/>
      <c r="B15" s="585"/>
      <c r="C15" s="585"/>
      <c r="D15" s="585"/>
      <c r="E15" s="585"/>
      <c r="F15" s="585"/>
      <c r="G15" s="585"/>
      <c r="H15" s="585"/>
      <c r="I15" s="585"/>
      <c r="J15" s="585"/>
      <c r="K15" s="585" t="s">
        <v>52</v>
      </c>
      <c r="L15" s="585"/>
      <c r="M15" s="585"/>
      <c r="N15" s="585"/>
    </row>
    <row r="16" spans="1:14" ht="16.5" customHeight="1">
      <c r="A16" s="584"/>
      <c r="B16" s="585"/>
      <c r="C16" s="585"/>
      <c r="D16" s="585"/>
      <c r="E16" s="585"/>
      <c r="F16" s="585"/>
      <c r="G16" s="585"/>
      <c r="H16" s="585"/>
      <c r="I16" s="585"/>
      <c r="J16" s="585"/>
      <c r="K16" s="585"/>
      <c r="L16" s="585"/>
      <c r="M16" s="585"/>
      <c r="N16" s="585"/>
    </row>
    <row r="17" spans="1:14" ht="16.5" customHeight="1">
      <c r="A17" s="584"/>
      <c r="B17" s="585"/>
      <c r="C17" s="585"/>
      <c r="D17" s="585"/>
      <c r="E17" s="585"/>
      <c r="F17" s="585"/>
      <c r="G17" s="585"/>
      <c r="H17" s="585"/>
      <c r="I17" s="585"/>
      <c r="J17" s="585"/>
      <c r="K17" s="585"/>
      <c r="L17" s="585"/>
      <c r="M17" s="585"/>
      <c r="N17" s="585"/>
    </row>
    <row r="18" spans="1:14" ht="16.5" customHeight="1">
      <c r="A18" s="584"/>
      <c r="B18" s="585"/>
      <c r="C18" s="585"/>
      <c r="D18" s="585"/>
      <c r="E18" s="585"/>
      <c r="F18" s="585"/>
      <c r="G18" s="585"/>
      <c r="H18" s="585"/>
      <c r="I18" s="585"/>
      <c r="J18" s="585"/>
      <c r="K18" s="585"/>
      <c r="L18" s="585"/>
      <c r="M18" s="585"/>
      <c r="N18" s="585"/>
    </row>
    <row r="19" spans="1:14" s="587" customFormat="1" ht="21" customHeight="1">
      <c r="B19" s="586"/>
      <c r="G19" s="586"/>
      <c r="M19" s="588"/>
      <c r="N19" s="589" t="s">
        <v>224</v>
      </c>
    </row>
    <row r="20" spans="1:14" s="596" customFormat="1" ht="23.25" customHeight="1">
      <c r="A20" s="590"/>
      <c r="B20" s="591" t="s">
        <v>81</v>
      </c>
      <c r="C20" s="592" t="s">
        <v>82</v>
      </c>
      <c r="D20" s="592" t="s">
        <v>2</v>
      </c>
      <c r="E20" s="592" t="s">
        <v>3</v>
      </c>
      <c r="F20" s="592" t="s">
        <v>4</v>
      </c>
      <c r="G20" s="592" t="s">
        <v>5</v>
      </c>
      <c r="H20" s="592" t="s">
        <v>83</v>
      </c>
      <c r="I20" s="592" t="s">
        <v>84</v>
      </c>
      <c r="J20" s="592" t="s">
        <v>85</v>
      </c>
      <c r="K20" s="593" t="s">
        <v>221</v>
      </c>
      <c r="L20" s="593" t="s">
        <v>222</v>
      </c>
      <c r="M20" s="594" t="s">
        <v>223</v>
      </c>
      <c r="N20" s="595" t="s">
        <v>86</v>
      </c>
    </row>
    <row r="21" spans="1:14" s="596" customFormat="1" ht="23.25" customHeight="1">
      <c r="A21" s="597" t="s">
        <v>225</v>
      </c>
      <c r="B21" s="598">
        <v>484</v>
      </c>
      <c r="C21" s="599">
        <v>456.9</v>
      </c>
      <c r="D21" s="599">
        <v>438.8</v>
      </c>
      <c r="E21" s="599">
        <v>525.4</v>
      </c>
      <c r="F21" s="599">
        <v>626.70000000000005</v>
      </c>
      <c r="G21" s="599">
        <v>535</v>
      </c>
      <c r="H21" s="599">
        <v>547</v>
      </c>
      <c r="I21" s="599">
        <v>485.5</v>
      </c>
      <c r="J21" s="599">
        <v>464</v>
      </c>
      <c r="K21" s="600">
        <v>420.3</v>
      </c>
      <c r="L21" s="600">
        <v>413.5</v>
      </c>
      <c r="M21" s="601">
        <v>537.20000000000005</v>
      </c>
      <c r="N21" s="602">
        <f>SUM(B21:M21)</f>
        <v>5934.3</v>
      </c>
    </row>
    <row r="22" spans="1:14" s="596" customFormat="1" ht="23.25" customHeight="1">
      <c r="A22" s="597" t="s">
        <v>226</v>
      </c>
      <c r="B22" s="603">
        <v>448.4</v>
      </c>
      <c r="C22" s="599">
        <v>423.3</v>
      </c>
      <c r="D22" s="599">
        <v>426.8</v>
      </c>
      <c r="E22" s="599">
        <v>527.79999999999995</v>
      </c>
      <c r="F22" s="599">
        <v>601.9</v>
      </c>
      <c r="G22" s="599">
        <v>515.20000000000005</v>
      </c>
      <c r="H22" s="599">
        <v>479.9</v>
      </c>
      <c r="I22" s="599">
        <v>426.3</v>
      </c>
      <c r="J22" s="599">
        <v>430.2</v>
      </c>
      <c r="K22" s="600">
        <v>418.3</v>
      </c>
      <c r="L22" s="600">
        <v>447</v>
      </c>
      <c r="M22" s="601">
        <v>544.9</v>
      </c>
      <c r="N22" s="602">
        <f>SUM(B22:M22)</f>
        <v>5690</v>
      </c>
    </row>
    <row r="23" spans="1:14" s="596" customFormat="1" ht="23.25" customHeight="1">
      <c r="A23" s="597" t="s">
        <v>227</v>
      </c>
      <c r="B23" s="603">
        <v>471.9</v>
      </c>
      <c r="C23" s="599">
        <v>465</v>
      </c>
      <c r="D23" s="599">
        <v>427.7</v>
      </c>
      <c r="E23" s="599">
        <v>543</v>
      </c>
      <c r="F23" s="599">
        <v>635.70000000000005</v>
      </c>
      <c r="G23" s="599">
        <v>550.79999999999995</v>
      </c>
      <c r="H23" s="599">
        <v>499.5</v>
      </c>
      <c r="I23" s="599">
        <v>430.9</v>
      </c>
      <c r="J23" s="599">
        <v>420.4</v>
      </c>
      <c r="K23" s="600">
        <v>406.2</v>
      </c>
      <c r="L23" s="604">
        <v>422.5</v>
      </c>
      <c r="M23" s="605">
        <v>431.7</v>
      </c>
      <c r="N23" s="602">
        <f>SUM(B23:M23)</f>
        <v>5705.3</v>
      </c>
    </row>
    <row r="24" spans="1:14" s="596" customFormat="1" ht="23.25" customHeight="1">
      <c r="A24" s="606" t="s">
        <v>228</v>
      </c>
      <c r="B24" s="607">
        <v>367.2</v>
      </c>
      <c r="C24" s="608">
        <v>380.2</v>
      </c>
      <c r="D24" s="608">
        <v>392.8</v>
      </c>
      <c r="E24" s="608">
        <v>500.2</v>
      </c>
      <c r="F24" s="608">
        <v>593.20000000000005</v>
      </c>
      <c r="G24" s="608">
        <v>518.4</v>
      </c>
      <c r="H24" s="608">
        <v>515.6</v>
      </c>
      <c r="I24" s="608">
        <v>440.7</v>
      </c>
      <c r="J24" s="608">
        <v>446.8</v>
      </c>
      <c r="K24" s="609">
        <v>405</v>
      </c>
      <c r="L24" s="609">
        <v>434.8</v>
      </c>
      <c r="M24" s="610">
        <v>533.1</v>
      </c>
      <c r="N24" s="611">
        <f>SUM(B24:M24)</f>
        <v>5528.0000000000009</v>
      </c>
    </row>
    <row r="25" spans="1:14" s="618" customFormat="1" ht="23.25" customHeight="1">
      <c r="A25" s="612" t="s">
        <v>229</v>
      </c>
      <c r="B25" s="613">
        <v>471.1</v>
      </c>
      <c r="C25" s="614">
        <v>434.3</v>
      </c>
      <c r="D25" s="614">
        <v>426.4</v>
      </c>
      <c r="E25" s="614">
        <v>550.4</v>
      </c>
      <c r="F25" s="614">
        <v>607.20000000000005</v>
      </c>
      <c r="G25" s="614">
        <v>507.3</v>
      </c>
      <c r="H25" s="614">
        <v>519.70000000000005</v>
      </c>
      <c r="I25" s="614">
        <v>483.1</v>
      </c>
      <c r="J25" s="614">
        <v>463.4</v>
      </c>
      <c r="K25" s="615">
        <v>429.7</v>
      </c>
      <c r="L25" s="615">
        <v>463.2</v>
      </c>
      <c r="M25" s="616">
        <v>568.9</v>
      </c>
      <c r="N25" s="617">
        <f>SUM(B25:M25)</f>
        <v>5924.7</v>
      </c>
    </row>
    <row r="26" spans="1:14" s="587" customFormat="1" ht="13.15" customHeight="1">
      <c r="B26" s="586"/>
      <c r="G26" s="586"/>
    </row>
  </sheetData>
  <mergeCells count="1">
    <mergeCell ref="A1:B1"/>
  </mergeCells>
  <phoneticPr fontId="2"/>
  <hyperlinks>
    <hyperlink ref="A1" location="'R3'!A1" display="令和３年度"/>
    <hyperlink ref="A1:B1" location="平成24年度!A1" display="平成24年度!A1"/>
  </hyperlinks>
  <pageMargins left="1.0629921259842521" right="0.23622047244094491" top="0.98425196850393704" bottom="0.59055118110236227" header="0.35433070866141736" footer="0.19685039370078741"/>
  <pageSetup paperSize="9" scale="81" orientation="landscape"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workbookViewId="0">
      <selection sqref="A1:B1"/>
    </sheetView>
  </sheetViews>
  <sheetFormatPr defaultRowHeight="13.5"/>
  <cols>
    <col min="1" max="1" width="12.125" style="8" customWidth="1"/>
    <col min="2" max="2" width="9" style="8"/>
    <col min="3" max="3" width="12.75" style="8" customWidth="1"/>
    <col min="4" max="4" width="15.375" style="8" bestFit="1" customWidth="1"/>
    <col min="5" max="12" width="12.75" style="8" customWidth="1"/>
    <col min="13" max="16384" width="9" style="8"/>
  </cols>
  <sheetData>
    <row r="1" spans="1:13" s="636" customFormat="1" ht="24" customHeight="1">
      <c r="A1" s="758" t="str">
        <f>平成24年度!A1</f>
        <v>平成2４年度</v>
      </c>
      <c r="B1" s="758"/>
      <c r="C1" s="637"/>
      <c r="D1" s="637"/>
      <c r="E1" s="638" t="str">
        <f ca="1">RIGHT(CELL("filename",$A$1),LEN(CELL("filename",$A$1))-FIND("]",CELL("filename",$A$1)))</f>
        <v>４月（３表）</v>
      </c>
      <c r="F1" s="639" t="s">
        <v>19</v>
      </c>
      <c r="G1" s="638"/>
      <c r="H1" s="639"/>
      <c r="I1" s="640"/>
      <c r="J1" s="638"/>
      <c r="K1" s="634"/>
      <c r="L1" s="635"/>
      <c r="M1" s="635"/>
    </row>
    <row r="2" spans="1:13" ht="21.75" thickBot="1">
      <c r="A2" s="46" t="s">
        <v>143</v>
      </c>
      <c r="B2" s="47"/>
      <c r="C2" s="47"/>
      <c r="D2" s="48"/>
      <c r="E2" s="47"/>
      <c r="F2" s="47"/>
      <c r="G2" s="47"/>
      <c r="H2" s="47"/>
      <c r="I2" s="47"/>
      <c r="J2" s="47"/>
      <c r="K2" s="47"/>
      <c r="L2" s="47"/>
      <c r="M2" s="47"/>
    </row>
    <row r="3" spans="1:13" ht="18.75">
      <c r="A3" s="49"/>
      <c r="B3" s="50"/>
      <c r="C3" s="112" t="s">
        <v>49</v>
      </c>
      <c r="D3" s="739"/>
      <c r="E3" s="729">
        <v>1</v>
      </c>
      <c r="F3" s="729">
        <v>2</v>
      </c>
      <c r="G3" s="729">
        <v>3</v>
      </c>
      <c r="H3" s="729">
        <v>4</v>
      </c>
      <c r="I3" s="729">
        <v>5</v>
      </c>
      <c r="J3" s="729">
        <v>6</v>
      </c>
      <c r="K3" s="729">
        <v>7</v>
      </c>
      <c r="L3" s="52">
        <v>8</v>
      </c>
      <c r="M3" s="515"/>
    </row>
    <row r="4" spans="1:13" ht="19.5" thickBot="1">
      <c r="A4" s="799" t="s">
        <v>95</v>
      </c>
      <c r="B4" s="800"/>
      <c r="C4" s="116"/>
      <c r="D4" s="740" t="s">
        <v>144</v>
      </c>
      <c r="E4" s="750" t="s">
        <v>145</v>
      </c>
      <c r="F4" s="751" t="s">
        <v>146</v>
      </c>
      <c r="G4" s="751" t="s">
        <v>147</v>
      </c>
      <c r="H4" s="751" t="s">
        <v>148</v>
      </c>
      <c r="I4" s="751" t="s">
        <v>57</v>
      </c>
      <c r="J4" s="751" t="s">
        <v>149</v>
      </c>
      <c r="K4" s="751" t="s">
        <v>58</v>
      </c>
      <c r="L4" s="54" t="s">
        <v>150</v>
      </c>
      <c r="M4" s="55"/>
    </row>
    <row r="5" spans="1:13" ht="30" customHeight="1">
      <c r="A5" s="792" t="s">
        <v>100</v>
      </c>
      <c r="B5" s="793"/>
      <c r="C5" s="736" t="str">
        <f>'[1]統計月報 （第１表） '!C9</f>
        <v>23年4月</v>
      </c>
      <c r="D5" s="737">
        <f>SUM(E5:L5)</f>
        <v>34300</v>
      </c>
      <c r="E5" s="738">
        <v>14200</v>
      </c>
      <c r="F5" s="738">
        <v>2100</v>
      </c>
      <c r="G5" s="738">
        <v>5700</v>
      </c>
      <c r="H5" s="738">
        <v>4400</v>
      </c>
      <c r="I5" s="738">
        <v>600</v>
      </c>
      <c r="J5" s="738">
        <v>200</v>
      </c>
      <c r="K5" s="738">
        <v>100</v>
      </c>
      <c r="L5" s="59">
        <v>7000</v>
      </c>
      <c r="M5" s="60"/>
    </row>
    <row r="6" spans="1:13" ht="30" customHeight="1">
      <c r="A6" s="792"/>
      <c r="B6" s="794"/>
      <c r="C6" s="62" t="str">
        <f>'[1]統計月報 （第１表） '!C10</f>
        <v>増減数</v>
      </c>
      <c r="D6" s="57">
        <f>SUM(E6:L6)</f>
        <v>16300</v>
      </c>
      <c r="E6" s="63">
        <v>7500</v>
      </c>
      <c r="F6" s="63">
        <v>900</v>
      </c>
      <c r="G6" s="63">
        <v>1700</v>
      </c>
      <c r="H6" s="63">
        <v>900</v>
      </c>
      <c r="I6" s="63">
        <v>500</v>
      </c>
      <c r="J6" s="63">
        <v>200</v>
      </c>
      <c r="K6" s="63">
        <v>0</v>
      </c>
      <c r="L6" s="63">
        <v>4600</v>
      </c>
      <c r="M6" s="64"/>
    </row>
    <row r="7" spans="1:13" ht="30" customHeight="1">
      <c r="A7" s="792"/>
      <c r="B7" s="794"/>
      <c r="C7" s="62" t="s">
        <v>51</v>
      </c>
      <c r="D7" s="65">
        <f t="shared" ref="D7:L7" si="0">D5-D6</f>
        <v>18000</v>
      </c>
      <c r="E7" s="66">
        <f t="shared" si="0"/>
        <v>6700</v>
      </c>
      <c r="F7" s="67">
        <f t="shared" si="0"/>
        <v>1200</v>
      </c>
      <c r="G7" s="67">
        <f t="shared" si="0"/>
        <v>4000</v>
      </c>
      <c r="H7" s="67">
        <f t="shared" si="0"/>
        <v>3500</v>
      </c>
      <c r="I7" s="67">
        <f t="shared" si="0"/>
        <v>100</v>
      </c>
      <c r="J7" s="67">
        <f t="shared" si="0"/>
        <v>0</v>
      </c>
      <c r="K7" s="67">
        <f t="shared" si="0"/>
        <v>100</v>
      </c>
      <c r="L7" s="67">
        <f t="shared" si="0"/>
        <v>2400</v>
      </c>
      <c r="M7" s="68"/>
    </row>
    <row r="8" spans="1:13" ht="30" customHeight="1">
      <c r="A8" s="792"/>
      <c r="B8" s="794"/>
      <c r="C8" s="70" t="s">
        <v>138</v>
      </c>
      <c r="D8" s="71">
        <f t="shared" ref="D8:J8" si="1">IF(D5&gt;0,IF(D6&gt;0,D5/D6*100,0),0)</f>
        <v>210.42944785276072</v>
      </c>
      <c r="E8" s="72">
        <f t="shared" si="1"/>
        <v>189.33333333333334</v>
      </c>
      <c r="F8" s="73">
        <f t="shared" si="1"/>
        <v>233.33333333333334</v>
      </c>
      <c r="G8" s="73">
        <f t="shared" si="1"/>
        <v>335.29411764705884</v>
      </c>
      <c r="H8" s="73">
        <f t="shared" si="1"/>
        <v>488.88888888888891</v>
      </c>
      <c r="I8" s="73">
        <f t="shared" si="1"/>
        <v>120</v>
      </c>
      <c r="J8" s="73">
        <f t="shared" si="1"/>
        <v>100</v>
      </c>
      <c r="K8" s="73" t="s">
        <v>139</v>
      </c>
      <c r="L8" s="73">
        <f>IF(L5&gt;0,IF(L6&gt;0,L5/L6*100,0),0)</f>
        <v>152.17391304347828</v>
      </c>
      <c r="M8" s="74"/>
    </row>
    <row r="9" spans="1:13" ht="30" customHeight="1" thickBot="1">
      <c r="A9" s="795"/>
      <c r="B9" s="796"/>
      <c r="C9" s="77" t="s">
        <v>102</v>
      </c>
      <c r="D9" s="78">
        <v>100</v>
      </c>
      <c r="E9" s="79">
        <f>E5/$D$5*100</f>
        <v>41.399416909620989</v>
      </c>
      <c r="F9" s="79">
        <f t="shared" ref="F9:L9" si="2">F5/$D$5*100</f>
        <v>6.1224489795918364</v>
      </c>
      <c r="G9" s="79">
        <f t="shared" si="2"/>
        <v>16.618075801749271</v>
      </c>
      <c r="H9" s="79">
        <f t="shared" si="2"/>
        <v>12.827988338192419</v>
      </c>
      <c r="I9" s="79">
        <f t="shared" si="2"/>
        <v>1.749271137026239</v>
      </c>
      <c r="J9" s="79">
        <f t="shared" si="2"/>
        <v>0.58309037900874638</v>
      </c>
      <c r="K9" s="79">
        <f t="shared" si="2"/>
        <v>0.29154518950437319</v>
      </c>
      <c r="L9" s="79">
        <f t="shared" si="2"/>
        <v>20.408163265306122</v>
      </c>
      <c r="M9" s="81"/>
    </row>
    <row r="10" spans="1:13" ht="30" customHeight="1">
      <c r="A10" s="797" t="s">
        <v>103</v>
      </c>
      <c r="B10" s="798" t="s">
        <v>104</v>
      </c>
      <c r="C10" s="741" t="s">
        <v>105</v>
      </c>
      <c r="D10" s="737">
        <f>SUM(E10:M10)</f>
        <v>34300</v>
      </c>
      <c r="E10" s="742">
        <v>14200</v>
      </c>
      <c r="F10" s="742">
        <v>2100</v>
      </c>
      <c r="G10" s="742">
        <v>5700</v>
      </c>
      <c r="H10" s="742">
        <v>4400</v>
      </c>
      <c r="I10" s="742">
        <v>600</v>
      </c>
      <c r="J10" s="742">
        <v>200</v>
      </c>
      <c r="K10" s="742">
        <v>100</v>
      </c>
      <c r="L10" s="82">
        <v>7000</v>
      </c>
      <c r="M10" s="83"/>
    </row>
    <row r="11" spans="1:13" ht="30" customHeight="1">
      <c r="A11" s="792"/>
      <c r="B11" s="794"/>
      <c r="C11" s="85" t="s">
        <v>106</v>
      </c>
      <c r="D11" s="86">
        <f>SUM(E11:M11)</f>
        <v>16300</v>
      </c>
      <c r="E11" s="87">
        <v>7500</v>
      </c>
      <c r="F11" s="87">
        <v>900</v>
      </c>
      <c r="G11" s="87">
        <v>1700</v>
      </c>
      <c r="H11" s="87">
        <v>900</v>
      </c>
      <c r="I11" s="87">
        <v>500</v>
      </c>
      <c r="J11" s="87">
        <v>200</v>
      </c>
      <c r="K11" s="87">
        <v>0</v>
      </c>
      <c r="L11" s="87">
        <v>4600</v>
      </c>
      <c r="M11" s="88"/>
    </row>
    <row r="12" spans="1:13" ht="30" customHeight="1">
      <c r="A12" s="792"/>
      <c r="B12" s="794"/>
      <c r="C12" s="85" t="s">
        <v>51</v>
      </c>
      <c r="D12" s="65">
        <f>IF(D11=0,0,D10-D11)</f>
        <v>18000</v>
      </c>
      <c r="E12" s="67">
        <f t="shared" ref="E12:L12" si="3">E10-E11</f>
        <v>6700</v>
      </c>
      <c r="F12" s="67">
        <f t="shared" si="3"/>
        <v>1200</v>
      </c>
      <c r="G12" s="67">
        <f t="shared" si="3"/>
        <v>4000</v>
      </c>
      <c r="H12" s="67">
        <f t="shared" si="3"/>
        <v>3500</v>
      </c>
      <c r="I12" s="67">
        <f t="shared" si="3"/>
        <v>100</v>
      </c>
      <c r="J12" s="67">
        <f t="shared" si="3"/>
        <v>0</v>
      </c>
      <c r="K12" s="67">
        <f t="shared" si="3"/>
        <v>100</v>
      </c>
      <c r="L12" s="67">
        <f t="shared" si="3"/>
        <v>2400</v>
      </c>
      <c r="M12" s="68"/>
    </row>
    <row r="13" spans="1:13" ht="30" customHeight="1">
      <c r="A13" s="792"/>
      <c r="B13" s="794"/>
      <c r="C13" s="90" t="s">
        <v>107</v>
      </c>
      <c r="D13" s="91">
        <f t="shared" ref="D13:J13" si="4">IF(D10&gt;0,IF(D11&gt;0,D10/D11*100,0),0)</f>
        <v>210.42944785276072</v>
      </c>
      <c r="E13" s="92">
        <f t="shared" si="4"/>
        <v>189.33333333333334</v>
      </c>
      <c r="F13" s="93">
        <f t="shared" si="4"/>
        <v>233.33333333333334</v>
      </c>
      <c r="G13" s="94">
        <f t="shared" si="4"/>
        <v>335.29411764705884</v>
      </c>
      <c r="H13" s="94">
        <f t="shared" si="4"/>
        <v>488.88888888888891</v>
      </c>
      <c r="I13" s="94">
        <f t="shared" si="4"/>
        <v>120</v>
      </c>
      <c r="J13" s="94">
        <f t="shared" si="4"/>
        <v>100</v>
      </c>
      <c r="K13" s="94" t="s">
        <v>139</v>
      </c>
      <c r="L13" s="94">
        <f>IF(L10&gt;0,IF(L11&gt;0,L10/L11*100,0),0)</f>
        <v>152.17391304347828</v>
      </c>
      <c r="M13" s="81"/>
    </row>
    <row r="14" spans="1:13" ht="30" customHeight="1" thickBot="1">
      <c r="A14" s="795"/>
      <c r="B14" s="796"/>
      <c r="C14" s="95" t="s">
        <v>102</v>
      </c>
      <c r="D14" s="96">
        <v>100</v>
      </c>
      <c r="E14" s="97">
        <f>E10/$D$10*100</f>
        <v>41.399416909620989</v>
      </c>
      <c r="F14" s="97">
        <f t="shared" ref="F14:L14" si="5">F10/$D$10*100</f>
        <v>6.1224489795918364</v>
      </c>
      <c r="G14" s="97">
        <f t="shared" si="5"/>
        <v>16.618075801749271</v>
      </c>
      <c r="H14" s="97">
        <f t="shared" si="5"/>
        <v>12.827988338192419</v>
      </c>
      <c r="I14" s="97">
        <f t="shared" si="5"/>
        <v>1.749271137026239</v>
      </c>
      <c r="J14" s="97">
        <f t="shared" si="5"/>
        <v>0.58309037900874638</v>
      </c>
      <c r="K14" s="97">
        <f t="shared" si="5"/>
        <v>0.29154518950437319</v>
      </c>
      <c r="L14" s="97">
        <f t="shared" si="5"/>
        <v>20.408163265306122</v>
      </c>
      <c r="M14" s="81"/>
    </row>
    <row r="15" spans="1:13" ht="30" customHeight="1">
      <c r="A15" s="797" t="s">
        <v>108</v>
      </c>
      <c r="B15" s="798" t="s">
        <v>109</v>
      </c>
      <c r="C15" s="743" t="s">
        <v>110</v>
      </c>
      <c r="D15" s="744">
        <f>SUM(E15:M15)</f>
        <v>93200</v>
      </c>
      <c r="E15" s="745">
        <v>26300</v>
      </c>
      <c r="F15" s="745">
        <v>13200</v>
      </c>
      <c r="G15" s="745">
        <v>19000</v>
      </c>
      <c r="H15" s="745">
        <v>17300</v>
      </c>
      <c r="I15" s="745">
        <v>2100</v>
      </c>
      <c r="J15" s="745">
        <v>1200</v>
      </c>
      <c r="K15" s="745">
        <v>100</v>
      </c>
      <c r="L15" s="99">
        <v>14000</v>
      </c>
      <c r="M15" s="83"/>
    </row>
    <row r="16" spans="1:13" ht="30" customHeight="1">
      <c r="A16" s="792"/>
      <c r="B16" s="794"/>
      <c r="C16" s="85" t="s">
        <v>111</v>
      </c>
      <c r="D16" s="86">
        <f>SUM(E16:M16)</f>
        <v>53800</v>
      </c>
      <c r="E16" s="87">
        <v>17000</v>
      </c>
      <c r="F16" s="87">
        <v>8700</v>
      </c>
      <c r="G16" s="87">
        <v>3500</v>
      </c>
      <c r="H16" s="87">
        <v>10300</v>
      </c>
      <c r="I16" s="87">
        <v>2500</v>
      </c>
      <c r="J16" s="87">
        <v>1100</v>
      </c>
      <c r="K16" s="87">
        <v>0</v>
      </c>
      <c r="L16" s="87">
        <v>10700</v>
      </c>
      <c r="M16" s="88"/>
    </row>
    <row r="17" spans="1:13" ht="30" customHeight="1">
      <c r="A17" s="792"/>
      <c r="B17" s="794"/>
      <c r="C17" s="85" t="s">
        <v>51</v>
      </c>
      <c r="D17" s="100">
        <f>IF(D16=0,0,D15-D16)</f>
        <v>39400</v>
      </c>
      <c r="E17" s="101">
        <f t="shared" ref="E17:L17" si="6">E15-E16</f>
        <v>9300</v>
      </c>
      <c r="F17" s="101">
        <f t="shared" si="6"/>
        <v>4500</v>
      </c>
      <c r="G17" s="101">
        <f t="shared" si="6"/>
        <v>15500</v>
      </c>
      <c r="H17" s="101">
        <f t="shared" si="6"/>
        <v>7000</v>
      </c>
      <c r="I17" s="101">
        <f t="shared" si="6"/>
        <v>-400</v>
      </c>
      <c r="J17" s="101">
        <f t="shared" si="6"/>
        <v>100</v>
      </c>
      <c r="K17" s="101">
        <f t="shared" si="6"/>
        <v>100</v>
      </c>
      <c r="L17" s="101">
        <f t="shared" si="6"/>
        <v>3300</v>
      </c>
      <c r="M17" s="102"/>
    </row>
    <row r="18" spans="1:13" ht="30" customHeight="1">
      <c r="A18" s="792"/>
      <c r="B18" s="794"/>
      <c r="C18" s="90" t="s">
        <v>112</v>
      </c>
      <c r="D18" s="91">
        <f t="shared" ref="D18:J18" si="7">IF(D15&gt;0,IF(D16&gt;0,D15/D16*100,0),0)</f>
        <v>173.23420074349443</v>
      </c>
      <c r="E18" s="92">
        <f t="shared" si="7"/>
        <v>154.70588235294119</v>
      </c>
      <c r="F18" s="93">
        <f t="shared" si="7"/>
        <v>151.72413793103448</v>
      </c>
      <c r="G18" s="94">
        <f t="shared" si="7"/>
        <v>542.85714285714289</v>
      </c>
      <c r="H18" s="94">
        <f t="shared" si="7"/>
        <v>167.96116504854368</v>
      </c>
      <c r="I18" s="94">
        <f t="shared" si="7"/>
        <v>84</v>
      </c>
      <c r="J18" s="94">
        <f t="shared" si="7"/>
        <v>109.09090909090908</v>
      </c>
      <c r="K18" s="94" t="s">
        <v>139</v>
      </c>
      <c r="L18" s="94">
        <f>IF(L15&gt;0,IF(L16&gt;0,L15/L16*100,0),0)</f>
        <v>130.84112149532709</v>
      </c>
      <c r="M18" s="81"/>
    </row>
    <row r="19" spans="1:13" ht="30" customHeight="1" thickBot="1">
      <c r="A19" s="795"/>
      <c r="B19" s="796"/>
      <c r="C19" s="95" t="s">
        <v>140</v>
      </c>
      <c r="D19" s="96">
        <v>100</v>
      </c>
      <c r="E19" s="97">
        <f>E15/$D$15*100</f>
        <v>28.218884120171673</v>
      </c>
      <c r="F19" s="97">
        <f t="shared" ref="F19:L19" si="8">F15/$D$15*100</f>
        <v>14.163090128755366</v>
      </c>
      <c r="G19" s="97">
        <f t="shared" si="8"/>
        <v>20.386266094420602</v>
      </c>
      <c r="H19" s="97">
        <f t="shared" si="8"/>
        <v>18.562231759656651</v>
      </c>
      <c r="I19" s="97">
        <f t="shared" si="8"/>
        <v>2.2532188841201717</v>
      </c>
      <c r="J19" s="97">
        <f t="shared" si="8"/>
        <v>1.2875536480686696</v>
      </c>
      <c r="K19" s="97">
        <f t="shared" si="8"/>
        <v>0.1072961373390558</v>
      </c>
      <c r="L19" s="97">
        <f t="shared" si="8"/>
        <v>15.021459227467812</v>
      </c>
      <c r="M19" s="81"/>
    </row>
    <row r="20" spans="1:13" ht="17.25">
      <c r="A20" s="104" t="s">
        <v>55</v>
      </c>
      <c r="B20" s="48" t="s">
        <v>59</v>
      </c>
      <c r="C20" s="105"/>
      <c r="D20" s="47"/>
      <c r="E20" s="47"/>
      <c r="F20" s="47"/>
      <c r="G20" s="47"/>
      <c r="H20" s="106"/>
      <c r="I20" s="106"/>
      <c r="J20" s="106"/>
      <c r="K20" s="106"/>
      <c r="L20" s="106"/>
      <c r="M20" s="106"/>
    </row>
    <row r="21" spans="1:13" ht="17.25">
      <c r="A21" s="106"/>
      <c r="B21" s="107" t="s">
        <v>151</v>
      </c>
      <c r="C21" s="105"/>
      <c r="D21" s="47"/>
      <c r="E21" s="47"/>
      <c r="F21" s="47"/>
      <c r="G21" s="47"/>
      <c r="H21" s="47"/>
      <c r="I21" s="47"/>
      <c r="J21" s="47"/>
      <c r="K21" s="47"/>
      <c r="L21" s="47"/>
      <c r="M21" s="106"/>
    </row>
  </sheetData>
  <mergeCells count="7">
    <mergeCell ref="A1:B1"/>
    <mergeCell ref="A5:B9"/>
    <mergeCell ref="A10:A14"/>
    <mergeCell ref="B10:B14"/>
    <mergeCell ref="A15:A19"/>
    <mergeCell ref="B15:B19"/>
    <mergeCell ref="A4:B4"/>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N40"/>
  <sheetViews>
    <sheetView view="pageBreakPreview" zoomScale="70" zoomScaleNormal="40" zoomScaleSheetLayoutView="70" workbookViewId="0">
      <selection sqref="A1:B1"/>
    </sheetView>
  </sheetViews>
  <sheetFormatPr defaultRowHeight="15.75"/>
  <cols>
    <col min="1" max="1" width="10.75" style="586" customWidth="1"/>
    <col min="2" max="13" width="8.125" style="586" customWidth="1"/>
    <col min="14" max="14" width="8.75" style="586" customWidth="1"/>
    <col min="15" max="238" width="9" style="586"/>
    <col min="239" max="239" width="10.75" style="586" customWidth="1"/>
    <col min="240" max="251" width="8.125" style="586" customWidth="1"/>
    <col min="252" max="252" width="8.75" style="586" customWidth="1"/>
    <col min="253" max="254" width="3" style="586" customWidth="1"/>
    <col min="255" max="255" width="8.75" style="586" customWidth="1"/>
    <col min="256" max="267" width="8.125" style="586" customWidth="1"/>
    <col min="268" max="268" width="8.75" style="586" customWidth="1"/>
    <col min="269" max="269" width="2.875" style="586" customWidth="1"/>
    <col min="270" max="494" width="9" style="586"/>
    <col min="495" max="495" width="10.75" style="586" customWidth="1"/>
    <col min="496" max="507" width="8.125" style="586" customWidth="1"/>
    <col min="508" max="508" width="8.75" style="586" customWidth="1"/>
    <col min="509" max="510" width="3" style="586" customWidth="1"/>
    <col min="511" max="511" width="8.75" style="586" customWidth="1"/>
    <col min="512" max="523" width="8.125" style="586" customWidth="1"/>
    <col min="524" max="524" width="8.75" style="586" customWidth="1"/>
    <col min="525" max="525" width="2.875" style="586" customWidth="1"/>
    <col min="526" max="750" width="9" style="586"/>
    <col min="751" max="751" width="10.75" style="586" customWidth="1"/>
    <col min="752" max="763" width="8.125" style="586" customWidth="1"/>
    <col min="764" max="764" width="8.75" style="586" customWidth="1"/>
    <col min="765" max="766" width="3" style="586" customWidth="1"/>
    <col min="767" max="767" width="8.75" style="586" customWidth="1"/>
    <col min="768" max="779" width="8.125" style="586" customWidth="1"/>
    <col min="780" max="780" width="8.75" style="586" customWidth="1"/>
    <col min="781" max="781" width="2.875" style="586" customWidth="1"/>
    <col min="782" max="1006" width="9" style="586"/>
    <col min="1007" max="1007" width="10.75" style="586" customWidth="1"/>
    <col min="1008" max="1019" width="8.125" style="586" customWidth="1"/>
    <col min="1020" max="1020" width="8.75" style="586" customWidth="1"/>
    <col min="1021" max="1022" width="3" style="586" customWidth="1"/>
    <col min="1023" max="1023" width="8.75" style="586" customWidth="1"/>
    <col min="1024" max="1035" width="8.125" style="586" customWidth="1"/>
    <col min="1036" max="1036" width="8.75" style="586" customWidth="1"/>
    <col min="1037" max="1037" width="2.875" style="586" customWidth="1"/>
    <col min="1038" max="1262" width="9" style="586"/>
    <col min="1263" max="1263" width="10.75" style="586" customWidth="1"/>
    <col min="1264" max="1275" width="8.125" style="586" customWidth="1"/>
    <col min="1276" max="1276" width="8.75" style="586" customWidth="1"/>
    <col min="1277" max="1278" width="3" style="586" customWidth="1"/>
    <col min="1279" max="1279" width="8.75" style="586" customWidth="1"/>
    <col min="1280" max="1291" width="8.125" style="586" customWidth="1"/>
    <col min="1292" max="1292" width="8.75" style="586" customWidth="1"/>
    <col min="1293" max="1293" width="2.875" style="586" customWidth="1"/>
    <col min="1294" max="1518" width="9" style="586"/>
    <col min="1519" max="1519" width="10.75" style="586" customWidth="1"/>
    <col min="1520" max="1531" width="8.125" style="586" customWidth="1"/>
    <col min="1532" max="1532" width="8.75" style="586" customWidth="1"/>
    <col min="1533" max="1534" width="3" style="586" customWidth="1"/>
    <col min="1535" max="1535" width="8.75" style="586" customWidth="1"/>
    <col min="1536" max="1547" width="8.125" style="586" customWidth="1"/>
    <col min="1548" max="1548" width="8.75" style="586" customWidth="1"/>
    <col min="1549" max="1549" width="2.875" style="586" customWidth="1"/>
    <col min="1550" max="1774" width="9" style="586"/>
    <col min="1775" max="1775" width="10.75" style="586" customWidth="1"/>
    <col min="1776" max="1787" width="8.125" style="586" customWidth="1"/>
    <col min="1788" max="1788" width="8.75" style="586" customWidth="1"/>
    <col min="1789" max="1790" width="3" style="586" customWidth="1"/>
    <col min="1791" max="1791" width="8.75" style="586" customWidth="1"/>
    <col min="1792" max="1803" width="8.125" style="586" customWidth="1"/>
    <col min="1804" max="1804" width="8.75" style="586" customWidth="1"/>
    <col min="1805" max="1805" width="2.875" style="586" customWidth="1"/>
    <col min="1806" max="2030" width="9" style="586"/>
    <col min="2031" max="2031" width="10.75" style="586" customWidth="1"/>
    <col min="2032" max="2043" width="8.125" style="586" customWidth="1"/>
    <col min="2044" max="2044" width="8.75" style="586" customWidth="1"/>
    <col min="2045" max="2046" width="3" style="586" customWidth="1"/>
    <col min="2047" max="2047" width="8.75" style="586" customWidth="1"/>
    <col min="2048" max="2059" width="8.125" style="586" customWidth="1"/>
    <col min="2060" max="2060" width="8.75" style="586" customWidth="1"/>
    <col min="2061" max="2061" width="2.875" style="586" customWidth="1"/>
    <col min="2062" max="2286" width="9" style="586"/>
    <col min="2287" max="2287" width="10.75" style="586" customWidth="1"/>
    <col min="2288" max="2299" width="8.125" style="586" customWidth="1"/>
    <col min="2300" max="2300" width="8.75" style="586" customWidth="1"/>
    <col min="2301" max="2302" width="3" style="586" customWidth="1"/>
    <col min="2303" max="2303" width="8.75" style="586" customWidth="1"/>
    <col min="2304" max="2315" width="8.125" style="586" customWidth="1"/>
    <col min="2316" max="2316" width="8.75" style="586" customWidth="1"/>
    <col min="2317" max="2317" width="2.875" style="586" customWidth="1"/>
    <col min="2318" max="2542" width="9" style="586"/>
    <col min="2543" max="2543" width="10.75" style="586" customWidth="1"/>
    <col min="2544" max="2555" width="8.125" style="586" customWidth="1"/>
    <col min="2556" max="2556" width="8.75" style="586" customWidth="1"/>
    <col min="2557" max="2558" width="3" style="586" customWidth="1"/>
    <col min="2559" max="2559" width="8.75" style="586" customWidth="1"/>
    <col min="2560" max="2571" width="8.125" style="586" customWidth="1"/>
    <col min="2572" max="2572" width="8.75" style="586" customWidth="1"/>
    <col min="2573" max="2573" width="2.875" style="586" customWidth="1"/>
    <col min="2574" max="2798" width="9" style="586"/>
    <col min="2799" max="2799" width="10.75" style="586" customWidth="1"/>
    <col min="2800" max="2811" width="8.125" style="586" customWidth="1"/>
    <col min="2812" max="2812" width="8.75" style="586" customWidth="1"/>
    <col min="2813" max="2814" width="3" style="586" customWidth="1"/>
    <col min="2815" max="2815" width="8.75" style="586" customWidth="1"/>
    <col min="2816" max="2827" width="8.125" style="586" customWidth="1"/>
    <col min="2828" max="2828" width="8.75" style="586" customWidth="1"/>
    <col min="2829" max="2829" width="2.875" style="586" customWidth="1"/>
    <col min="2830" max="3054" width="9" style="586"/>
    <col min="3055" max="3055" width="10.75" style="586" customWidth="1"/>
    <col min="3056" max="3067" width="8.125" style="586" customWidth="1"/>
    <col min="3068" max="3068" width="8.75" style="586" customWidth="1"/>
    <col min="3069" max="3070" width="3" style="586" customWidth="1"/>
    <col min="3071" max="3071" width="8.75" style="586" customWidth="1"/>
    <col min="3072" max="3083" width="8.125" style="586" customWidth="1"/>
    <col min="3084" max="3084" width="8.75" style="586" customWidth="1"/>
    <col min="3085" max="3085" width="2.875" style="586" customWidth="1"/>
    <col min="3086" max="3310" width="9" style="586"/>
    <col min="3311" max="3311" width="10.75" style="586" customWidth="1"/>
    <col min="3312" max="3323" width="8.125" style="586" customWidth="1"/>
    <col min="3324" max="3324" width="8.75" style="586" customWidth="1"/>
    <col min="3325" max="3326" width="3" style="586" customWidth="1"/>
    <col min="3327" max="3327" width="8.75" style="586" customWidth="1"/>
    <col min="3328" max="3339" width="8.125" style="586" customWidth="1"/>
    <col min="3340" max="3340" width="8.75" style="586" customWidth="1"/>
    <col min="3341" max="3341" width="2.875" style="586" customWidth="1"/>
    <col min="3342" max="3566" width="9" style="586"/>
    <col min="3567" max="3567" width="10.75" style="586" customWidth="1"/>
    <col min="3568" max="3579" width="8.125" style="586" customWidth="1"/>
    <col min="3580" max="3580" width="8.75" style="586" customWidth="1"/>
    <col min="3581" max="3582" width="3" style="586" customWidth="1"/>
    <col min="3583" max="3583" width="8.75" style="586" customWidth="1"/>
    <col min="3584" max="3595" width="8.125" style="586" customWidth="1"/>
    <col min="3596" max="3596" width="8.75" style="586" customWidth="1"/>
    <col min="3597" max="3597" width="2.875" style="586" customWidth="1"/>
    <col min="3598" max="3822" width="9" style="586"/>
    <col min="3823" max="3823" width="10.75" style="586" customWidth="1"/>
    <col min="3824" max="3835" width="8.125" style="586" customWidth="1"/>
    <col min="3836" max="3836" width="8.75" style="586" customWidth="1"/>
    <col min="3837" max="3838" width="3" style="586" customWidth="1"/>
    <col min="3839" max="3839" width="8.75" style="586" customWidth="1"/>
    <col min="3840" max="3851" width="8.125" style="586" customWidth="1"/>
    <col min="3852" max="3852" width="8.75" style="586" customWidth="1"/>
    <col min="3853" max="3853" width="2.875" style="586" customWidth="1"/>
    <col min="3854" max="4078" width="9" style="586"/>
    <col min="4079" max="4079" width="10.75" style="586" customWidth="1"/>
    <col min="4080" max="4091" width="8.125" style="586" customWidth="1"/>
    <col min="4092" max="4092" width="8.75" style="586" customWidth="1"/>
    <col min="4093" max="4094" width="3" style="586" customWidth="1"/>
    <col min="4095" max="4095" width="8.75" style="586" customWidth="1"/>
    <col min="4096" max="4107" width="8.125" style="586" customWidth="1"/>
    <col min="4108" max="4108" width="8.75" style="586" customWidth="1"/>
    <col min="4109" max="4109" width="2.875" style="586" customWidth="1"/>
    <col min="4110" max="4334" width="9" style="586"/>
    <col min="4335" max="4335" width="10.75" style="586" customWidth="1"/>
    <col min="4336" max="4347" width="8.125" style="586" customWidth="1"/>
    <col min="4348" max="4348" width="8.75" style="586" customWidth="1"/>
    <col min="4349" max="4350" width="3" style="586" customWidth="1"/>
    <col min="4351" max="4351" width="8.75" style="586" customWidth="1"/>
    <col min="4352" max="4363" width="8.125" style="586" customWidth="1"/>
    <col min="4364" max="4364" width="8.75" style="586" customWidth="1"/>
    <col min="4365" max="4365" width="2.875" style="586" customWidth="1"/>
    <col min="4366" max="4590" width="9" style="586"/>
    <col min="4591" max="4591" width="10.75" style="586" customWidth="1"/>
    <col min="4592" max="4603" width="8.125" style="586" customWidth="1"/>
    <col min="4604" max="4604" width="8.75" style="586" customWidth="1"/>
    <col min="4605" max="4606" width="3" style="586" customWidth="1"/>
    <col min="4607" max="4607" width="8.75" style="586" customWidth="1"/>
    <col min="4608" max="4619" width="8.125" style="586" customWidth="1"/>
    <col min="4620" max="4620" width="8.75" style="586" customWidth="1"/>
    <col min="4621" max="4621" width="2.875" style="586" customWidth="1"/>
    <col min="4622" max="4846" width="9" style="586"/>
    <col min="4847" max="4847" width="10.75" style="586" customWidth="1"/>
    <col min="4848" max="4859" width="8.125" style="586" customWidth="1"/>
    <col min="4860" max="4860" width="8.75" style="586" customWidth="1"/>
    <col min="4861" max="4862" width="3" style="586" customWidth="1"/>
    <col min="4863" max="4863" width="8.75" style="586" customWidth="1"/>
    <col min="4864" max="4875" width="8.125" style="586" customWidth="1"/>
    <col min="4876" max="4876" width="8.75" style="586" customWidth="1"/>
    <col min="4877" max="4877" width="2.875" style="586" customWidth="1"/>
    <col min="4878" max="5102" width="9" style="586"/>
    <col min="5103" max="5103" width="10.75" style="586" customWidth="1"/>
    <col min="5104" max="5115" width="8.125" style="586" customWidth="1"/>
    <col min="5116" max="5116" width="8.75" style="586" customWidth="1"/>
    <col min="5117" max="5118" width="3" style="586" customWidth="1"/>
    <col min="5119" max="5119" width="8.75" style="586" customWidth="1"/>
    <col min="5120" max="5131" width="8.125" style="586" customWidth="1"/>
    <col min="5132" max="5132" width="8.75" style="586" customWidth="1"/>
    <col min="5133" max="5133" width="2.875" style="586" customWidth="1"/>
    <col min="5134" max="5358" width="9" style="586"/>
    <col min="5359" max="5359" width="10.75" style="586" customWidth="1"/>
    <col min="5360" max="5371" width="8.125" style="586" customWidth="1"/>
    <col min="5372" max="5372" width="8.75" style="586" customWidth="1"/>
    <col min="5373" max="5374" width="3" style="586" customWidth="1"/>
    <col min="5375" max="5375" width="8.75" style="586" customWidth="1"/>
    <col min="5376" max="5387" width="8.125" style="586" customWidth="1"/>
    <col min="5388" max="5388" width="8.75" style="586" customWidth="1"/>
    <col min="5389" max="5389" width="2.875" style="586" customWidth="1"/>
    <col min="5390" max="5614" width="9" style="586"/>
    <col min="5615" max="5615" width="10.75" style="586" customWidth="1"/>
    <col min="5616" max="5627" width="8.125" style="586" customWidth="1"/>
    <col min="5628" max="5628" width="8.75" style="586" customWidth="1"/>
    <col min="5629" max="5630" width="3" style="586" customWidth="1"/>
    <col min="5631" max="5631" width="8.75" style="586" customWidth="1"/>
    <col min="5632" max="5643" width="8.125" style="586" customWidth="1"/>
    <col min="5644" max="5644" width="8.75" style="586" customWidth="1"/>
    <col min="5645" max="5645" width="2.875" style="586" customWidth="1"/>
    <col min="5646" max="5870" width="9" style="586"/>
    <col min="5871" max="5871" width="10.75" style="586" customWidth="1"/>
    <col min="5872" max="5883" width="8.125" style="586" customWidth="1"/>
    <col min="5884" max="5884" width="8.75" style="586" customWidth="1"/>
    <col min="5885" max="5886" width="3" style="586" customWidth="1"/>
    <col min="5887" max="5887" width="8.75" style="586" customWidth="1"/>
    <col min="5888" max="5899" width="8.125" style="586" customWidth="1"/>
    <col min="5900" max="5900" width="8.75" style="586" customWidth="1"/>
    <col min="5901" max="5901" width="2.875" style="586" customWidth="1"/>
    <col min="5902" max="6126" width="9" style="586"/>
    <col min="6127" max="6127" width="10.75" style="586" customWidth="1"/>
    <col min="6128" max="6139" width="8.125" style="586" customWidth="1"/>
    <col min="6140" max="6140" width="8.75" style="586" customWidth="1"/>
    <col min="6141" max="6142" width="3" style="586" customWidth="1"/>
    <col min="6143" max="6143" width="8.75" style="586" customWidth="1"/>
    <col min="6144" max="6155" width="8.125" style="586" customWidth="1"/>
    <col min="6156" max="6156" width="8.75" style="586" customWidth="1"/>
    <col min="6157" max="6157" width="2.875" style="586" customWidth="1"/>
    <col min="6158" max="6382" width="9" style="586"/>
    <col min="6383" max="6383" width="10.75" style="586" customWidth="1"/>
    <col min="6384" max="6395" width="8.125" style="586" customWidth="1"/>
    <col min="6396" max="6396" width="8.75" style="586" customWidth="1"/>
    <col min="6397" max="6398" width="3" style="586" customWidth="1"/>
    <col min="6399" max="6399" width="8.75" style="586" customWidth="1"/>
    <col min="6400" max="6411" width="8.125" style="586" customWidth="1"/>
    <col min="6412" max="6412" width="8.75" style="586" customWidth="1"/>
    <col min="6413" max="6413" width="2.875" style="586" customWidth="1"/>
    <col min="6414" max="6638" width="9" style="586"/>
    <col min="6639" max="6639" width="10.75" style="586" customWidth="1"/>
    <col min="6640" max="6651" width="8.125" style="586" customWidth="1"/>
    <col min="6652" max="6652" width="8.75" style="586" customWidth="1"/>
    <col min="6653" max="6654" width="3" style="586" customWidth="1"/>
    <col min="6655" max="6655" width="8.75" style="586" customWidth="1"/>
    <col min="6656" max="6667" width="8.125" style="586" customWidth="1"/>
    <col min="6668" max="6668" width="8.75" style="586" customWidth="1"/>
    <col min="6669" max="6669" width="2.875" style="586" customWidth="1"/>
    <col min="6670" max="6894" width="9" style="586"/>
    <col min="6895" max="6895" width="10.75" style="586" customWidth="1"/>
    <col min="6896" max="6907" width="8.125" style="586" customWidth="1"/>
    <col min="6908" max="6908" width="8.75" style="586" customWidth="1"/>
    <col min="6909" max="6910" width="3" style="586" customWidth="1"/>
    <col min="6911" max="6911" width="8.75" style="586" customWidth="1"/>
    <col min="6912" max="6923" width="8.125" style="586" customWidth="1"/>
    <col min="6924" max="6924" width="8.75" style="586" customWidth="1"/>
    <col min="6925" max="6925" width="2.875" style="586" customWidth="1"/>
    <col min="6926" max="7150" width="9" style="586"/>
    <col min="7151" max="7151" width="10.75" style="586" customWidth="1"/>
    <col min="7152" max="7163" width="8.125" style="586" customWidth="1"/>
    <col min="7164" max="7164" width="8.75" style="586" customWidth="1"/>
    <col min="7165" max="7166" width="3" style="586" customWidth="1"/>
    <col min="7167" max="7167" width="8.75" style="586" customWidth="1"/>
    <col min="7168" max="7179" width="8.125" style="586" customWidth="1"/>
    <col min="7180" max="7180" width="8.75" style="586" customWidth="1"/>
    <col min="7181" max="7181" width="2.875" style="586" customWidth="1"/>
    <col min="7182" max="7406" width="9" style="586"/>
    <col min="7407" max="7407" width="10.75" style="586" customWidth="1"/>
    <col min="7408" max="7419" width="8.125" style="586" customWidth="1"/>
    <col min="7420" max="7420" width="8.75" style="586" customWidth="1"/>
    <col min="7421" max="7422" width="3" style="586" customWidth="1"/>
    <col min="7423" max="7423" width="8.75" style="586" customWidth="1"/>
    <col min="7424" max="7435" width="8.125" style="586" customWidth="1"/>
    <col min="7436" max="7436" width="8.75" style="586" customWidth="1"/>
    <col min="7437" max="7437" width="2.875" style="586" customWidth="1"/>
    <col min="7438" max="7662" width="9" style="586"/>
    <col min="7663" max="7663" width="10.75" style="586" customWidth="1"/>
    <col min="7664" max="7675" width="8.125" style="586" customWidth="1"/>
    <col min="7676" max="7676" width="8.75" style="586" customWidth="1"/>
    <col min="7677" max="7678" width="3" style="586" customWidth="1"/>
    <col min="7679" max="7679" width="8.75" style="586" customWidth="1"/>
    <col min="7680" max="7691" width="8.125" style="586" customWidth="1"/>
    <col min="7692" max="7692" width="8.75" style="586" customWidth="1"/>
    <col min="7693" max="7693" width="2.875" style="586" customWidth="1"/>
    <col min="7694" max="7918" width="9" style="586"/>
    <col min="7919" max="7919" width="10.75" style="586" customWidth="1"/>
    <col min="7920" max="7931" width="8.125" style="586" customWidth="1"/>
    <col min="7932" max="7932" width="8.75" style="586" customWidth="1"/>
    <col min="7933" max="7934" width="3" style="586" customWidth="1"/>
    <col min="7935" max="7935" width="8.75" style="586" customWidth="1"/>
    <col min="7936" max="7947" width="8.125" style="586" customWidth="1"/>
    <col min="7948" max="7948" width="8.75" style="586" customWidth="1"/>
    <col min="7949" max="7949" width="2.875" style="586" customWidth="1"/>
    <col min="7950" max="8174" width="9" style="586"/>
    <col min="8175" max="8175" width="10.75" style="586" customWidth="1"/>
    <col min="8176" max="8187" width="8.125" style="586" customWidth="1"/>
    <col min="8188" max="8188" width="8.75" style="586" customWidth="1"/>
    <col min="8189" max="8190" width="3" style="586" customWidth="1"/>
    <col min="8191" max="8191" width="8.75" style="586" customWidth="1"/>
    <col min="8192" max="8203" width="8.125" style="586" customWidth="1"/>
    <col min="8204" max="8204" width="8.75" style="586" customWidth="1"/>
    <col min="8205" max="8205" width="2.875" style="586" customWidth="1"/>
    <col min="8206" max="8430" width="9" style="586"/>
    <col min="8431" max="8431" width="10.75" style="586" customWidth="1"/>
    <col min="8432" max="8443" width="8.125" style="586" customWidth="1"/>
    <col min="8444" max="8444" width="8.75" style="586" customWidth="1"/>
    <col min="8445" max="8446" width="3" style="586" customWidth="1"/>
    <col min="8447" max="8447" width="8.75" style="586" customWidth="1"/>
    <col min="8448" max="8459" width="8.125" style="586" customWidth="1"/>
    <col min="8460" max="8460" width="8.75" style="586" customWidth="1"/>
    <col min="8461" max="8461" width="2.875" style="586" customWidth="1"/>
    <col min="8462" max="8686" width="9" style="586"/>
    <col min="8687" max="8687" width="10.75" style="586" customWidth="1"/>
    <col min="8688" max="8699" width="8.125" style="586" customWidth="1"/>
    <col min="8700" max="8700" width="8.75" style="586" customWidth="1"/>
    <col min="8701" max="8702" width="3" style="586" customWidth="1"/>
    <col min="8703" max="8703" width="8.75" style="586" customWidth="1"/>
    <col min="8704" max="8715" width="8.125" style="586" customWidth="1"/>
    <col min="8716" max="8716" width="8.75" style="586" customWidth="1"/>
    <col min="8717" max="8717" width="2.875" style="586" customWidth="1"/>
    <col min="8718" max="8942" width="9" style="586"/>
    <col min="8943" max="8943" width="10.75" style="586" customWidth="1"/>
    <col min="8944" max="8955" width="8.125" style="586" customWidth="1"/>
    <col min="8956" max="8956" width="8.75" style="586" customWidth="1"/>
    <col min="8957" max="8958" width="3" style="586" customWidth="1"/>
    <col min="8959" max="8959" width="8.75" style="586" customWidth="1"/>
    <col min="8960" max="8971" width="8.125" style="586" customWidth="1"/>
    <col min="8972" max="8972" width="8.75" style="586" customWidth="1"/>
    <col min="8973" max="8973" width="2.875" style="586" customWidth="1"/>
    <col min="8974" max="9198" width="9" style="586"/>
    <col min="9199" max="9199" width="10.75" style="586" customWidth="1"/>
    <col min="9200" max="9211" width="8.125" style="586" customWidth="1"/>
    <col min="9212" max="9212" width="8.75" style="586" customWidth="1"/>
    <col min="9213" max="9214" width="3" style="586" customWidth="1"/>
    <col min="9215" max="9215" width="8.75" style="586" customWidth="1"/>
    <col min="9216" max="9227" width="8.125" style="586" customWidth="1"/>
    <col min="9228" max="9228" width="8.75" style="586" customWidth="1"/>
    <col min="9229" max="9229" width="2.875" style="586" customWidth="1"/>
    <col min="9230" max="9454" width="9" style="586"/>
    <col min="9455" max="9455" width="10.75" style="586" customWidth="1"/>
    <col min="9456" max="9467" width="8.125" style="586" customWidth="1"/>
    <col min="9468" max="9468" width="8.75" style="586" customWidth="1"/>
    <col min="9469" max="9470" width="3" style="586" customWidth="1"/>
    <col min="9471" max="9471" width="8.75" style="586" customWidth="1"/>
    <col min="9472" max="9483" width="8.125" style="586" customWidth="1"/>
    <col min="9484" max="9484" width="8.75" style="586" customWidth="1"/>
    <col min="9485" max="9485" width="2.875" style="586" customWidth="1"/>
    <col min="9486" max="9710" width="9" style="586"/>
    <col min="9711" max="9711" width="10.75" style="586" customWidth="1"/>
    <col min="9712" max="9723" width="8.125" style="586" customWidth="1"/>
    <col min="9724" max="9724" width="8.75" style="586" customWidth="1"/>
    <col min="9725" max="9726" width="3" style="586" customWidth="1"/>
    <col min="9727" max="9727" width="8.75" style="586" customWidth="1"/>
    <col min="9728" max="9739" width="8.125" style="586" customWidth="1"/>
    <col min="9740" max="9740" width="8.75" style="586" customWidth="1"/>
    <col min="9741" max="9741" width="2.875" style="586" customWidth="1"/>
    <col min="9742" max="9966" width="9" style="586"/>
    <col min="9967" max="9967" width="10.75" style="586" customWidth="1"/>
    <col min="9968" max="9979" width="8.125" style="586" customWidth="1"/>
    <col min="9980" max="9980" width="8.75" style="586" customWidth="1"/>
    <col min="9981" max="9982" width="3" style="586" customWidth="1"/>
    <col min="9983" max="9983" width="8.75" style="586" customWidth="1"/>
    <col min="9984" max="9995" width="8.125" style="586" customWidth="1"/>
    <col min="9996" max="9996" width="8.75" style="586" customWidth="1"/>
    <col min="9997" max="9997" width="2.875" style="586" customWidth="1"/>
    <col min="9998" max="10222" width="9" style="586"/>
    <col min="10223" max="10223" width="10.75" style="586" customWidth="1"/>
    <col min="10224" max="10235" width="8.125" style="586" customWidth="1"/>
    <col min="10236" max="10236" width="8.75" style="586" customWidth="1"/>
    <col min="10237" max="10238" width="3" style="586" customWidth="1"/>
    <col min="10239" max="10239" width="8.75" style="586" customWidth="1"/>
    <col min="10240" max="10251" width="8.125" style="586" customWidth="1"/>
    <col min="10252" max="10252" width="8.75" style="586" customWidth="1"/>
    <col min="10253" max="10253" width="2.875" style="586" customWidth="1"/>
    <col min="10254" max="10478" width="9" style="586"/>
    <col min="10479" max="10479" width="10.75" style="586" customWidth="1"/>
    <col min="10480" max="10491" width="8.125" style="586" customWidth="1"/>
    <col min="10492" max="10492" width="8.75" style="586" customWidth="1"/>
    <col min="10493" max="10494" width="3" style="586" customWidth="1"/>
    <col min="10495" max="10495" width="8.75" style="586" customWidth="1"/>
    <col min="10496" max="10507" width="8.125" style="586" customWidth="1"/>
    <col min="10508" max="10508" width="8.75" style="586" customWidth="1"/>
    <col min="10509" max="10509" width="2.875" style="586" customWidth="1"/>
    <col min="10510" max="10734" width="9" style="586"/>
    <col min="10735" max="10735" width="10.75" style="586" customWidth="1"/>
    <col min="10736" max="10747" width="8.125" style="586" customWidth="1"/>
    <col min="10748" max="10748" width="8.75" style="586" customWidth="1"/>
    <col min="10749" max="10750" width="3" style="586" customWidth="1"/>
    <col min="10751" max="10751" width="8.75" style="586" customWidth="1"/>
    <col min="10752" max="10763" width="8.125" style="586" customWidth="1"/>
    <col min="10764" max="10764" width="8.75" style="586" customWidth="1"/>
    <col min="10765" max="10765" width="2.875" style="586" customWidth="1"/>
    <col min="10766" max="10990" width="9" style="586"/>
    <col min="10991" max="10991" width="10.75" style="586" customWidth="1"/>
    <col min="10992" max="11003" width="8.125" style="586" customWidth="1"/>
    <col min="11004" max="11004" width="8.75" style="586" customWidth="1"/>
    <col min="11005" max="11006" width="3" style="586" customWidth="1"/>
    <col min="11007" max="11007" width="8.75" style="586" customWidth="1"/>
    <col min="11008" max="11019" width="8.125" style="586" customWidth="1"/>
    <col min="11020" max="11020" width="8.75" style="586" customWidth="1"/>
    <col min="11021" max="11021" width="2.875" style="586" customWidth="1"/>
    <col min="11022" max="11246" width="9" style="586"/>
    <col min="11247" max="11247" width="10.75" style="586" customWidth="1"/>
    <col min="11248" max="11259" width="8.125" style="586" customWidth="1"/>
    <col min="11260" max="11260" width="8.75" style="586" customWidth="1"/>
    <col min="11261" max="11262" width="3" style="586" customWidth="1"/>
    <col min="11263" max="11263" width="8.75" style="586" customWidth="1"/>
    <col min="11264" max="11275" width="8.125" style="586" customWidth="1"/>
    <col min="11276" max="11276" width="8.75" style="586" customWidth="1"/>
    <col min="11277" max="11277" width="2.875" style="586" customWidth="1"/>
    <col min="11278" max="11502" width="9" style="586"/>
    <col min="11503" max="11503" width="10.75" style="586" customWidth="1"/>
    <col min="11504" max="11515" width="8.125" style="586" customWidth="1"/>
    <col min="11516" max="11516" width="8.75" style="586" customWidth="1"/>
    <col min="11517" max="11518" width="3" style="586" customWidth="1"/>
    <col min="11519" max="11519" width="8.75" style="586" customWidth="1"/>
    <col min="11520" max="11531" width="8.125" style="586" customWidth="1"/>
    <col min="11532" max="11532" width="8.75" style="586" customWidth="1"/>
    <col min="11533" max="11533" width="2.875" style="586" customWidth="1"/>
    <col min="11534" max="11758" width="9" style="586"/>
    <col min="11759" max="11759" width="10.75" style="586" customWidth="1"/>
    <col min="11760" max="11771" width="8.125" style="586" customWidth="1"/>
    <col min="11772" max="11772" width="8.75" style="586" customWidth="1"/>
    <col min="11773" max="11774" width="3" style="586" customWidth="1"/>
    <col min="11775" max="11775" width="8.75" style="586" customWidth="1"/>
    <col min="11776" max="11787" width="8.125" style="586" customWidth="1"/>
    <col min="11788" max="11788" width="8.75" style="586" customWidth="1"/>
    <col min="11789" max="11789" width="2.875" style="586" customWidth="1"/>
    <col min="11790" max="12014" width="9" style="586"/>
    <col min="12015" max="12015" width="10.75" style="586" customWidth="1"/>
    <col min="12016" max="12027" width="8.125" style="586" customWidth="1"/>
    <col min="12028" max="12028" width="8.75" style="586" customWidth="1"/>
    <col min="12029" max="12030" width="3" style="586" customWidth="1"/>
    <col min="12031" max="12031" width="8.75" style="586" customWidth="1"/>
    <col min="12032" max="12043" width="8.125" style="586" customWidth="1"/>
    <col min="12044" max="12044" width="8.75" style="586" customWidth="1"/>
    <col min="12045" max="12045" width="2.875" style="586" customWidth="1"/>
    <col min="12046" max="12270" width="9" style="586"/>
    <col min="12271" max="12271" width="10.75" style="586" customWidth="1"/>
    <col min="12272" max="12283" width="8.125" style="586" customWidth="1"/>
    <col min="12284" max="12284" width="8.75" style="586" customWidth="1"/>
    <col min="12285" max="12286" width="3" style="586" customWidth="1"/>
    <col min="12287" max="12287" width="8.75" style="586" customWidth="1"/>
    <col min="12288" max="12299" width="8.125" style="586" customWidth="1"/>
    <col min="12300" max="12300" width="8.75" style="586" customWidth="1"/>
    <col min="12301" max="12301" width="2.875" style="586" customWidth="1"/>
    <col min="12302" max="12526" width="9" style="586"/>
    <col min="12527" max="12527" width="10.75" style="586" customWidth="1"/>
    <col min="12528" max="12539" width="8.125" style="586" customWidth="1"/>
    <col min="12540" max="12540" width="8.75" style="586" customWidth="1"/>
    <col min="12541" max="12542" width="3" style="586" customWidth="1"/>
    <col min="12543" max="12543" width="8.75" style="586" customWidth="1"/>
    <col min="12544" max="12555" width="8.125" style="586" customWidth="1"/>
    <col min="12556" max="12556" width="8.75" style="586" customWidth="1"/>
    <col min="12557" max="12557" width="2.875" style="586" customWidth="1"/>
    <col min="12558" max="12782" width="9" style="586"/>
    <col min="12783" max="12783" width="10.75" style="586" customWidth="1"/>
    <col min="12784" max="12795" width="8.125" style="586" customWidth="1"/>
    <col min="12796" max="12796" width="8.75" style="586" customWidth="1"/>
    <col min="12797" max="12798" width="3" style="586" customWidth="1"/>
    <col min="12799" max="12799" width="8.75" style="586" customWidth="1"/>
    <col min="12800" max="12811" width="8.125" style="586" customWidth="1"/>
    <col min="12812" max="12812" width="8.75" style="586" customWidth="1"/>
    <col min="12813" max="12813" width="2.875" style="586" customWidth="1"/>
    <col min="12814" max="13038" width="9" style="586"/>
    <col min="13039" max="13039" width="10.75" style="586" customWidth="1"/>
    <col min="13040" max="13051" width="8.125" style="586" customWidth="1"/>
    <col min="13052" max="13052" width="8.75" style="586" customWidth="1"/>
    <col min="13053" max="13054" width="3" style="586" customWidth="1"/>
    <col min="13055" max="13055" width="8.75" style="586" customWidth="1"/>
    <col min="13056" max="13067" width="8.125" style="586" customWidth="1"/>
    <col min="13068" max="13068" width="8.75" style="586" customWidth="1"/>
    <col min="13069" max="13069" width="2.875" style="586" customWidth="1"/>
    <col min="13070" max="13294" width="9" style="586"/>
    <col min="13295" max="13295" width="10.75" style="586" customWidth="1"/>
    <col min="13296" max="13307" width="8.125" style="586" customWidth="1"/>
    <col min="13308" max="13308" width="8.75" style="586" customWidth="1"/>
    <col min="13309" max="13310" width="3" style="586" customWidth="1"/>
    <col min="13311" max="13311" width="8.75" style="586" customWidth="1"/>
    <col min="13312" max="13323" width="8.125" style="586" customWidth="1"/>
    <col min="13324" max="13324" width="8.75" style="586" customWidth="1"/>
    <col min="13325" max="13325" width="2.875" style="586" customWidth="1"/>
    <col min="13326" max="13550" width="9" style="586"/>
    <col min="13551" max="13551" width="10.75" style="586" customWidth="1"/>
    <col min="13552" max="13563" width="8.125" style="586" customWidth="1"/>
    <col min="13564" max="13564" width="8.75" style="586" customWidth="1"/>
    <col min="13565" max="13566" width="3" style="586" customWidth="1"/>
    <col min="13567" max="13567" width="8.75" style="586" customWidth="1"/>
    <col min="13568" max="13579" width="8.125" style="586" customWidth="1"/>
    <col min="13580" max="13580" width="8.75" style="586" customWidth="1"/>
    <col min="13581" max="13581" width="2.875" style="586" customWidth="1"/>
    <col min="13582" max="13806" width="9" style="586"/>
    <col min="13807" max="13807" width="10.75" style="586" customWidth="1"/>
    <col min="13808" max="13819" width="8.125" style="586" customWidth="1"/>
    <col min="13820" max="13820" width="8.75" style="586" customWidth="1"/>
    <col min="13821" max="13822" width="3" style="586" customWidth="1"/>
    <col min="13823" max="13823" width="8.75" style="586" customWidth="1"/>
    <col min="13824" max="13835" width="8.125" style="586" customWidth="1"/>
    <col min="13836" max="13836" width="8.75" style="586" customWidth="1"/>
    <col min="13837" max="13837" width="2.875" style="586" customWidth="1"/>
    <col min="13838" max="14062" width="9" style="586"/>
    <col min="14063" max="14063" width="10.75" style="586" customWidth="1"/>
    <col min="14064" max="14075" width="8.125" style="586" customWidth="1"/>
    <col min="14076" max="14076" width="8.75" style="586" customWidth="1"/>
    <col min="14077" max="14078" width="3" style="586" customWidth="1"/>
    <col min="14079" max="14079" width="8.75" style="586" customWidth="1"/>
    <col min="14080" max="14091" width="8.125" style="586" customWidth="1"/>
    <col min="14092" max="14092" width="8.75" style="586" customWidth="1"/>
    <col min="14093" max="14093" width="2.875" style="586" customWidth="1"/>
    <col min="14094" max="14318" width="9" style="586"/>
    <col min="14319" max="14319" width="10.75" style="586" customWidth="1"/>
    <col min="14320" max="14331" width="8.125" style="586" customWidth="1"/>
    <col min="14332" max="14332" width="8.75" style="586" customWidth="1"/>
    <col min="14333" max="14334" width="3" style="586" customWidth="1"/>
    <col min="14335" max="14335" width="8.75" style="586" customWidth="1"/>
    <col min="14336" max="14347" width="8.125" style="586" customWidth="1"/>
    <col min="14348" max="14348" width="8.75" style="586" customWidth="1"/>
    <col min="14349" max="14349" width="2.875" style="586" customWidth="1"/>
    <col min="14350" max="14574" width="9" style="586"/>
    <col min="14575" max="14575" width="10.75" style="586" customWidth="1"/>
    <col min="14576" max="14587" width="8.125" style="586" customWidth="1"/>
    <col min="14588" max="14588" width="8.75" style="586" customWidth="1"/>
    <col min="14589" max="14590" width="3" style="586" customWidth="1"/>
    <col min="14591" max="14591" width="8.75" style="586" customWidth="1"/>
    <col min="14592" max="14603" width="8.125" style="586" customWidth="1"/>
    <col min="14604" max="14604" width="8.75" style="586" customWidth="1"/>
    <col min="14605" max="14605" width="2.875" style="586" customWidth="1"/>
    <col min="14606" max="14830" width="9" style="586"/>
    <col min="14831" max="14831" width="10.75" style="586" customWidth="1"/>
    <col min="14832" max="14843" width="8.125" style="586" customWidth="1"/>
    <col min="14844" max="14844" width="8.75" style="586" customWidth="1"/>
    <col min="14845" max="14846" width="3" style="586" customWidth="1"/>
    <col min="14847" max="14847" width="8.75" style="586" customWidth="1"/>
    <col min="14848" max="14859" width="8.125" style="586" customWidth="1"/>
    <col min="14860" max="14860" width="8.75" style="586" customWidth="1"/>
    <col min="14861" max="14861" width="2.875" style="586" customWidth="1"/>
    <col min="14862" max="15086" width="9" style="586"/>
    <col min="15087" max="15087" width="10.75" style="586" customWidth="1"/>
    <col min="15088" max="15099" width="8.125" style="586" customWidth="1"/>
    <col min="15100" max="15100" width="8.75" style="586" customWidth="1"/>
    <col min="15101" max="15102" width="3" style="586" customWidth="1"/>
    <col min="15103" max="15103" width="8.75" style="586" customWidth="1"/>
    <col min="15104" max="15115" width="8.125" style="586" customWidth="1"/>
    <col min="15116" max="15116" width="8.75" style="586" customWidth="1"/>
    <col min="15117" max="15117" width="2.875" style="586" customWidth="1"/>
    <col min="15118" max="15342" width="9" style="586"/>
    <col min="15343" max="15343" width="10.75" style="586" customWidth="1"/>
    <col min="15344" max="15355" width="8.125" style="586" customWidth="1"/>
    <col min="15356" max="15356" width="8.75" style="586" customWidth="1"/>
    <col min="15357" max="15358" width="3" style="586" customWidth="1"/>
    <col min="15359" max="15359" width="8.75" style="586" customWidth="1"/>
    <col min="15360" max="15371" width="8.125" style="586" customWidth="1"/>
    <col min="15372" max="15372" width="8.75" style="586" customWidth="1"/>
    <col min="15373" max="15373" width="2.875" style="586" customWidth="1"/>
    <col min="15374" max="15598" width="9" style="586"/>
    <col min="15599" max="15599" width="10.75" style="586" customWidth="1"/>
    <col min="15600" max="15611" width="8.125" style="586" customWidth="1"/>
    <col min="15612" max="15612" width="8.75" style="586" customWidth="1"/>
    <col min="15613" max="15614" width="3" style="586" customWidth="1"/>
    <col min="15615" max="15615" width="8.75" style="586" customWidth="1"/>
    <col min="15616" max="15627" width="8.125" style="586" customWidth="1"/>
    <col min="15628" max="15628" width="8.75" style="586" customWidth="1"/>
    <col min="15629" max="15629" width="2.875" style="586" customWidth="1"/>
    <col min="15630" max="15854" width="9" style="586"/>
    <col min="15855" max="15855" width="10.75" style="586" customWidth="1"/>
    <col min="15856" max="15867" width="8.125" style="586" customWidth="1"/>
    <col min="15868" max="15868" width="8.75" style="586" customWidth="1"/>
    <col min="15869" max="15870" width="3" style="586" customWidth="1"/>
    <col min="15871" max="15871" width="8.75" style="586" customWidth="1"/>
    <col min="15872" max="15883" width="8.125" style="586" customWidth="1"/>
    <col min="15884" max="15884" width="8.75" style="586" customWidth="1"/>
    <col min="15885" max="15885" width="2.875" style="586" customWidth="1"/>
    <col min="15886" max="16110" width="9" style="586"/>
    <col min="16111" max="16111" width="10.75" style="586" customWidth="1"/>
    <col min="16112" max="16123" width="8.125" style="586" customWidth="1"/>
    <col min="16124" max="16124" width="8.75" style="586" customWidth="1"/>
    <col min="16125" max="16126" width="3" style="586" customWidth="1"/>
    <col min="16127" max="16127" width="8.75" style="586" customWidth="1"/>
    <col min="16128" max="16139" width="8.125" style="586" customWidth="1"/>
    <col min="16140" max="16140" width="8.75" style="586" customWidth="1"/>
    <col min="16141" max="16141" width="2.875" style="586" customWidth="1"/>
    <col min="16142" max="16384" width="9" style="586"/>
  </cols>
  <sheetData>
    <row r="1" spans="1:14" ht="17.25">
      <c r="A1" s="821" t="str">
        <f>平成24年度!A1</f>
        <v>平成2４年度</v>
      </c>
      <c r="B1" s="822"/>
    </row>
    <row r="2" spans="1:14" ht="28.15" customHeight="1">
      <c r="A2" s="584"/>
      <c r="B2" s="585"/>
      <c r="C2" s="585"/>
      <c r="D2" s="585"/>
      <c r="E2" s="585"/>
      <c r="F2" s="585"/>
      <c r="G2" s="585"/>
      <c r="H2" s="585"/>
      <c r="I2" s="585"/>
      <c r="J2" s="585"/>
      <c r="K2" s="585"/>
      <c r="L2" s="585"/>
      <c r="M2" s="585"/>
      <c r="N2" s="585"/>
    </row>
    <row r="3" spans="1:14" ht="28.15" customHeight="1">
      <c r="A3" s="584"/>
      <c r="B3" s="585"/>
      <c r="C3" s="585"/>
      <c r="D3" s="585"/>
      <c r="E3" s="585"/>
      <c r="F3" s="585"/>
      <c r="G3" s="585"/>
      <c r="H3" s="585"/>
      <c r="I3" s="585"/>
      <c r="J3" s="585"/>
      <c r="K3" s="585"/>
      <c r="L3" s="585"/>
      <c r="M3" s="585"/>
      <c r="N3" s="585"/>
    </row>
    <row r="4" spans="1:14" ht="28.15" customHeight="1">
      <c r="A4" s="584"/>
      <c r="B4" s="585"/>
      <c r="C4" s="585"/>
      <c r="D4" s="585"/>
      <c r="E4" s="585"/>
      <c r="F4" s="585"/>
      <c r="G4" s="585"/>
      <c r="H4" s="585"/>
      <c r="I4" s="585"/>
      <c r="J4" s="585"/>
      <c r="K4" s="585"/>
      <c r="L4" s="585"/>
      <c r="M4" s="585"/>
      <c r="N4" s="585"/>
    </row>
    <row r="5" spans="1:14" ht="28.15" customHeight="1">
      <c r="A5" s="584"/>
      <c r="B5" s="585"/>
      <c r="C5" s="585"/>
      <c r="D5" s="585"/>
      <c r="E5" s="585"/>
      <c r="F5" s="585"/>
      <c r="G5" s="585"/>
      <c r="H5" s="585"/>
      <c r="I5" s="585"/>
      <c r="J5" s="585"/>
      <c r="K5" s="585"/>
      <c r="L5" s="585"/>
      <c r="M5" s="585"/>
      <c r="N5" s="585"/>
    </row>
    <row r="6" spans="1:14" ht="28.15" customHeight="1">
      <c r="A6" s="584"/>
      <c r="B6" s="585"/>
      <c r="C6" s="585"/>
      <c r="D6" s="585"/>
      <c r="E6" s="585"/>
      <c r="F6" s="585"/>
      <c r="G6" s="585"/>
      <c r="H6" s="585"/>
      <c r="I6" s="585"/>
      <c r="J6" s="585"/>
      <c r="K6" s="585"/>
      <c r="L6" s="585"/>
      <c r="M6" s="585"/>
      <c r="N6" s="585"/>
    </row>
    <row r="7" spans="1:14" ht="28.15" customHeight="1">
      <c r="A7" s="584"/>
      <c r="B7" s="585"/>
      <c r="C7" s="585"/>
      <c r="D7" s="585"/>
      <c r="E7" s="585"/>
      <c r="F7" s="585"/>
      <c r="G7" s="585"/>
      <c r="H7" s="585"/>
      <c r="I7" s="585"/>
      <c r="J7" s="585"/>
      <c r="K7" s="585"/>
      <c r="L7" s="585"/>
      <c r="M7" s="585"/>
      <c r="N7" s="585"/>
    </row>
    <row r="8" spans="1:14" ht="28.15" customHeight="1">
      <c r="A8" s="584"/>
      <c r="B8" s="585"/>
      <c r="C8" s="585"/>
      <c r="D8" s="585"/>
      <c r="E8" s="585"/>
      <c r="F8" s="585"/>
      <c r="G8" s="585"/>
      <c r="H8" s="585"/>
      <c r="I8" s="585"/>
      <c r="J8" s="585"/>
      <c r="K8" s="585"/>
      <c r="L8" s="585"/>
      <c r="M8" s="585"/>
      <c r="N8" s="585"/>
    </row>
    <row r="9" spans="1:14" ht="28.15" customHeight="1">
      <c r="A9" s="584"/>
      <c r="B9" s="585"/>
      <c r="C9" s="585"/>
      <c r="D9" s="585"/>
      <c r="E9" s="585"/>
      <c r="F9" s="585"/>
      <c r="G9" s="585"/>
      <c r="H9" s="585"/>
      <c r="I9" s="585"/>
      <c r="J9" s="585"/>
      <c r="K9" s="585"/>
      <c r="L9" s="585"/>
      <c r="M9" s="585"/>
      <c r="N9" s="585"/>
    </row>
    <row r="10" spans="1:14" ht="28.15" customHeight="1">
      <c r="A10" s="584"/>
      <c r="B10" s="585"/>
      <c r="C10" s="585"/>
      <c r="D10" s="585"/>
      <c r="E10" s="585"/>
      <c r="F10" s="585"/>
      <c r="G10" s="585"/>
      <c r="H10" s="585"/>
      <c r="I10" s="585"/>
      <c r="J10" s="585"/>
      <c r="K10" s="585"/>
      <c r="L10" s="585"/>
      <c r="M10" s="585"/>
      <c r="N10" s="585"/>
    </row>
    <row r="11" spans="1:14" ht="28.15" customHeight="1">
      <c r="A11" s="584"/>
      <c r="B11" s="585"/>
      <c r="C11" s="585"/>
      <c r="D11" s="585"/>
      <c r="E11" s="585"/>
      <c r="F11" s="585"/>
      <c r="G11" s="585"/>
      <c r="H11" s="585"/>
      <c r="I11" s="585"/>
      <c r="J11" s="585"/>
      <c r="K11" s="585"/>
      <c r="L11" s="585"/>
      <c r="M11" s="585"/>
      <c r="N11" s="585"/>
    </row>
    <row r="12" spans="1:14" ht="28.15" customHeight="1">
      <c r="A12" s="584"/>
      <c r="B12" s="585"/>
      <c r="C12" s="585"/>
      <c r="D12" s="585"/>
      <c r="E12" s="585"/>
      <c r="F12" s="585"/>
      <c r="G12" s="585"/>
      <c r="H12" s="585"/>
      <c r="I12" s="585"/>
      <c r="J12" s="585"/>
      <c r="K12" s="585"/>
      <c r="L12" s="585"/>
      <c r="M12" s="585"/>
      <c r="N12" s="585"/>
    </row>
    <row r="13" spans="1:14" ht="16.5" customHeight="1">
      <c r="A13" s="584"/>
      <c r="B13" s="585"/>
      <c r="C13" s="585"/>
      <c r="D13" s="585"/>
      <c r="E13" s="585"/>
      <c r="F13" s="585"/>
      <c r="G13" s="585"/>
      <c r="H13" s="585"/>
      <c r="I13" s="585"/>
      <c r="J13" s="585"/>
      <c r="K13" s="585"/>
      <c r="L13" s="585"/>
      <c r="M13" s="585"/>
      <c r="N13" s="585"/>
    </row>
    <row r="14" spans="1:14" ht="16.5" customHeight="1">
      <c r="A14" s="584"/>
      <c r="B14" s="585"/>
      <c r="C14" s="585"/>
      <c r="D14" s="585"/>
      <c r="E14" s="585"/>
      <c r="F14" s="585"/>
      <c r="G14" s="585"/>
      <c r="H14" s="585"/>
      <c r="I14" s="585"/>
      <c r="J14" s="585"/>
      <c r="K14" s="585" t="s">
        <v>52</v>
      </c>
      <c r="L14" s="585"/>
      <c r="M14" s="585"/>
      <c r="N14" s="585"/>
    </row>
    <row r="15" spans="1:14" ht="16.5" customHeight="1">
      <c r="A15" s="584"/>
      <c r="B15" s="585"/>
      <c r="C15" s="585"/>
      <c r="D15" s="585"/>
      <c r="E15" s="585"/>
      <c r="F15" s="585"/>
      <c r="G15" s="585"/>
      <c r="H15" s="585"/>
      <c r="I15" s="585"/>
      <c r="J15" s="585"/>
      <c r="K15" s="585"/>
      <c r="L15" s="585"/>
      <c r="M15" s="585"/>
      <c r="N15" s="585"/>
    </row>
    <row r="16" spans="1:14" ht="16.5" customHeight="1">
      <c r="A16" s="584"/>
      <c r="B16" s="585"/>
      <c r="C16" s="585"/>
      <c r="D16" s="585"/>
      <c r="E16" s="585"/>
      <c r="F16" s="585"/>
      <c r="G16" s="585"/>
      <c r="H16" s="585"/>
      <c r="I16" s="585"/>
      <c r="J16" s="585"/>
      <c r="K16" s="585"/>
      <c r="L16" s="585"/>
      <c r="M16" s="585"/>
      <c r="N16" s="585"/>
    </row>
    <row r="17" spans="1:14" ht="16.5" customHeight="1">
      <c r="A17" s="584"/>
      <c r="B17" s="585"/>
      <c r="C17" s="585"/>
      <c r="D17" s="585"/>
      <c r="E17" s="585"/>
      <c r="F17" s="585"/>
      <c r="G17" s="585"/>
      <c r="H17" s="585"/>
      <c r="I17" s="585"/>
      <c r="J17" s="585"/>
      <c r="K17" s="585"/>
      <c r="L17" s="585"/>
      <c r="M17" s="585"/>
      <c r="N17" s="585"/>
    </row>
    <row r="18" spans="1:14" s="587" customFormat="1" ht="21" customHeight="1">
      <c r="A18" s="619" t="s">
        <v>224</v>
      </c>
      <c r="B18" s="586"/>
      <c r="G18" s="586"/>
      <c r="M18" s="588"/>
      <c r="N18" s="620"/>
    </row>
    <row r="19" spans="1:14" s="596" customFormat="1" ht="23.25" customHeight="1">
      <c r="A19" s="590"/>
      <c r="B19" s="591" t="s">
        <v>81</v>
      </c>
      <c r="C19" s="592" t="s">
        <v>82</v>
      </c>
      <c r="D19" s="592" t="s">
        <v>2</v>
      </c>
      <c r="E19" s="592" t="s">
        <v>3</v>
      </c>
      <c r="F19" s="592" t="s">
        <v>4</v>
      </c>
      <c r="G19" s="592" t="s">
        <v>5</v>
      </c>
      <c r="H19" s="592" t="s">
        <v>83</v>
      </c>
      <c r="I19" s="592" t="s">
        <v>84</v>
      </c>
      <c r="J19" s="592" t="s">
        <v>85</v>
      </c>
      <c r="K19" s="593" t="s">
        <v>221</v>
      </c>
      <c r="L19" s="593" t="s">
        <v>222</v>
      </c>
      <c r="M19" s="621" t="s">
        <v>223</v>
      </c>
      <c r="N19" s="595" t="s">
        <v>86</v>
      </c>
    </row>
    <row r="20" spans="1:14" s="596" customFormat="1" ht="23.25" customHeight="1">
      <c r="A20" s="597" t="s">
        <v>225</v>
      </c>
      <c r="B20" s="598">
        <v>18.3</v>
      </c>
      <c r="C20" s="599">
        <v>25.1</v>
      </c>
      <c r="D20" s="599">
        <v>28.5</v>
      </c>
      <c r="E20" s="599">
        <v>32.299999999999997</v>
      </c>
      <c r="F20" s="599">
        <v>28.3</v>
      </c>
      <c r="G20" s="599">
        <v>24.3</v>
      </c>
      <c r="H20" s="599">
        <v>30.8</v>
      </c>
      <c r="I20" s="599">
        <v>18.2</v>
      </c>
      <c r="J20" s="599">
        <v>7.7</v>
      </c>
      <c r="K20" s="600">
        <v>8.3000000000000007</v>
      </c>
      <c r="L20" s="600">
        <v>4.9000000000000004</v>
      </c>
      <c r="M20" s="622">
        <v>10.3</v>
      </c>
      <c r="N20" s="602">
        <f>SUM(B20:M20)</f>
        <v>237.00000000000003</v>
      </c>
    </row>
    <row r="21" spans="1:14" s="596" customFormat="1" ht="23.25" customHeight="1">
      <c r="A21" s="597" t="s">
        <v>226</v>
      </c>
      <c r="B21" s="603">
        <v>17.7</v>
      </c>
      <c r="C21" s="599">
        <v>11.7</v>
      </c>
      <c r="D21" s="599">
        <v>33.299999999999997</v>
      </c>
      <c r="E21" s="599">
        <v>33</v>
      </c>
      <c r="F21" s="599">
        <v>32.299999999999997</v>
      </c>
      <c r="G21" s="599">
        <v>28.2</v>
      </c>
      <c r="H21" s="599">
        <v>25</v>
      </c>
      <c r="I21" s="599">
        <v>15</v>
      </c>
      <c r="J21" s="599">
        <v>10.6</v>
      </c>
      <c r="K21" s="600">
        <v>9.4</v>
      </c>
      <c r="L21" s="600">
        <v>14.9</v>
      </c>
      <c r="M21" s="622">
        <v>15.1</v>
      </c>
      <c r="N21" s="602">
        <f>SUM(B21:M21)</f>
        <v>246.2</v>
      </c>
    </row>
    <row r="22" spans="1:14" s="596" customFormat="1" ht="23.25" customHeight="1">
      <c r="A22" s="597" t="s">
        <v>227</v>
      </c>
      <c r="B22" s="603">
        <v>21</v>
      </c>
      <c r="C22" s="599">
        <v>30.6</v>
      </c>
      <c r="D22" s="599">
        <v>33.299999999999997</v>
      </c>
      <c r="E22" s="599">
        <v>40.1</v>
      </c>
      <c r="F22" s="599">
        <v>34.9</v>
      </c>
      <c r="G22" s="599">
        <v>37.799999999999997</v>
      </c>
      <c r="H22" s="599">
        <v>28.6</v>
      </c>
      <c r="I22" s="599">
        <v>8.4</v>
      </c>
      <c r="J22" s="599">
        <v>10.6</v>
      </c>
      <c r="K22" s="600">
        <v>14.2</v>
      </c>
      <c r="L22" s="600">
        <v>14.9</v>
      </c>
      <c r="M22" s="622">
        <v>8.4</v>
      </c>
      <c r="N22" s="602">
        <f>SUM(B22:M22)</f>
        <v>282.79999999999995</v>
      </c>
    </row>
    <row r="23" spans="1:14" s="596" customFormat="1" ht="23.25" customHeight="1">
      <c r="A23" s="606" t="s">
        <v>228</v>
      </c>
      <c r="B23" s="607">
        <v>16.3</v>
      </c>
      <c r="C23" s="608">
        <v>24</v>
      </c>
      <c r="D23" s="608">
        <v>31.3</v>
      </c>
      <c r="E23" s="608">
        <v>36.299999999999997</v>
      </c>
      <c r="F23" s="608">
        <v>33.6</v>
      </c>
      <c r="G23" s="608">
        <v>32.1</v>
      </c>
      <c r="H23" s="608">
        <v>40.799999999999997</v>
      </c>
      <c r="I23" s="608">
        <v>13.9</v>
      </c>
      <c r="J23" s="608">
        <v>14.2</v>
      </c>
      <c r="K23" s="609">
        <v>19.899999999999999</v>
      </c>
      <c r="L23" s="609">
        <v>16.100000000000001</v>
      </c>
      <c r="M23" s="623">
        <v>22.9</v>
      </c>
      <c r="N23" s="611">
        <f>SUM(B23:M23)</f>
        <v>301.39999999999998</v>
      </c>
    </row>
    <row r="24" spans="1:14" s="618" customFormat="1" ht="23.25" customHeight="1">
      <c r="A24" s="624" t="s">
        <v>229</v>
      </c>
      <c r="B24" s="625">
        <v>34.299999999999997</v>
      </c>
      <c r="C24" s="626">
        <v>40.299999999999997</v>
      </c>
      <c r="D24" s="626">
        <v>34.799999999999997</v>
      </c>
      <c r="E24" s="626">
        <v>67.900000000000006</v>
      </c>
      <c r="F24" s="626">
        <v>45.1</v>
      </c>
      <c r="G24" s="626">
        <v>32.5</v>
      </c>
      <c r="H24" s="626">
        <v>31.5</v>
      </c>
      <c r="I24" s="626">
        <v>14.3</v>
      </c>
      <c r="J24" s="626">
        <v>17.100000000000001</v>
      </c>
      <c r="K24" s="627">
        <v>15.6</v>
      </c>
      <c r="L24" s="627">
        <v>24.5</v>
      </c>
      <c r="M24" s="627">
        <v>24.6</v>
      </c>
      <c r="N24" s="628">
        <f>SUM(B24:M24)</f>
        <v>382.50000000000006</v>
      </c>
    </row>
    <row r="25" spans="1:14" s="587" customFormat="1" ht="13.15" customHeight="1">
      <c r="B25" s="586"/>
      <c r="G25" s="586"/>
    </row>
    <row r="28" spans="1:14" s="629" customFormat="1"/>
    <row r="29" spans="1:14" s="629" customFormat="1">
      <c r="B29" s="630"/>
      <c r="C29" s="630"/>
      <c r="D29" s="630"/>
      <c r="E29" s="630"/>
      <c r="F29" s="630"/>
      <c r="G29" s="630"/>
      <c r="H29" s="630"/>
      <c r="I29" s="630"/>
      <c r="J29" s="630"/>
      <c r="K29" s="630"/>
      <c r="L29" s="630"/>
      <c r="M29" s="630"/>
    </row>
    <row r="30" spans="1:14" s="629" customFormat="1">
      <c r="B30" s="630"/>
      <c r="C30" s="630"/>
      <c r="D30" s="630"/>
      <c r="E30" s="630"/>
      <c r="F30" s="630"/>
      <c r="G30" s="630"/>
      <c r="H30" s="630"/>
      <c r="I30" s="630"/>
      <c r="J30" s="630"/>
      <c r="K30" s="630"/>
      <c r="L30" s="630"/>
      <c r="M30" s="630"/>
      <c r="N30" s="631"/>
    </row>
    <row r="31" spans="1:14" s="629" customFormat="1">
      <c r="B31" s="632"/>
      <c r="C31" s="632"/>
      <c r="D31" s="632"/>
      <c r="E31" s="632"/>
      <c r="F31" s="632"/>
      <c r="G31" s="632"/>
      <c r="H31" s="632"/>
      <c r="I31" s="632"/>
      <c r="J31" s="632"/>
      <c r="K31" s="632"/>
      <c r="L31" s="632"/>
      <c r="M31" s="632"/>
    </row>
    <row r="32" spans="1:14" s="629" customFormat="1">
      <c r="B32" s="632"/>
      <c r="C32" s="632"/>
      <c r="D32" s="632"/>
      <c r="E32" s="632"/>
      <c r="F32" s="632"/>
      <c r="G32" s="632"/>
      <c r="H32" s="632"/>
      <c r="I32" s="632"/>
      <c r="J32" s="632"/>
      <c r="K32" s="632"/>
      <c r="L32" s="632"/>
      <c r="M32" s="632"/>
    </row>
    <row r="33" spans="2:13" s="629" customFormat="1">
      <c r="B33" s="630"/>
      <c r="C33" s="630"/>
      <c r="D33" s="630"/>
      <c r="E33" s="630"/>
      <c r="F33" s="630"/>
      <c r="G33" s="630"/>
      <c r="H33" s="630"/>
      <c r="I33" s="630"/>
      <c r="J33" s="630"/>
      <c r="K33" s="630"/>
      <c r="L33" s="630"/>
      <c r="M33" s="630"/>
    </row>
    <row r="34" spans="2:13" s="629" customFormat="1"/>
    <row r="35" spans="2:13" s="629" customFormat="1">
      <c r="B35" s="631"/>
      <c r="C35" s="631"/>
      <c r="D35" s="631"/>
      <c r="E35" s="631"/>
      <c r="F35" s="631"/>
      <c r="G35" s="631"/>
      <c r="H35" s="631"/>
      <c r="I35" s="631"/>
      <c r="J35" s="631"/>
      <c r="K35" s="631"/>
      <c r="L35" s="631"/>
      <c r="M35" s="631"/>
    </row>
    <row r="36" spans="2:13" s="629" customFormat="1">
      <c r="B36" s="631"/>
      <c r="C36" s="631"/>
      <c r="D36" s="631"/>
      <c r="E36" s="631"/>
      <c r="F36" s="631"/>
      <c r="G36" s="631"/>
      <c r="H36" s="631"/>
      <c r="I36" s="631"/>
      <c r="J36" s="631"/>
      <c r="K36" s="631"/>
      <c r="L36" s="631"/>
      <c r="M36" s="631"/>
    </row>
    <row r="37" spans="2:13" s="629" customFormat="1">
      <c r="B37" s="631"/>
      <c r="C37" s="631"/>
      <c r="D37" s="631"/>
      <c r="E37" s="631"/>
      <c r="F37" s="631"/>
      <c r="G37" s="631"/>
      <c r="H37" s="631"/>
      <c r="I37" s="631"/>
      <c r="J37" s="631"/>
      <c r="K37" s="631"/>
      <c r="L37" s="631"/>
      <c r="M37" s="631"/>
    </row>
    <row r="38" spans="2:13" s="629" customFormat="1">
      <c r="B38" s="631"/>
      <c r="C38" s="631"/>
      <c r="D38" s="631"/>
      <c r="E38" s="631"/>
      <c r="F38" s="631"/>
      <c r="G38" s="631"/>
      <c r="H38" s="631"/>
      <c r="I38" s="631"/>
      <c r="J38" s="631"/>
      <c r="K38" s="631"/>
      <c r="L38" s="631"/>
      <c r="M38" s="631"/>
    </row>
    <row r="39" spans="2:13" s="629" customFormat="1">
      <c r="B39" s="631"/>
      <c r="C39" s="631"/>
      <c r="D39" s="631"/>
      <c r="E39" s="631"/>
      <c r="F39" s="631"/>
      <c r="G39" s="631"/>
      <c r="H39" s="631"/>
      <c r="I39" s="631"/>
      <c r="J39" s="631"/>
      <c r="K39" s="631"/>
      <c r="L39" s="631"/>
      <c r="M39" s="631"/>
    </row>
    <row r="40" spans="2:13" s="629" customFormat="1"/>
  </sheetData>
  <mergeCells count="1">
    <mergeCell ref="A1:B1"/>
  </mergeCells>
  <phoneticPr fontId="2"/>
  <hyperlinks>
    <hyperlink ref="A1" location="'R3'!A1" display="令和３年度"/>
    <hyperlink ref="A1:B1" location="平成24年度!A1" display="平成24年度!A1"/>
  </hyperlinks>
  <pageMargins left="1.0629921259842521" right="0.23622047244094491" top="0.98425196850393704" bottom="0.59055118110236227" header="0.35433070866141736" footer="0.19685039370078741"/>
  <pageSetup paperSize="9" scale="86" orientation="landscape"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workbookViewId="0">
      <selection sqref="A1:B1"/>
    </sheetView>
  </sheetViews>
  <sheetFormatPr defaultRowHeight="13.5"/>
  <cols>
    <col min="1" max="12" width="10.625" style="8" customWidth="1"/>
    <col min="13" max="16384" width="9" style="8"/>
  </cols>
  <sheetData>
    <row r="1" spans="1:12" s="636" customFormat="1" ht="24" customHeight="1">
      <c r="A1" s="758" t="str">
        <f>平成24年度!A1</f>
        <v>平成2４年度</v>
      </c>
      <c r="B1" s="758"/>
      <c r="C1" s="637"/>
      <c r="D1" s="637"/>
      <c r="E1" s="638" t="str">
        <f ca="1">RIGHT(CELL("filename",$A$1),LEN(CELL("filename",$A$1))-FIND("]",CELL("filename",$A$1)))</f>
        <v>５月（１表）</v>
      </c>
      <c r="F1" s="639" t="s">
        <v>19</v>
      </c>
      <c r="G1" s="638"/>
      <c r="H1" s="639"/>
      <c r="I1" s="640"/>
      <c r="J1" s="638"/>
      <c r="K1" s="634"/>
      <c r="L1" s="635"/>
    </row>
    <row r="2" spans="1:12" ht="15" customHeight="1">
      <c r="A2" s="159"/>
      <c r="B2" s="43"/>
      <c r="C2" s="43"/>
      <c r="D2" s="43"/>
      <c r="E2" s="43"/>
      <c r="F2" s="43"/>
      <c r="G2" s="43"/>
      <c r="H2" s="43"/>
      <c r="I2" s="43"/>
      <c r="J2" s="43"/>
      <c r="K2" s="43"/>
      <c r="L2" s="43"/>
    </row>
    <row r="3" spans="1:12" ht="18" thickBot="1">
      <c r="A3" s="48" t="s">
        <v>92</v>
      </c>
      <c r="B3" s="108"/>
      <c r="C3" s="108"/>
      <c r="D3" s="109"/>
      <c r="E3" s="108"/>
      <c r="F3" s="108"/>
      <c r="G3" s="108"/>
      <c r="H3" s="108"/>
      <c r="I3" s="108"/>
      <c r="J3" s="108"/>
      <c r="K3" s="109"/>
      <c r="L3" s="160" t="s">
        <v>48</v>
      </c>
    </row>
    <row r="4" spans="1:12" ht="18" thickBot="1">
      <c r="A4" s="161"/>
      <c r="B4" s="162"/>
      <c r="C4" s="163" t="s">
        <v>49</v>
      </c>
      <c r="D4" s="767" t="s">
        <v>93</v>
      </c>
      <c r="E4" s="768"/>
      <c r="F4" s="768"/>
      <c r="G4" s="12"/>
      <c r="H4" s="12"/>
      <c r="I4" s="12"/>
      <c r="J4" s="12"/>
      <c r="K4" s="12"/>
      <c r="L4" s="13"/>
    </row>
    <row r="5" spans="1:12" ht="17.25">
      <c r="A5" s="165"/>
      <c r="B5" s="166"/>
      <c r="C5" s="167"/>
      <c r="D5" s="769"/>
      <c r="E5" s="770"/>
      <c r="F5" s="770"/>
      <c r="G5" s="807" t="s">
        <v>94</v>
      </c>
      <c r="H5" s="808"/>
      <c r="I5" s="808"/>
      <c r="J5" s="808"/>
      <c r="K5" s="808"/>
      <c r="L5" s="809"/>
    </row>
    <row r="6" spans="1:12" ht="17.25">
      <c r="A6" s="772" t="s">
        <v>95</v>
      </c>
      <c r="B6" s="773"/>
      <c r="C6" s="168"/>
      <c r="D6" s="218"/>
      <c r="E6" s="774" t="s">
        <v>96</v>
      </c>
      <c r="F6" s="776" t="s">
        <v>97</v>
      </c>
      <c r="G6" s="778" t="s">
        <v>98</v>
      </c>
      <c r="H6" s="169"/>
      <c r="I6" s="170"/>
      <c r="J6" s="780" t="s">
        <v>99</v>
      </c>
      <c r="K6" s="169"/>
      <c r="L6" s="171"/>
    </row>
    <row r="7" spans="1:12" ht="17.25">
      <c r="A7" s="172"/>
      <c r="B7" s="173"/>
      <c r="C7" s="174"/>
      <c r="D7" s="175"/>
      <c r="E7" s="775"/>
      <c r="F7" s="777"/>
      <c r="G7" s="810"/>
      <c r="H7" s="176" t="s">
        <v>96</v>
      </c>
      <c r="I7" s="177" t="s">
        <v>50</v>
      </c>
      <c r="J7" s="811"/>
      <c r="K7" s="176" t="s">
        <v>96</v>
      </c>
      <c r="L7" s="178" t="s">
        <v>50</v>
      </c>
    </row>
    <row r="8" spans="1:12" ht="31.5" customHeight="1">
      <c r="A8" s="801" t="s">
        <v>100</v>
      </c>
      <c r="B8" s="802"/>
      <c r="C8" s="642" t="s">
        <v>152</v>
      </c>
      <c r="D8" s="643">
        <f>E8+F8</f>
        <v>434300</v>
      </c>
      <c r="E8" s="644">
        <f>H8+K8</f>
        <v>394000</v>
      </c>
      <c r="F8" s="645">
        <f>I8+L8</f>
        <v>40300</v>
      </c>
      <c r="G8" s="14">
        <f>H8+I8</f>
        <v>406900</v>
      </c>
      <c r="H8" s="179">
        <v>388600</v>
      </c>
      <c r="I8" s="180">
        <v>18300</v>
      </c>
      <c r="J8" s="15">
        <f>K8+L8</f>
        <v>27400</v>
      </c>
      <c r="K8" s="179">
        <v>5400</v>
      </c>
      <c r="L8" s="181">
        <v>22000</v>
      </c>
    </row>
    <row r="9" spans="1:12" ht="31.5" customHeight="1">
      <c r="A9" s="803"/>
      <c r="B9" s="786"/>
      <c r="C9" s="183" t="s">
        <v>68</v>
      </c>
      <c r="D9" s="16">
        <f>E9+F9</f>
        <v>380200</v>
      </c>
      <c r="E9" s="184">
        <f>H9+K9</f>
        <v>356200</v>
      </c>
      <c r="F9" s="185">
        <f>I9+L9</f>
        <v>24000</v>
      </c>
      <c r="G9" s="17">
        <f>H9+I9</f>
        <v>361300</v>
      </c>
      <c r="H9" s="186">
        <v>353700</v>
      </c>
      <c r="I9" s="187">
        <v>7600</v>
      </c>
      <c r="J9" s="18">
        <f>K9+L9</f>
        <v>18900</v>
      </c>
      <c r="K9" s="186">
        <v>2500</v>
      </c>
      <c r="L9" s="188">
        <v>16400</v>
      </c>
    </row>
    <row r="10" spans="1:12" ht="31.5" customHeight="1">
      <c r="A10" s="803"/>
      <c r="B10" s="786"/>
      <c r="C10" s="189" t="s">
        <v>51</v>
      </c>
      <c r="D10" s="19">
        <f>D8-D9</f>
        <v>54100</v>
      </c>
      <c r="E10" s="190">
        <f t="shared" ref="E10:L10" si="0">E8-E9</f>
        <v>37800</v>
      </c>
      <c r="F10" s="156">
        <f t="shared" si="0"/>
        <v>16300</v>
      </c>
      <c r="G10" s="20">
        <f t="shared" si="0"/>
        <v>45600</v>
      </c>
      <c r="H10" s="191">
        <f t="shared" si="0"/>
        <v>34900</v>
      </c>
      <c r="I10" s="192">
        <f t="shared" si="0"/>
        <v>10700</v>
      </c>
      <c r="J10" s="21">
        <f t="shared" si="0"/>
        <v>8500</v>
      </c>
      <c r="K10" s="191">
        <f t="shared" si="0"/>
        <v>2900</v>
      </c>
      <c r="L10" s="156">
        <f t="shared" si="0"/>
        <v>5600</v>
      </c>
    </row>
    <row r="11" spans="1:12" ht="31.5" customHeight="1">
      <c r="A11" s="804"/>
      <c r="B11" s="805"/>
      <c r="C11" s="193" t="s">
        <v>138</v>
      </c>
      <c r="D11" s="22">
        <f t="shared" ref="D11:L11" si="1">IF(D8&gt;0,IF(D9&gt;0,D8/D9*100,0),0)</f>
        <v>114.22935297211994</v>
      </c>
      <c r="E11" s="194">
        <f t="shared" si="1"/>
        <v>110.61201572150476</v>
      </c>
      <c r="F11" s="195">
        <f t="shared" si="1"/>
        <v>167.91666666666666</v>
      </c>
      <c r="G11" s="23">
        <f t="shared" si="1"/>
        <v>112.62109050650429</v>
      </c>
      <c r="H11" s="196">
        <f t="shared" si="1"/>
        <v>109.86711902742437</v>
      </c>
      <c r="I11" s="197">
        <f t="shared" si="1"/>
        <v>240.78947368421052</v>
      </c>
      <c r="J11" s="24">
        <f t="shared" si="1"/>
        <v>144.97354497354499</v>
      </c>
      <c r="K11" s="196">
        <f t="shared" si="1"/>
        <v>216</v>
      </c>
      <c r="L11" s="198">
        <f t="shared" si="1"/>
        <v>134.14634146341464</v>
      </c>
    </row>
    <row r="12" spans="1:12" ht="31.5" customHeight="1">
      <c r="A12" s="801" t="s">
        <v>103</v>
      </c>
      <c r="B12" s="802" t="s">
        <v>104</v>
      </c>
      <c r="C12" s="646" t="s">
        <v>105</v>
      </c>
      <c r="D12" s="647">
        <f>SUM(E12:F12)</f>
        <v>905400</v>
      </c>
      <c r="E12" s="648">
        <f>H12+K12</f>
        <v>830800</v>
      </c>
      <c r="F12" s="649">
        <f>I12+L12</f>
        <v>74600</v>
      </c>
      <c r="G12" s="25">
        <f>SUM(H12:I12)</f>
        <v>856000</v>
      </c>
      <c r="H12" s="199">
        <v>820400</v>
      </c>
      <c r="I12" s="200">
        <v>35600</v>
      </c>
      <c r="J12" s="26">
        <f>SUM(K12:L12)</f>
        <v>49400</v>
      </c>
      <c r="K12" s="199">
        <v>10400</v>
      </c>
      <c r="L12" s="181">
        <v>39000</v>
      </c>
    </row>
    <row r="13" spans="1:12" ht="31.5" customHeight="1">
      <c r="A13" s="803"/>
      <c r="B13" s="786"/>
      <c r="C13" s="189" t="s">
        <v>106</v>
      </c>
      <c r="D13" s="16">
        <f>SUM(E13:F13)</f>
        <v>747400</v>
      </c>
      <c r="E13" s="184">
        <f>H13+K13</f>
        <v>707100</v>
      </c>
      <c r="F13" s="201">
        <f>I13+L13</f>
        <v>40300</v>
      </c>
      <c r="G13" s="17">
        <f>SUM(H13:I13)</f>
        <v>714300</v>
      </c>
      <c r="H13" s="202">
        <v>701100</v>
      </c>
      <c r="I13" s="203">
        <v>13200</v>
      </c>
      <c r="J13" s="18">
        <f>SUM(K13:L13)</f>
        <v>33100</v>
      </c>
      <c r="K13" s="202">
        <v>6000</v>
      </c>
      <c r="L13" s="185">
        <v>27100</v>
      </c>
    </row>
    <row r="14" spans="1:12" ht="31.5" customHeight="1">
      <c r="A14" s="803"/>
      <c r="B14" s="786"/>
      <c r="C14" s="189" t="s">
        <v>51</v>
      </c>
      <c r="D14" s="19">
        <f t="shared" ref="D14:L14" si="2">D12-D13</f>
        <v>158000</v>
      </c>
      <c r="E14" s="190">
        <f t="shared" si="2"/>
        <v>123700</v>
      </c>
      <c r="F14" s="204">
        <f t="shared" si="2"/>
        <v>34300</v>
      </c>
      <c r="G14" s="20">
        <f t="shared" si="2"/>
        <v>141700</v>
      </c>
      <c r="H14" s="191">
        <f t="shared" si="2"/>
        <v>119300</v>
      </c>
      <c r="I14" s="192">
        <f t="shared" si="2"/>
        <v>22400</v>
      </c>
      <c r="J14" s="21">
        <f t="shared" si="2"/>
        <v>16300</v>
      </c>
      <c r="K14" s="191">
        <f t="shared" si="2"/>
        <v>4400</v>
      </c>
      <c r="L14" s="156">
        <f t="shared" si="2"/>
        <v>11900</v>
      </c>
    </row>
    <row r="15" spans="1:12" ht="31.5" customHeight="1">
      <c r="A15" s="804"/>
      <c r="B15" s="805"/>
      <c r="C15" s="193" t="s">
        <v>107</v>
      </c>
      <c r="D15" s="27">
        <f t="shared" ref="D15:L15" si="3">IF(D12&gt;0,IF(D13&gt;0,D12/D13*100,0),0)</f>
        <v>121.13995183302113</v>
      </c>
      <c r="E15" s="205">
        <f t="shared" si="3"/>
        <v>117.49398953471928</v>
      </c>
      <c r="F15" s="206">
        <f t="shared" si="3"/>
        <v>185.11166253101737</v>
      </c>
      <c r="G15" s="28">
        <f t="shared" si="3"/>
        <v>119.83760324793505</v>
      </c>
      <c r="H15" s="207">
        <f t="shared" si="3"/>
        <v>117.01611752959636</v>
      </c>
      <c r="I15" s="208">
        <f t="shared" si="3"/>
        <v>269.69696969696969</v>
      </c>
      <c r="J15" s="29">
        <f t="shared" si="3"/>
        <v>149.24471299093656</v>
      </c>
      <c r="K15" s="207">
        <f t="shared" si="3"/>
        <v>173.33333333333334</v>
      </c>
      <c r="L15" s="209">
        <f t="shared" si="3"/>
        <v>143.91143911439116</v>
      </c>
    </row>
    <row r="16" spans="1:12" ht="31.5" customHeight="1">
      <c r="A16" s="801" t="s">
        <v>108</v>
      </c>
      <c r="B16" s="802" t="s">
        <v>109</v>
      </c>
      <c r="C16" s="646" t="s">
        <v>110</v>
      </c>
      <c r="D16" s="647">
        <f>SUM(E16:F16)</f>
        <v>2278300</v>
      </c>
      <c r="E16" s="648">
        <f>K16+H16</f>
        <v>2144800</v>
      </c>
      <c r="F16" s="649">
        <f>L16+I16</f>
        <v>133500</v>
      </c>
      <c r="G16" s="25">
        <f>SUM(H16:I16)</f>
        <v>2212900</v>
      </c>
      <c r="H16" s="199">
        <v>2126300</v>
      </c>
      <c r="I16" s="200">
        <v>86600</v>
      </c>
      <c r="J16" s="26">
        <f>SUM(K16:L16)</f>
        <v>65400</v>
      </c>
      <c r="K16" s="199">
        <v>18500</v>
      </c>
      <c r="L16" s="181">
        <v>46900</v>
      </c>
    </row>
    <row r="17" spans="1:12" ht="31.5" customHeight="1">
      <c r="A17" s="803"/>
      <c r="B17" s="786"/>
      <c r="C17" s="189" t="s">
        <v>111</v>
      </c>
      <c r="D17" s="16">
        <f>SUM(E17:F17)</f>
        <v>2007800</v>
      </c>
      <c r="E17" s="184">
        <f>K17+H17</f>
        <v>1930000</v>
      </c>
      <c r="F17" s="201">
        <f>L17+I17</f>
        <v>77800</v>
      </c>
      <c r="G17" s="17">
        <f>SUM(H17:I17)</f>
        <v>1961000</v>
      </c>
      <c r="H17" s="202">
        <v>1915700</v>
      </c>
      <c r="I17" s="203">
        <v>45300</v>
      </c>
      <c r="J17" s="18">
        <f>SUM(K17:L17)</f>
        <v>46800</v>
      </c>
      <c r="K17" s="202">
        <v>14300</v>
      </c>
      <c r="L17" s="185">
        <v>32500</v>
      </c>
    </row>
    <row r="18" spans="1:12" ht="31.5" customHeight="1">
      <c r="A18" s="803"/>
      <c r="B18" s="786"/>
      <c r="C18" s="189" t="s">
        <v>51</v>
      </c>
      <c r="D18" s="19">
        <f t="shared" ref="D18:L18" si="4">D16-D17</f>
        <v>270500</v>
      </c>
      <c r="E18" s="190">
        <f t="shared" si="4"/>
        <v>214800</v>
      </c>
      <c r="F18" s="204">
        <f t="shared" si="4"/>
        <v>55700</v>
      </c>
      <c r="G18" s="20">
        <f t="shared" si="4"/>
        <v>251900</v>
      </c>
      <c r="H18" s="191">
        <f t="shared" si="4"/>
        <v>210600</v>
      </c>
      <c r="I18" s="192">
        <f t="shared" si="4"/>
        <v>41300</v>
      </c>
      <c r="J18" s="21">
        <f t="shared" si="4"/>
        <v>18600</v>
      </c>
      <c r="K18" s="191">
        <f t="shared" si="4"/>
        <v>4200</v>
      </c>
      <c r="L18" s="156">
        <f t="shared" si="4"/>
        <v>14400</v>
      </c>
    </row>
    <row r="19" spans="1:12" ht="31.5" customHeight="1" thickBot="1">
      <c r="A19" s="806"/>
      <c r="B19" s="787"/>
      <c r="C19" s="210" t="s">
        <v>112</v>
      </c>
      <c r="D19" s="30">
        <f t="shared" ref="D19:L19" si="5">IF(D16&gt;0,IF(D17&gt;0,D16/D17*100,0),0)</f>
        <v>113.4724574160773</v>
      </c>
      <c r="E19" s="211">
        <f t="shared" si="5"/>
        <v>111.12953367875649</v>
      </c>
      <c r="F19" s="212">
        <f t="shared" si="5"/>
        <v>171.59383033419022</v>
      </c>
      <c r="G19" s="31">
        <f t="shared" si="5"/>
        <v>112.8454869964304</v>
      </c>
      <c r="H19" s="213">
        <f t="shared" si="5"/>
        <v>110.99337056950462</v>
      </c>
      <c r="I19" s="214">
        <f t="shared" si="5"/>
        <v>191.16997792494482</v>
      </c>
      <c r="J19" s="32">
        <f t="shared" si="5"/>
        <v>139.74358974358972</v>
      </c>
      <c r="K19" s="213">
        <f t="shared" si="5"/>
        <v>129.37062937062939</v>
      </c>
      <c r="L19" s="215">
        <f t="shared" si="5"/>
        <v>144.30769230769232</v>
      </c>
    </row>
  </sheetData>
  <mergeCells count="13">
    <mergeCell ref="D4:F5"/>
    <mergeCell ref="G5:L5"/>
    <mergeCell ref="A6:B6"/>
    <mergeCell ref="E6:E7"/>
    <mergeCell ref="F6:F7"/>
    <mergeCell ref="G6:G7"/>
    <mergeCell ref="J6:J7"/>
    <mergeCell ref="A1:B1"/>
    <mergeCell ref="A8:B11"/>
    <mergeCell ref="A12:A15"/>
    <mergeCell ref="B12:B15"/>
    <mergeCell ref="A16:A19"/>
    <mergeCell ref="B16:B19"/>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B1"/>
    </sheetView>
  </sheetViews>
  <sheetFormatPr defaultRowHeight="13.5"/>
  <cols>
    <col min="1" max="16384" width="9" style="8"/>
  </cols>
  <sheetData>
    <row r="1" spans="1:30" s="636" customFormat="1" ht="24" customHeight="1">
      <c r="A1" s="758" t="str">
        <f>平成24年度!A1</f>
        <v>平成2４年度</v>
      </c>
      <c r="B1" s="758"/>
      <c r="C1" s="637"/>
      <c r="D1" s="637"/>
      <c r="E1" s="638" t="str">
        <f ca="1">RIGHT(CELL("filename",$A$1),LEN(CELL("filename",$A$1))-FIND("]",CELL("filename",$A$1)))</f>
        <v>５月（２表）</v>
      </c>
      <c r="F1" s="639" t="s">
        <v>19</v>
      </c>
      <c r="G1" s="638"/>
      <c r="H1" s="639"/>
      <c r="I1" s="640"/>
      <c r="J1" s="638"/>
      <c r="K1" s="634"/>
      <c r="L1" s="635"/>
      <c r="M1" s="635"/>
      <c r="N1" s="635"/>
      <c r="O1" s="635"/>
      <c r="P1" s="635"/>
      <c r="Q1" s="635"/>
    </row>
    <row r="2" spans="1:30" ht="21.75" thickBot="1">
      <c r="A2" s="46" t="s">
        <v>53</v>
      </c>
      <c r="B2" s="108"/>
      <c r="C2" s="108"/>
      <c r="D2" s="109"/>
      <c r="E2" s="108"/>
      <c r="F2" s="108"/>
      <c r="G2" s="108"/>
      <c r="H2" s="108"/>
      <c r="I2" s="108"/>
      <c r="J2" s="108"/>
      <c r="K2" s="108"/>
      <c r="L2" s="108"/>
      <c r="M2" s="108"/>
      <c r="N2" s="108"/>
      <c r="O2" s="108"/>
      <c r="P2" s="108"/>
      <c r="Q2" s="108"/>
      <c r="R2" s="108"/>
      <c r="S2" s="108"/>
      <c r="T2" s="108"/>
      <c r="U2" s="109"/>
      <c r="V2" s="108"/>
      <c r="W2" s="108"/>
      <c r="X2" s="108"/>
      <c r="Y2" s="108"/>
      <c r="Z2" s="108"/>
      <c r="AA2" s="108"/>
      <c r="AB2" s="108"/>
      <c r="AC2" s="108"/>
      <c r="AD2" s="108"/>
    </row>
    <row r="3" spans="1:30" ht="17.25">
      <c r="A3" s="110"/>
      <c r="B3" s="111"/>
      <c r="C3" s="112" t="s">
        <v>49</v>
      </c>
      <c r="D3" s="113"/>
      <c r="E3" s="674">
        <v>1</v>
      </c>
      <c r="F3" s="675">
        <v>2</v>
      </c>
      <c r="G3" s="674">
        <v>3</v>
      </c>
      <c r="H3" s="676">
        <v>4</v>
      </c>
      <c r="I3" s="675">
        <v>5</v>
      </c>
      <c r="J3" s="677">
        <v>6</v>
      </c>
      <c r="K3" s="675">
        <v>7</v>
      </c>
      <c r="L3" s="675">
        <v>8</v>
      </c>
      <c r="M3" s="675">
        <v>9</v>
      </c>
      <c r="N3" s="675">
        <v>10</v>
      </c>
      <c r="O3" s="675">
        <v>11</v>
      </c>
      <c r="P3" s="675">
        <v>12</v>
      </c>
      <c r="Q3" s="675">
        <v>13</v>
      </c>
      <c r="R3" s="675">
        <v>14</v>
      </c>
      <c r="S3" s="675">
        <v>15</v>
      </c>
      <c r="T3" s="675">
        <v>16</v>
      </c>
      <c r="U3" s="675">
        <v>17</v>
      </c>
      <c r="V3" s="675">
        <v>18</v>
      </c>
      <c r="W3" s="675">
        <v>19</v>
      </c>
      <c r="X3" s="675">
        <v>20</v>
      </c>
      <c r="Y3" s="675">
        <v>21</v>
      </c>
      <c r="Z3" s="675">
        <v>22</v>
      </c>
      <c r="AA3" s="676">
        <v>23</v>
      </c>
      <c r="AB3" s="675">
        <v>24</v>
      </c>
      <c r="AC3" s="678">
        <v>25</v>
      </c>
      <c r="AD3" s="679">
        <v>26</v>
      </c>
    </row>
    <row r="4" spans="1:30" ht="18" thickBot="1">
      <c r="A4" s="788" t="s">
        <v>95</v>
      </c>
      <c r="B4" s="789"/>
      <c r="C4" s="116"/>
      <c r="D4" s="117" t="s">
        <v>54</v>
      </c>
      <c r="E4" s="680" t="s">
        <v>113</v>
      </c>
      <c r="F4" s="681" t="s">
        <v>114</v>
      </c>
      <c r="G4" s="682" t="s">
        <v>115</v>
      </c>
      <c r="H4" s="680" t="s">
        <v>116</v>
      </c>
      <c r="I4" s="681" t="s">
        <v>117</v>
      </c>
      <c r="J4" s="683" t="s">
        <v>118</v>
      </c>
      <c r="K4" s="681" t="s">
        <v>119</v>
      </c>
      <c r="L4" s="681" t="s">
        <v>120</v>
      </c>
      <c r="M4" s="684" t="s">
        <v>121</v>
      </c>
      <c r="N4" s="681" t="s">
        <v>122</v>
      </c>
      <c r="O4" s="681" t="s">
        <v>123</v>
      </c>
      <c r="P4" s="681" t="s">
        <v>124</v>
      </c>
      <c r="Q4" s="681" t="s">
        <v>125</v>
      </c>
      <c r="R4" s="681" t="s">
        <v>126</v>
      </c>
      <c r="S4" s="681" t="s">
        <v>127</v>
      </c>
      <c r="T4" s="681" t="s">
        <v>128</v>
      </c>
      <c r="U4" s="681" t="s">
        <v>129</v>
      </c>
      <c r="V4" s="681" t="s">
        <v>130</v>
      </c>
      <c r="W4" s="681" t="s">
        <v>131</v>
      </c>
      <c r="X4" s="681" t="s">
        <v>132</v>
      </c>
      <c r="Y4" s="681" t="s">
        <v>133</v>
      </c>
      <c r="Z4" s="681" t="s">
        <v>134</v>
      </c>
      <c r="AA4" s="680" t="s">
        <v>135</v>
      </c>
      <c r="AB4" s="681" t="s">
        <v>136</v>
      </c>
      <c r="AC4" s="680" t="s">
        <v>137</v>
      </c>
      <c r="AD4" s="685" t="s">
        <v>97</v>
      </c>
    </row>
    <row r="5" spans="1:30" ht="30" customHeight="1">
      <c r="A5" s="783" t="s">
        <v>100</v>
      </c>
      <c r="B5" s="790"/>
      <c r="C5" s="673" t="s">
        <v>153</v>
      </c>
      <c r="D5" s="671">
        <f>SUM(E5:AD5)</f>
        <v>434300</v>
      </c>
      <c r="E5" s="686">
        <v>169000</v>
      </c>
      <c r="F5" s="686">
        <v>25100</v>
      </c>
      <c r="G5" s="686">
        <v>51100</v>
      </c>
      <c r="H5" s="686">
        <v>16800</v>
      </c>
      <c r="I5" s="686">
        <v>49300</v>
      </c>
      <c r="J5" s="686">
        <v>32000</v>
      </c>
      <c r="K5" s="686">
        <v>0</v>
      </c>
      <c r="L5" s="686">
        <v>11100</v>
      </c>
      <c r="M5" s="686">
        <v>0</v>
      </c>
      <c r="N5" s="686">
        <v>4200</v>
      </c>
      <c r="O5" s="686">
        <v>0</v>
      </c>
      <c r="P5" s="686">
        <v>1700</v>
      </c>
      <c r="Q5" s="686">
        <v>1800</v>
      </c>
      <c r="R5" s="686">
        <v>0</v>
      </c>
      <c r="S5" s="686">
        <v>2800</v>
      </c>
      <c r="T5" s="686">
        <v>6400</v>
      </c>
      <c r="U5" s="686">
        <v>5000</v>
      </c>
      <c r="V5" s="686">
        <v>6400</v>
      </c>
      <c r="W5" s="686">
        <v>2100</v>
      </c>
      <c r="X5" s="687">
        <v>0</v>
      </c>
      <c r="Y5" s="687">
        <v>1700</v>
      </c>
      <c r="Z5" s="687">
        <v>2400</v>
      </c>
      <c r="AA5" s="687">
        <v>0</v>
      </c>
      <c r="AB5" s="687">
        <v>2700</v>
      </c>
      <c r="AC5" s="688">
        <v>2400</v>
      </c>
      <c r="AD5" s="689">
        <v>40300</v>
      </c>
    </row>
    <row r="6" spans="1:30" ht="30" customHeight="1">
      <c r="A6" s="783"/>
      <c r="B6" s="790"/>
      <c r="C6" s="121" t="s">
        <v>68</v>
      </c>
      <c r="D6" s="120">
        <f>SUM(E6:AD6)</f>
        <v>380200</v>
      </c>
      <c r="E6" s="33">
        <v>148100</v>
      </c>
      <c r="F6" s="33">
        <v>24900</v>
      </c>
      <c r="G6" s="33">
        <v>49800</v>
      </c>
      <c r="H6" s="33">
        <v>19800</v>
      </c>
      <c r="I6" s="33">
        <v>47400</v>
      </c>
      <c r="J6" s="33">
        <v>28100</v>
      </c>
      <c r="K6" s="33">
        <v>0</v>
      </c>
      <c r="L6" s="33">
        <v>9800</v>
      </c>
      <c r="M6" s="33">
        <v>0</v>
      </c>
      <c r="N6" s="33">
        <v>0</v>
      </c>
      <c r="O6" s="33">
        <v>0</v>
      </c>
      <c r="P6" s="33">
        <v>1500</v>
      </c>
      <c r="Q6" s="33">
        <v>2000</v>
      </c>
      <c r="R6" s="33">
        <v>0</v>
      </c>
      <c r="S6" s="33">
        <v>2500</v>
      </c>
      <c r="T6" s="33">
        <v>6100</v>
      </c>
      <c r="U6" s="33">
        <v>4100</v>
      </c>
      <c r="V6" s="33">
        <v>5900</v>
      </c>
      <c r="W6" s="33">
        <v>100</v>
      </c>
      <c r="X6" s="33">
        <v>0</v>
      </c>
      <c r="Y6" s="33">
        <v>1500</v>
      </c>
      <c r="Z6" s="33">
        <v>2200</v>
      </c>
      <c r="AA6" s="33">
        <v>0</v>
      </c>
      <c r="AB6" s="33">
        <v>2400</v>
      </c>
      <c r="AC6" s="36">
        <v>0</v>
      </c>
      <c r="AD6" s="37">
        <v>24000</v>
      </c>
    </row>
    <row r="7" spans="1:30" ht="30" customHeight="1">
      <c r="A7" s="783"/>
      <c r="B7" s="790"/>
      <c r="C7" s="121" t="s">
        <v>51</v>
      </c>
      <c r="D7" s="122">
        <f>D5-D6</f>
        <v>54100</v>
      </c>
      <c r="E7" s="123">
        <f>E5-E6</f>
        <v>20900</v>
      </c>
      <c r="F7" s="124">
        <f>F5-F6</f>
        <v>200</v>
      </c>
      <c r="G7" s="124">
        <f t="shared" ref="G7:AD7" si="0">G5-G6</f>
        <v>1300</v>
      </c>
      <c r="H7" s="124">
        <f t="shared" si="0"/>
        <v>-3000</v>
      </c>
      <c r="I7" s="124">
        <f t="shared" si="0"/>
        <v>1900</v>
      </c>
      <c r="J7" s="124">
        <f t="shared" si="0"/>
        <v>3900</v>
      </c>
      <c r="K7" s="124">
        <f t="shared" si="0"/>
        <v>0</v>
      </c>
      <c r="L7" s="124">
        <f t="shared" si="0"/>
        <v>1300</v>
      </c>
      <c r="M7" s="124">
        <f t="shared" si="0"/>
        <v>0</v>
      </c>
      <c r="N7" s="124">
        <f t="shared" si="0"/>
        <v>4200</v>
      </c>
      <c r="O7" s="124">
        <f t="shared" si="0"/>
        <v>0</v>
      </c>
      <c r="P7" s="124">
        <f t="shared" si="0"/>
        <v>200</v>
      </c>
      <c r="Q7" s="124">
        <f t="shared" si="0"/>
        <v>-200</v>
      </c>
      <c r="R7" s="124">
        <f t="shared" si="0"/>
        <v>0</v>
      </c>
      <c r="S7" s="124">
        <f t="shared" si="0"/>
        <v>300</v>
      </c>
      <c r="T7" s="124">
        <f t="shared" si="0"/>
        <v>300</v>
      </c>
      <c r="U7" s="124">
        <f t="shared" si="0"/>
        <v>900</v>
      </c>
      <c r="V7" s="124">
        <f t="shared" si="0"/>
        <v>500</v>
      </c>
      <c r="W7" s="124">
        <f t="shared" si="0"/>
        <v>2000</v>
      </c>
      <c r="X7" s="124">
        <f t="shared" si="0"/>
        <v>0</v>
      </c>
      <c r="Y7" s="124">
        <f t="shared" si="0"/>
        <v>200</v>
      </c>
      <c r="Z7" s="124">
        <f t="shared" si="0"/>
        <v>200</v>
      </c>
      <c r="AA7" s="124">
        <f t="shared" si="0"/>
        <v>0</v>
      </c>
      <c r="AB7" s="124">
        <f t="shared" si="0"/>
        <v>300</v>
      </c>
      <c r="AC7" s="124">
        <f t="shared" si="0"/>
        <v>2400</v>
      </c>
      <c r="AD7" s="125">
        <f t="shared" si="0"/>
        <v>16300</v>
      </c>
    </row>
    <row r="8" spans="1:30" ht="30" customHeight="1">
      <c r="A8" s="783"/>
      <c r="B8" s="790"/>
      <c r="C8" s="126" t="s">
        <v>138</v>
      </c>
      <c r="D8" s="127">
        <f t="shared" ref="D8:AD8" si="1">IF(D5&gt;0,IF(D6&gt;0,D5/D6*100,0),0)</f>
        <v>114.22935297211994</v>
      </c>
      <c r="E8" s="128">
        <f t="shared" si="1"/>
        <v>114.11208642808913</v>
      </c>
      <c r="F8" s="129">
        <f t="shared" si="1"/>
        <v>100.80321285140563</v>
      </c>
      <c r="G8" s="129">
        <f t="shared" si="1"/>
        <v>102.61044176706828</v>
      </c>
      <c r="H8" s="129">
        <f t="shared" si="1"/>
        <v>84.848484848484844</v>
      </c>
      <c r="I8" s="129">
        <f t="shared" si="1"/>
        <v>104.00843881856541</v>
      </c>
      <c r="J8" s="130">
        <f t="shared" si="1"/>
        <v>113.87900355871888</v>
      </c>
      <c r="K8" s="130" t="s">
        <v>52</v>
      </c>
      <c r="L8" s="129">
        <f t="shared" si="1"/>
        <v>113.26530612244898</v>
      </c>
      <c r="M8" s="130" t="s">
        <v>52</v>
      </c>
      <c r="N8" s="129" t="s">
        <v>139</v>
      </c>
      <c r="O8" s="129" t="s">
        <v>52</v>
      </c>
      <c r="P8" s="130">
        <f t="shared" si="1"/>
        <v>113.33333333333333</v>
      </c>
      <c r="Q8" s="129">
        <f t="shared" si="1"/>
        <v>90</v>
      </c>
      <c r="R8" s="130" t="s">
        <v>52</v>
      </c>
      <c r="S8" s="130">
        <f t="shared" si="1"/>
        <v>112.00000000000001</v>
      </c>
      <c r="T8" s="129">
        <f t="shared" si="1"/>
        <v>104.91803278688525</v>
      </c>
      <c r="U8" s="129">
        <f t="shared" si="1"/>
        <v>121.95121951219512</v>
      </c>
      <c r="V8" s="130">
        <f t="shared" si="1"/>
        <v>108.47457627118644</v>
      </c>
      <c r="W8" s="130">
        <f t="shared" si="1"/>
        <v>2100</v>
      </c>
      <c r="X8" s="129" t="s">
        <v>52</v>
      </c>
      <c r="Y8" s="130">
        <f t="shared" si="1"/>
        <v>113.33333333333333</v>
      </c>
      <c r="Z8" s="129">
        <f t="shared" si="1"/>
        <v>109.09090909090908</v>
      </c>
      <c r="AA8" s="129" t="s">
        <v>52</v>
      </c>
      <c r="AB8" s="130">
        <f t="shared" si="1"/>
        <v>112.5</v>
      </c>
      <c r="AC8" s="130" t="s">
        <v>139</v>
      </c>
      <c r="AD8" s="131">
        <f t="shared" si="1"/>
        <v>167.91666666666666</v>
      </c>
    </row>
    <row r="9" spans="1:30" ht="30" customHeight="1" thickBot="1">
      <c r="A9" s="784"/>
      <c r="B9" s="791"/>
      <c r="C9" s="132" t="s">
        <v>154</v>
      </c>
      <c r="D9" s="133">
        <v>100</v>
      </c>
      <c r="E9" s="134">
        <f>E5/$D$5*100</f>
        <v>38.913193644945892</v>
      </c>
      <c r="F9" s="134">
        <f t="shared" ref="F9:AD9" si="2">F5/$D$5*100</f>
        <v>5.7794151508174076</v>
      </c>
      <c r="G9" s="134">
        <f t="shared" si="2"/>
        <v>11.766060326962929</v>
      </c>
      <c r="H9" s="134">
        <f t="shared" si="2"/>
        <v>3.8682938061247985</v>
      </c>
      <c r="I9" s="134">
        <f t="shared" si="2"/>
        <v>11.3516002763067</v>
      </c>
      <c r="J9" s="134">
        <f t="shared" si="2"/>
        <v>7.3681786783329501</v>
      </c>
      <c r="K9" s="134">
        <f t="shared" si="2"/>
        <v>0</v>
      </c>
      <c r="L9" s="134">
        <f t="shared" si="2"/>
        <v>2.5558369790467417</v>
      </c>
      <c r="M9" s="134">
        <f>M5/$D$5*100</f>
        <v>0</v>
      </c>
      <c r="N9" s="134">
        <f t="shared" si="2"/>
        <v>0.96707345153119961</v>
      </c>
      <c r="O9" s="134">
        <f t="shared" si="2"/>
        <v>0</v>
      </c>
      <c r="P9" s="134">
        <f t="shared" si="2"/>
        <v>0.39143449228643795</v>
      </c>
      <c r="Q9" s="134">
        <f t="shared" si="2"/>
        <v>0.41446005065622843</v>
      </c>
      <c r="R9" s="134">
        <f t="shared" si="2"/>
        <v>0</v>
      </c>
      <c r="S9" s="134">
        <f t="shared" si="2"/>
        <v>0.64471563435413304</v>
      </c>
      <c r="T9" s="134">
        <f t="shared" si="2"/>
        <v>1.4736357356665899</v>
      </c>
      <c r="U9" s="134">
        <f t="shared" si="2"/>
        <v>1.1512779184895234</v>
      </c>
      <c r="V9" s="134">
        <f t="shared" si="2"/>
        <v>1.4736357356665899</v>
      </c>
      <c r="W9" s="134">
        <f t="shared" si="2"/>
        <v>0.48353672576559981</v>
      </c>
      <c r="X9" s="134">
        <f t="shared" si="2"/>
        <v>0</v>
      </c>
      <c r="Y9" s="134">
        <f t="shared" si="2"/>
        <v>0.39143449228643795</v>
      </c>
      <c r="Z9" s="134">
        <f t="shared" si="2"/>
        <v>0.55261340087497124</v>
      </c>
      <c r="AA9" s="134">
        <f t="shared" si="2"/>
        <v>0</v>
      </c>
      <c r="AB9" s="134">
        <f>AB5/$D$5*100</f>
        <v>0.62169007598434256</v>
      </c>
      <c r="AC9" s="134">
        <f t="shared" si="2"/>
        <v>0.55261340087497124</v>
      </c>
      <c r="AD9" s="135">
        <f t="shared" si="2"/>
        <v>9.2793000230255576</v>
      </c>
    </row>
    <row r="10" spans="1:30" ht="30" customHeight="1">
      <c r="A10" s="782" t="s">
        <v>103</v>
      </c>
      <c r="B10" s="785" t="s">
        <v>104</v>
      </c>
      <c r="C10" s="670" t="s">
        <v>105</v>
      </c>
      <c r="D10" s="671">
        <f>SUM(E10:AD10)</f>
        <v>905400</v>
      </c>
      <c r="E10" s="672">
        <v>378200</v>
      </c>
      <c r="F10" s="668">
        <v>49600</v>
      </c>
      <c r="G10" s="668">
        <v>94200</v>
      </c>
      <c r="H10" s="668">
        <v>36100</v>
      </c>
      <c r="I10" s="668">
        <v>102600</v>
      </c>
      <c r="J10" s="668">
        <v>69700</v>
      </c>
      <c r="K10" s="668">
        <v>0</v>
      </c>
      <c r="L10" s="668">
        <v>20900</v>
      </c>
      <c r="M10" s="668">
        <v>0</v>
      </c>
      <c r="N10" s="668">
        <v>10100</v>
      </c>
      <c r="O10" s="668">
        <v>0</v>
      </c>
      <c r="P10" s="668">
        <v>4100</v>
      </c>
      <c r="Q10" s="668">
        <v>4600</v>
      </c>
      <c r="R10" s="668">
        <v>0</v>
      </c>
      <c r="S10" s="668">
        <v>6200</v>
      </c>
      <c r="T10" s="668">
        <v>10500</v>
      </c>
      <c r="U10" s="668">
        <v>11100</v>
      </c>
      <c r="V10" s="668">
        <v>11400</v>
      </c>
      <c r="W10" s="668">
        <v>4600</v>
      </c>
      <c r="X10" s="668">
        <v>0</v>
      </c>
      <c r="Y10" s="668">
        <v>3800</v>
      </c>
      <c r="Z10" s="668">
        <v>4900</v>
      </c>
      <c r="AA10" s="668">
        <v>0</v>
      </c>
      <c r="AB10" s="668">
        <v>5200</v>
      </c>
      <c r="AC10" s="668">
        <v>3000</v>
      </c>
      <c r="AD10" s="669">
        <v>74600</v>
      </c>
    </row>
    <row r="11" spans="1:30" ht="30" customHeight="1">
      <c r="A11" s="783"/>
      <c r="B11" s="786"/>
      <c r="C11" s="139" t="s">
        <v>106</v>
      </c>
      <c r="D11" s="140">
        <f>SUM(E11:AD11)</f>
        <v>747400</v>
      </c>
      <c r="E11" s="141">
        <v>304500</v>
      </c>
      <c r="F11" s="141">
        <v>47100</v>
      </c>
      <c r="G11" s="141">
        <v>84500</v>
      </c>
      <c r="H11" s="141">
        <v>39800</v>
      </c>
      <c r="I11" s="141">
        <v>97700</v>
      </c>
      <c r="J11" s="141">
        <v>57100</v>
      </c>
      <c r="K11" s="141">
        <v>0</v>
      </c>
      <c r="L11" s="141">
        <v>18000</v>
      </c>
      <c r="M11" s="141">
        <v>0</v>
      </c>
      <c r="N11" s="141">
        <v>0</v>
      </c>
      <c r="O11" s="141">
        <v>0</v>
      </c>
      <c r="P11" s="141">
        <v>3500</v>
      </c>
      <c r="Q11" s="141">
        <v>4300</v>
      </c>
      <c r="R11" s="141">
        <v>0</v>
      </c>
      <c r="S11" s="141">
        <v>5100</v>
      </c>
      <c r="T11" s="141">
        <v>10800</v>
      </c>
      <c r="U11" s="141">
        <v>8600</v>
      </c>
      <c r="V11" s="141">
        <v>12000</v>
      </c>
      <c r="W11" s="141">
        <v>300</v>
      </c>
      <c r="X11" s="141">
        <v>0</v>
      </c>
      <c r="Y11" s="141">
        <v>3200</v>
      </c>
      <c r="Z11" s="141">
        <v>4300</v>
      </c>
      <c r="AA11" s="141">
        <v>0</v>
      </c>
      <c r="AB11" s="141">
        <v>4700</v>
      </c>
      <c r="AC11" s="141">
        <v>1600</v>
      </c>
      <c r="AD11" s="142">
        <v>40300</v>
      </c>
    </row>
    <row r="12" spans="1:30" ht="30" customHeight="1">
      <c r="A12" s="783"/>
      <c r="B12" s="786"/>
      <c r="C12" s="139" t="s">
        <v>51</v>
      </c>
      <c r="D12" s="122">
        <f>IF(D11=0,0,D10-D11)</f>
        <v>158000</v>
      </c>
      <c r="E12" s="124">
        <f t="shared" ref="E12:P12" si="3">E10-E11</f>
        <v>73700</v>
      </c>
      <c r="F12" s="124">
        <f t="shared" si="3"/>
        <v>2500</v>
      </c>
      <c r="G12" s="124">
        <f t="shared" si="3"/>
        <v>9700</v>
      </c>
      <c r="H12" s="124">
        <f t="shared" si="3"/>
        <v>-3700</v>
      </c>
      <c r="I12" s="124">
        <f t="shared" si="3"/>
        <v>4900</v>
      </c>
      <c r="J12" s="124">
        <f t="shared" si="3"/>
        <v>12600</v>
      </c>
      <c r="K12" s="124">
        <f t="shared" si="3"/>
        <v>0</v>
      </c>
      <c r="L12" s="124">
        <f t="shared" si="3"/>
        <v>2900</v>
      </c>
      <c r="M12" s="124">
        <f t="shared" si="3"/>
        <v>0</v>
      </c>
      <c r="N12" s="124">
        <f t="shared" si="3"/>
        <v>10100</v>
      </c>
      <c r="O12" s="124">
        <f t="shared" si="3"/>
        <v>0</v>
      </c>
      <c r="P12" s="124">
        <f t="shared" si="3"/>
        <v>600</v>
      </c>
      <c r="Q12" s="124">
        <f>Q10-Q11</f>
        <v>300</v>
      </c>
      <c r="R12" s="124">
        <f t="shared" ref="R12:AD12" si="4">R10-R11</f>
        <v>0</v>
      </c>
      <c r="S12" s="124">
        <f t="shared" si="4"/>
        <v>1100</v>
      </c>
      <c r="T12" s="124">
        <f t="shared" si="4"/>
        <v>-300</v>
      </c>
      <c r="U12" s="124">
        <f t="shared" si="4"/>
        <v>2500</v>
      </c>
      <c r="V12" s="124">
        <f t="shared" si="4"/>
        <v>-600</v>
      </c>
      <c r="W12" s="124">
        <f t="shared" si="4"/>
        <v>4300</v>
      </c>
      <c r="X12" s="124">
        <f t="shared" si="4"/>
        <v>0</v>
      </c>
      <c r="Y12" s="124">
        <f t="shared" si="4"/>
        <v>600</v>
      </c>
      <c r="Z12" s="124">
        <f t="shared" si="4"/>
        <v>600</v>
      </c>
      <c r="AA12" s="124">
        <f t="shared" si="4"/>
        <v>0</v>
      </c>
      <c r="AB12" s="124">
        <f t="shared" si="4"/>
        <v>500</v>
      </c>
      <c r="AC12" s="124">
        <f t="shared" si="4"/>
        <v>1400</v>
      </c>
      <c r="AD12" s="125">
        <f t="shared" si="4"/>
        <v>34300</v>
      </c>
    </row>
    <row r="13" spans="1:30" ht="30" customHeight="1">
      <c r="A13" s="783"/>
      <c r="B13" s="786"/>
      <c r="C13" s="143" t="s">
        <v>107</v>
      </c>
      <c r="D13" s="144">
        <f t="shared" ref="D13:AD13" si="5">IF(D10&gt;0,IF(D11&gt;0,D10/D11*100,0),0)</f>
        <v>121.13995183302113</v>
      </c>
      <c r="E13" s="145">
        <f t="shared" si="5"/>
        <v>124.20361247947456</v>
      </c>
      <c r="F13" s="146">
        <f t="shared" si="5"/>
        <v>105.30785562632697</v>
      </c>
      <c r="G13" s="147">
        <f t="shared" si="5"/>
        <v>111.47928994082841</v>
      </c>
      <c r="H13" s="147">
        <f t="shared" si="5"/>
        <v>90.7035175879397</v>
      </c>
      <c r="I13" s="146">
        <f t="shared" si="5"/>
        <v>105.01535312180144</v>
      </c>
      <c r="J13" s="147">
        <f t="shared" si="5"/>
        <v>122.06654991243433</v>
      </c>
      <c r="K13" s="147" t="s">
        <v>52</v>
      </c>
      <c r="L13" s="146">
        <f t="shared" si="5"/>
        <v>116.11111111111111</v>
      </c>
      <c r="M13" s="146" t="s">
        <v>52</v>
      </c>
      <c r="N13" s="147" t="s">
        <v>139</v>
      </c>
      <c r="O13" s="147" t="s">
        <v>52</v>
      </c>
      <c r="P13" s="147">
        <f t="shared" si="5"/>
        <v>117.14285714285715</v>
      </c>
      <c r="Q13" s="147">
        <f t="shared" si="5"/>
        <v>106.9767441860465</v>
      </c>
      <c r="R13" s="147" t="s">
        <v>52</v>
      </c>
      <c r="S13" s="147">
        <f t="shared" si="5"/>
        <v>121.56862745098039</v>
      </c>
      <c r="T13" s="147">
        <f t="shared" si="5"/>
        <v>97.222222222222214</v>
      </c>
      <c r="U13" s="146">
        <f t="shared" si="5"/>
        <v>129.06976744186048</v>
      </c>
      <c r="V13" s="147">
        <f t="shared" si="5"/>
        <v>95</v>
      </c>
      <c r="W13" s="147">
        <f t="shared" si="5"/>
        <v>1533.3333333333335</v>
      </c>
      <c r="X13" s="147" t="s">
        <v>52</v>
      </c>
      <c r="Y13" s="147">
        <f t="shared" si="5"/>
        <v>118.75</v>
      </c>
      <c r="Z13" s="147">
        <f t="shared" si="5"/>
        <v>113.95348837209302</v>
      </c>
      <c r="AA13" s="147" t="s">
        <v>52</v>
      </c>
      <c r="AB13" s="147">
        <f t="shared" si="5"/>
        <v>110.63829787234043</v>
      </c>
      <c r="AC13" s="147">
        <f t="shared" si="5"/>
        <v>187.5</v>
      </c>
      <c r="AD13" s="148">
        <f t="shared" si="5"/>
        <v>185.11166253101737</v>
      </c>
    </row>
    <row r="14" spans="1:30" ht="30" customHeight="1" thickBot="1">
      <c r="A14" s="784"/>
      <c r="B14" s="787"/>
      <c r="C14" s="149" t="s">
        <v>102</v>
      </c>
      <c r="D14" s="150">
        <v>100</v>
      </c>
      <c r="E14" s="151">
        <f>E10/$D$10*100</f>
        <v>41.771592666224869</v>
      </c>
      <c r="F14" s="151">
        <f t="shared" ref="F14:AD14" si="6">F10/$D$10*100</f>
        <v>5.4782416611442457</v>
      </c>
      <c r="G14" s="151">
        <f t="shared" si="6"/>
        <v>10.404241219350563</v>
      </c>
      <c r="H14" s="151">
        <f t="shared" si="6"/>
        <v>3.98718798321184</v>
      </c>
      <c r="I14" s="151">
        <f t="shared" si="6"/>
        <v>11.332007952286283</v>
      </c>
      <c r="J14" s="151">
        <f t="shared" si="6"/>
        <v>7.6982549149547168</v>
      </c>
      <c r="K14" s="151">
        <f t="shared" si="6"/>
        <v>0</v>
      </c>
      <c r="L14" s="151">
        <f t="shared" si="6"/>
        <v>2.3083719902805386</v>
      </c>
      <c r="M14" s="151">
        <f t="shared" si="6"/>
        <v>0</v>
      </c>
      <c r="N14" s="151">
        <f t="shared" si="6"/>
        <v>1.1155290479346147</v>
      </c>
      <c r="O14" s="151">
        <f t="shared" si="6"/>
        <v>0</v>
      </c>
      <c r="P14" s="151">
        <f t="shared" si="6"/>
        <v>0.452838524409101</v>
      </c>
      <c r="Q14" s="151">
        <f>Q10/$D$10*100</f>
        <v>0.50806273470289376</v>
      </c>
      <c r="R14" s="151">
        <f t="shared" si="6"/>
        <v>0</v>
      </c>
      <c r="S14" s="151">
        <f t="shared" si="6"/>
        <v>0.68478020764303071</v>
      </c>
      <c r="T14" s="151">
        <f t="shared" si="6"/>
        <v>1.1597084161696489</v>
      </c>
      <c r="U14" s="151">
        <f t="shared" si="6"/>
        <v>1.2259774685222002</v>
      </c>
      <c r="V14" s="151">
        <f t="shared" si="6"/>
        <v>1.2591119946984757</v>
      </c>
      <c r="W14" s="151">
        <f t="shared" si="6"/>
        <v>0.50806273470289376</v>
      </c>
      <c r="X14" s="151">
        <f t="shared" si="6"/>
        <v>0</v>
      </c>
      <c r="Y14" s="151">
        <f t="shared" si="6"/>
        <v>0.41970399823282534</v>
      </c>
      <c r="Z14" s="151">
        <f t="shared" si="6"/>
        <v>0.54119726087916942</v>
      </c>
      <c r="AA14" s="151">
        <f t="shared" si="6"/>
        <v>0</v>
      </c>
      <c r="AB14" s="151">
        <f t="shared" si="6"/>
        <v>0.57433178705544508</v>
      </c>
      <c r="AC14" s="151">
        <f t="shared" si="6"/>
        <v>0.33134526176275675</v>
      </c>
      <c r="AD14" s="152">
        <f t="shared" si="6"/>
        <v>8.2394521758338861</v>
      </c>
    </row>
    <row r="15" spans="1:30" ht="30" customHeight="1">
      <c r="A15" s="782" t="s">
        <v>108</v>
      </c>
      <c r="B15" s="785" t="s">
        <v>109</v>
      </c>
      <c r="C15" s="666" t="s">
        <v>110</v>
      </c>
      <c r="D15" s="667">
        <f>SUM(E15:AD15)</f>
        <v>2278300</v>
      </c>
      <c r="E15" s="668">
        <v>1031100</v>
      </c>
      <c r="F15" s="668">
        <v>117900</v>
      </c>
      <c r="G15" s="668">
        <v>199500</v>
      </c>
      <c r="H15" s="668">
        <v>93000</v>
      </c>
      <c r="I15" s="668">
        <v>275400</v>
      </c>
      <c r="J15" s="668">
        <v>187100</v>
      </c>
      <c r="K15" s="668">
        <v>100</v>
      </c>
      <c r="L15" s="668">
        <v>51500</v>
      </c>
      <c r="M15" s="668">
        <v>200</v>
      </c>
      <c r="N15" s="668">
        <v>25400</v>
      </c>
      <c r="O15" s="668">
        <v>600</v>
      </c>
      <c r="P15" s="668">
        <v>9500</v>
      </c>
      <c r="Q15" s="668">
        <v>12100</v>
      </c>
      <c r="R15" s="668">
        <v>100</v>
      </c>
      <c r="S15" s="668">
        <v>14500</v>
      </c>
      <c r="T15" s="668">
        <v>19500</v>
      </c>
      <c r="U15" s="668">
        <v>29800</v>
      </c>
      <c r="V15" s="668">
        <v>22800</v>
      </c>
      <c r="W15" s="668">
        <v>13000</v>
      </c>
      <c r="X15" s="668">
        <v>0</v>
      </c>
      <c r="Y15" s="668">
        <v>10400</v>
      </c>
      <c r="Z15" s="668">
        <v>12900</v>
      </c>
      <c r="AA15" s="668">
        <v>100</v>
      </c>
      <c r="AB15" s="668">
        <v>13200</v>
      </c>
      <c r="AC15" s="668">
        <v>5100</v>
      </c>
      <c r="AD15" s="669">
        <v>133500</v>
      </c>
    </row>
    <row r="16" spans="1:30" ht="30" customHeight="1">
      <c r="A16" s="783"/>
      <c r="B16" s="786"/>
      <c r="C16" s="139" t="s">
        <v>111</v>
      </c>
      <c r="D16" s="140">
        <f>SUM(E16:AD16)</f>
        <v>2007800</v>
      </c>
      <c r="E16" s="141">
        <v>903400</v>
      </c>
      <c r="F16" s="141">
        <v>117600</v>
      </c>
      <c r="G16" s="141">
        <v>184500</v>
      </c>
      <c r="H16" s="141">
        <v>93000</v>
      </c>
      <c r="I16" s="141">
        <v>262700</v>
      </c>
      <c r="J16" s="141">
        <v>168700</v>
      </c>
      <c r="K16" s="141">
        <v>0</v>
      </c>
      <c r="L16" s="141">
        <v>47300</v>
      </c>
      <c r="M16" s="141">
        <v>0</v>
      </c>
      <c r="N16" s="141">
        <v>11800</v>
      </c>
      <c r="O16" s="141">
        <v>400</v>
      </c>
      <c r="P16" s="141">
        <v>8900</v>
      </c>
      <c r="Q16" s="141">
        <v>12200</v>
      </c>
      <c r="R16" s="141">
        <v>0</v>
      </c>
      <c r="S16" s="141">
        <v>13000</v>
      </c>
      <c r="T16" s="141">
        <v>19200</v>
      </c>
      <c r="U16" s="141">
        <v>24800</v>
      </c>
      <c r="V16" s="141">
        <v>26000</v>
      </c>
      <c r="W16" s="141">
        <v>500</v>
      </c>
      <c r="X16" s="141">
        <v>0</v>
      </c>
      <c r="Y16" s="141">
        <v>9000</v>
      </c>
      <c r="Z16" s="141">
        <v>12300</v>
      </c>
      <c r="AA16" s="141">
        <v>0</v>
      </c>
      <c r="AB16" s="141">
        <v>11300</v>
      </c>
      <c r="AC16" s="141">
        <v>3400</v>
      </c>
      <c r="AD16" s="142">
        <v>77800</v>
      </c>
    </row>
    <row r="17" spans="1:30" ht="30" customHeight="1">
      <c r="A17" s="783"/>
      <c r="B17" s="786"/>
      <c r="C17" s="139" t="s">
        <v>51</v>
      </c>
      <c r="D17" s="154">
        <f>IF(D16=0,0,D15-D16)</f>
        <v>270500</v>
      </c>
      <c r="E17" s="155">
        <f t="shared" ref="E17:AD17" si="7">E15-E16</f>
        <v>127700</v>
      </c>
      <c r="F17" s="155">
        <f t="shared" si="7"/>
        <v>300</v>
      </c>
      <c r="G17" s="155">
        <f t="shared" si="7"/>
        <v>15000</v>
      </c>
      <c r="H17" s="155">
        <f t="shared" si="7"/>
        <v>0</v>
      </c>
      <c r="I17" s="155">
        <f t="shared" si="7"/>
        <v>12700</v>
      </c>
      <c r="J17" s="155">
        <f t="shared" si="7"/>
        <v>18400</v>
      </c>
      <c r="K17" s="155">
        <f t="shared" si="7"/>
        <v>100</v>
      </c>
      <c r="L17" s="155">
        <f t="shared" si="7"/>
        <v>4200</v>
      </c>
      <c r="M17" s="155">
        <f t="shared" si="7"/>
        <v>200</v>
      </c>
      <c r="N17" s="155">
        <f t="shared" si="7"/>
        <v>13600</v>
      </c>
      <c r="O17" s="155">
        <f t="shared" si="7"/>
        <v>200</v>
      </c>
      <c r="P17" s="155">
        <f t="shared" si="7"/>
        <v>600</v>
      </c>
      <c r="Q17" s="155">
        <f t="shared" si="7"/>
        <v>-100</v>
      </c>
      <c r="R17" s="155">
        <f t="shared" si="7"/>
        <v>100</v>
      </c>
      <c r="S17" s="155">
        <f t="shared" si="7"/>
        <v>1500</v>
      </c>
      <c r="T17" s="155">
        <f t="shared" si="7"/>
        <v>300</v>
      </c>
      <c r="U17" s="155">
        <f t="shared" si="7"/>
        <v>5000</v>
      </c>
      <c r="V17" s="155">
        <f t="shared" si="7"/>
        <v>-3200</v>
      </c>
      <c r="W17" s="155">
        <f t="shared" si="7"/>
        <v>12500</v>
      </c>
      <c r="X17" s="155">
        <f t="shared" si="7"/>
        <v>0</v>
      </c>
      <c r="Y17" s="155">
        <f t="shared" si="7"/>
        <v>1400</v>
      </c>
      <c r="Z17" s="155">
        <f t="shared" si="7"/>
        <v>600</v>
      </c>
      <c r="AA17" s="155">
        <f t="shared" si="7"/>
        <v>100</v>
      </c>
      <c r="AB17" s="155">
        <f t="shared" si="7"/>
        <v>1900</v>
      </c>
      <c r="AC17" s="155">
        <f t="shared" si="7"/>
        <v>1700</v>
      </c>
      <c r="AD17" s="156">
        <f t="shared" si="7"/>
        <v>55700</v>
      </c>
    </row>
    <row r="18" spans="1:30" ht="30" customHeight="1">
      <c r="A18" s="783"/>
      <c r="B18" s="786"/>
      <c r="C18" s="143" t="s">
        <v>112</v>
      </c>
      <c r="D18" s="144">
        <f t="shared" ref="D18:AD18" si="8">IF(D15&gt;0,IF(D16&gt;0,D15/D16*100,0),0)</f>
        <v>113.4724574160773</v>
      </c>
      <c r="E18" s="145">
        <f t="shared" si="8"/>
        <v>114.13548815585565</v>
      </c>
      <c r="F18" s="146">
        <f t="shared" si="8"/>
        <v>100.25510204081634</v>
      </c>
      <c r="G18" s="147">
        <f t="shared" si="8"/>
        <v>108.130081300813</v>
      </c>
      <c r="H18" s="147">
        <f t="shared" si="8"/>
        <v>100</v>
      </c>
      <c r="I18" s="146">
        <f t="shared" si="8"/>
        <v>104.8344118766654</v>
      </c>
      <c r="J18" s="147">
        <f t="shared" si="8"/>
        <v>110.90693538826319</v>
      </c>
      <c r="K18" s="130" t="s">
        <v>139</v>
      </c>
      <c r="L18" s="146">
        <f t="shared" si="8"/>
        <v>108.87949260042282</v>
      </c>
      <c r="M18" s="130" t="s">
        <v>139</v>
      </c>
      <c r="N18" s="147">
        <f t="shared" si="8"/>
        <v>215.25423728813558</v>
      </c>
      <c r="O18" s="147">
        <f t="shared" si="8"/>
        <v>150</v>
      </c>
      <c r="P18" s="147">
        <f t="shared" si="8"/>
        <v>106.74157303370787</v>
      </c>
      <c r="Q18" s="147">
        <f t="shared" si="8"/>
        <v>99.180327868852459</v>
      </c>
      <c r="R18" s="130" t="s">
        <v>139</v>
      </c>
      <c r="S18" s="147">
        <f t="shared" si="8"/>
        <v>111.53846153846155</v>
      </c>
      <c r="T18" s="147">
        <f t="shared" si="8"/>
        <v>101.5625</v>
      </c>
      <c r="U18" s="146">
        <f t="shared" si="8"/>
        <v>120.16129032258065</v>
      </c>
      <c r="V18" s="147">
        <f t="shared" si="8"/>
        <v>87.692307692307693</v>
      </c>
      <c r="W18" s="147">
        <f t="shared" si="8"/>
        <v>2600</v>
      </c>
      <c r="X18" s="146" t="s">
        <v>52</v>
      </c>
      <c r="Y18" s="147">
        <f t="shared" si="8"/>
        <v>115.55555555555554</v>
      </c>
      <c r="Z18" s="147">
        <f t="shared" si="8"/>
        <v>104.8780487804878</v>
      </c>
      <c r="AA18" s="130" t="s">
        <v>139</v>
      </c>
      <c r="AB18" s="147">
        <f t="shared" si="8"/>
        <v>116.8141592920354</v>
      </c>
      <c r="AC18" s="147">
        <f t="shared" si="8"/>
        <v>150</v>
      </c>
      <c r="AD18" s="148">
        <f t="shared" si="8"/>
        <v>171.59383033419022</v>
      </c>
    </row>
    <row r="19" spans="1:30" ht="30" customHeight="1" thickBot="1">
      <c r="A19" s="784"/>
      <c r="B19" s="787"/>
      <c r="C19" s="149" t="s">
        <v>140</v>
      </c>
      <c r="D19" s="150">
        <v>100</v>
      </c>
      <c r="E19" s="151">
        <f>E15/$D$15*100</f>
        <v>45.25742878462011</v>
      </c>
      <c r="F19" s="151">
        <f t="shared" ref="F19:AD19" si="9">F15/$D$15*100</f>
        <v>5.1749111179388141</v>
      </c>
      <c r="G19" s="151">
        <f t="shared" si="9"/>
        <v>8.7565289909142781</v>
      </c>
      <c r="H19" s="151">
        <f t="shared" si="9"/>
        <v>4.0819909581705653</v>
      </c>
      <c r="I19" s="151">
        <f t="shared" si="9"/>
        <v>12.087960321292192</v>
      </c>
      <c r="J19" s="151">
        <f t="shared" si="9"/>
        <v>8.2122635298248685</v>
      </c>
      <c r="K19" s="151">
        <f t="shared" si="9"/>
        <v>4.3892375894307159E-3</v>
      </c>
      <c r="L19" s="151">
        <f t="shared" si="9"/>
        <v>2.2604573585568186</v>
      </c>
      <c r="M19" s="151">
        <f t="shared" si="9"/>
        <v>8.7784751788614317E-3</v>
      </c>
      <c r="N19" s="151">
        <f t="shared" si="9"/>
        <v>1.1148663477154019</v>
      </c>
      <c r="O19" s="151">
        <f t="shared" si="9"/>
        <v>2.6335425536584293E-2</v>
      </c>
      <c r="P19" s="151">
        <f t="shared" si="9"/>
        <v>0.41697757099591798</v>
      </c>
      <c r="Q19" s="151">
        <f>Q15/$D$15*100</f>
        <v>0.53109774832111656</v>
      </c>
      <c r="R19" s="151">
        <f t="shared" si="9"/>
        <v>4.3892375894307159E-3</v>
      </c>
      <c r="S19" s="151">
        <f t="shared" si="9"/>
        <v>0.63643945046745376</v>
      </c>
      <c r="T19" s="151">
        <f t="shared" si="9"/>
        <v>0.8559013299389896</v>
      </c>
      <c r="U19" s="151">
        <f t="shared" si="9"/>
        <v>1.3079928016503535</v>
      </c>
      <c r="V19" s="151">
        <f t="shared" si="9"/>
        <v>1.0007461703902032</v>
      </c>
      <c r="W19" s="151">
        <f t="shared" si="9"/>
        <v>0.57060088662599306</v>
      </c>
      <c r="X19" s="151">
        <f t="shared" si="9"/>
        <v>0</v>
      </c>
      <c r="Y19" s="151">
        <f t="shared" si="9"/>
        <v>0.45648070930079448</v>
      </c>
      <c r="Z19" s="151">
        <f t="shared" si="9"/>
        <v>0.56621164903656229</v>
      </c>
      <c r="AA19" s="151">
        <f t="shared" si="9"/>
        <v>4.3892375894307159E-3</v>
      </c>
      <c r="AB19" s="151">
        <f t="shared" si="9"/>
        <v>0.5793793618048545</v>
      </c>
      <c r="AC19" s="151">
        <f t="shared" si="9"/>
        <v>0.22385111706096653</v>
      </c>
      <c r="AD19" s="152">
        <f t="shared" si="9"/>
        <v>5.8596321818900057</v>
      </c>
    </row>
    <row r="20" spans="1:30" ht="14.25">
      <c r="A20" s="157" t="s">
        <v>55</v>
      </c>
      <c r="B20" s="109" t="s">
        <v>56</v>
      </c>
      <c r="C20" s="158"/>
      <c r="D20" s="108"/>
      <c r="E20" s="108"/>
      <c r="F20" s="108"/>
      <c r="G20" s="108"/>
      <c r="H20" s="108"/>
      <c r="I20" s="108"/>
      <c r="J20" s="43"/>
      <c r="K20" s="43"/>
      <c r="L20" s="43"/>
      <c r="M20" s="43"/>
      <c r="N20" s="43"/>
      <c r="O20" s="43"/>
      <c r="P20" s="43"/>
      <c r="Q20" s="43"/>
      <c r="R20" s="43"/>
      <c r="S20" s="43"/>
      <c r="T20" s="43"/>
      <c r="U20" s="43"/>
      <c r="V20" s="43"/>
      <c r="W20" s="43"/>
      <c r="X20" s="43"/>
      <c r="Y20" s="43"/>
      <c r="Z20" s="43"/>
      <c r="AA20" s="43"/>
      <c r="AB20" s="43"/>
      <c r="AC20" s="43"/>
      <c r="AD20" s="43"/>
    </row>
    <row r="21" spans="1:30" ht="14.25">
      <c r="A21" s="43"/>
      <c r="B21" s="109" t="s">
        <v>141</v>
      </c>
      <c r="C21" s="158"/>
      <c r="D21" s="108"/>
      <c r="E21" s="108"/>
      <c r="F21" s="108"/>
      <c r="G21" s="108"/>
      <c r="H21" s="108"/>
      <c r="I21" s="108"/>
      <c r="J21" s="108"/>
      <c r="K21" s="108"/>
      <c r="L21" s="108"/>
      <c r="M21" s="108"/>
      <c r="N21" s="108"/>
      <c r="O21" s="108"/>
      <c r="P21" s="108"/>
      <c r="Q21" s="108"/>
      <c r="R21" s="108"/>
      <c r="S21" s="108"/>
      <c r="T21" s="108"/>
      <c r="U21" s="108"/>
      <c r="V21" s="43"/>
      <c r="W21" s="43"/>
      <c r="X21" s="43"/>
      <c r="Y21" s="43"/>
      <c r="Z21" s="43"/>
      <c r="AA21" s="43"/>
      <c r="AB21" s="43"/>
      <c r="AC21" s="43"/>
      <c r="AD21" s="43"/>
    </row>
    <row r="22" spans="1:30" ht="14.25">
      <c r="A22" s="43"/>
      <c r="B22" s="109" t="s">
        <v>142</v>
      </c>
      <c r="C22" s="158"/>
      <c r="D22" s="108"/>
      <c r="E22" s="108"/>
      <c r="F22" s="108"/>
      <c r="G22" s="108"/>
      <c r="H22" s="108"/>
      <c r="I22" s="108"/>
      <c r="J22" s="108"/>
      <c r="K22" s="108"/>
      <c r="L22" s="108"/>
      <c r="M22" s="108"/>
      <c r="N22" s="108"/>
      <c r="O22" s="108"/>
      <c r="P22" s="108"/>
      <c r="Q22" s="108"/>
      <c r="R22" s="108"/>
      <c r="S22" s="108"/>
      <c r="T22" s="108"/>
      <c r="U22" s="108"/>
      <c r="V22" s="43"/>
      <c r="W22" s="43"/>
      <c r="X22" s="43"/>
      <c r="Y22" s="43"/>
      <c r="Z22" s="43"/>
      <c r="AA22" s="43"/>
      <c r="AB22" s="43"/>
      <c r="AC22" s="43"/>
      <c r="AD22" s="43"/>
    </row>
  </sheetData>
  <mergeCells count="7">
    <mergeCell ref="A15:A19"/>
    <mergeCell ref="B15:B19"/>
    <mergeCell ref="A1:B1"/>
    <mergeCell ref="A4:B4"/>
    <mergeCell ref="A5:B9"/>
    <mergeCell ref="A10:A14"/>
    <mergeCell ref="B10:B14"/>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workbookViewId="0">
      <selection activeCell="D6" sqref="D6"/>
    </sheetView>
  </sheetViews>
  <sheetFormatPr defaultRowHeight="13.5"/>
  <cols>
    <col min="1" max="1" width="12.125" style="8" customWidth="1"/>
    <col min="2" max="2" width="9" style="8"/>
    <col min="3" max="3" width="12.75" style="8" customWidth="1"/>
    <col min="4" max="4" width="15.375" style="8" bestFit="1" customWidth="1"/>
    <col min="5" max="12" width="12.75" style="8" customWidth="1"/>
    <col min="13" max="16384" width="9" style="8"/>
  </cols>
  <sheetData>
    <row r="1" spans="1:13" s="636" customFormat="1" ht="24" customHeight="1">
      <c r="A1" s="758" t="str">
        <f>平成24年度!A1</f>
        <v>平成2４年度</v>
      </c>
      <c r="B1" s="758"/>
      <c r="C1" s="637"/>
      <c r="D1" s="637"/>
      <c r="E1" s="638" t="str">
        <f ca="1">RIGHT(CELL("filename",$A$1),LEN(CELL("filename",$A$1))-FIND("]",CELL("filename",$A$1)))</f>
        <v>５月（３表）</v>
      </c>
      <c r="F1" s="639" t="s">
        <v>19</v>
      </c>
      <c r="G1" s="638"/>
      <c r="H1" s="639"/>
      <c r="I1" s="640"/>
      <c r="J1" s="638"/>
      <c r="K1" s="634"/>
      <c r="L1" s="635"/>
      <c r="M1" s="635"/>
    </row>
    <row r="2" spans="1:13" ht="21.75" thickBot="1">
      <c r="A2" s="46" t="s">
        <v>143</v>
      </c>
      <c r="B2" s="47"/>
      <c r="C2" s="47"/>
      <c r="D2" s="48"/>
      <c r="E2" s="47"/>
      <c r="F2" s="47"/>
      <c r="G2" s="47"/>
      <c r="H2" s="47"/>
      <c r="I2" s="47"/>
      <c r="J2" s="47"/>
      <c r="K2" s="47"/>
      <c r="L2" s="47"/>
      <c r="M2" s="47"/>
    </row>
    <row r="3" spans="1:13" ht="18.75">
      <c r="A3" s="49"/>
      <c r="B3" s="50"/>
      <c r="C3" s="112" t="s">
        <v>49</v>
      </c>
      <c r="D3" s="739"/>
      <c r="E3" s="729">
        <v>1</v>
      </c>
      <c r="F3" s="729">
        <v>2</v>
      </c>
      <c r="G3" s="729">
        <v>3</v>
      </c>
      <c r="H3" s="729">
        <v>4</v>
      </c>
      <c r="I3" s="729">
        <v>5</v>
      </c>
      <c r="J3" s="729">
        <v>6</v>
      </c>
      <c r="K3" s="729">
        <v>7</v>
      </c>
      <c r="L3" s="52">
        <v>8</v>
      </c>
      <c r="M3" s="515"/>
    </row>
    <row r="4" spans="1:13" ht="19.5" thickBot="1">
      <c r="A4" s="799" t="s">
        <v>95</v>
      </c>
      <c r="B4" s="800"/>
      <c r="C4" s="116"/>
      <c r="D4" s="740" t="s">
        <v>144</v>
      </c>
      <c r="E4" s="750" t="s">
        <v>145</v>
      </c>
      <c r="F4" s="751" t="s">
        <v>146</v>
      </c>
      <c r="G4" s="751" t="s">
        <v>147</v>
      </c>
      <c r="H4" s="751" t="s">
        <v>148</v>
      </c>
      <c r="I4" s="751" t="s">
        <v>57</v>
      </c>
      <c r="J4" s="751" t="s">
        <v>149</v>
      </c>
      <c r="K4" s="751" t="s">
        <v>58</v>
      </c>
      <c r="L4" s="54" t="s">
        <v>150</v>
      </c>
      <c r="M4" s="55"/>
    </row>
    <row r="5" spans="1:13" ht="30" customHeight="1">
      <c r="A5" s="792" t="s">
        <v>100</v>
      </c>
      <c r="B5" s="793"/>
      <c r="C5" s="736" t="s">
        <v>153</v>
      </c>
      <c r="D5" s="737">
        <f>SUM(E5:L5)</f>
        <v>40300</v>
      </c>
      <c r="E5" s="738">
        <v>17800</v>
      </c>
      <c r="F5" s="738">
        <v>1600</v>
      </c>
      <c r="G5" s="738">
        <v>6400</v>
      </c>
      <c r="H5" s="738">
        <v>4700</v>
      </c>
      <c r="I5" s="738">
        <v>500</v>
      </c>
      <c r="J5" s="738">
        <v>200</v>
      </c>
      <c r="K5" s="738">
        <v>0</v>
      </c>
      <c r="L5" s="59">
        <v>9100</v>
      </c>
      <c r="M5" s="60"/>
    </row>
    <row r="6" spans="1:13" ht="30" customHeight="1">
      <c r="A6" s="792"/>
      <c r="B6" s="794"/>
      <c r="C6" s="62" t="s">
        <v>68</v>
      </c>
      <c r="D6" s="57">
        <f>SUM(E6:L6)</f>
        <v>24000</v>
      </c>
      <c r="E6" s="63">
        <v>11600</v>
      </c>
      <c r="F6" s="63">
        <v>1100</v>
      </c>
      <c r="G6" s="63">
        <v>2700</v>
      </c>
      <c r="H6" s="63">
        <v>1700</v>
      </c>
      <c r="I6" s="63">
        <v>400</v>
      </c>
      <c r="J6" s="63">
        <v>100</v>
      </c>
      <c r="K6" s="63">
        <v>0</v>
      </c>
      <c r="L6" s="63">
        <v>6400</v>
      </c>
      <c r="M6" s="64"/>
    </row>
    <row r="7" spans="1:13" ht="30" customHeight="1">
      <c r="A7" s="792"/>
      <c r="B7" s="794"/>
      <c r="C7" s="62" t="s">
        <v>51</v>
      </c>
      <c r="D7" s="65">
        <f t="shared" ref="D7:L7" si="0">D5-D6</f>
        <v>16300</v>
      </c>
      <c r="E7" s="66">
        <f t="shared" si="0"/>
        <v>6200</v>
      </c>
      <c r="F7" s="67">
        <f t="shared" si="0"/>
        <v>500</v>
      </c>
      <c r="G7" s="67">
        <f t="shared" si="0"/>
        <v>3700</v>
      </c>
      <c r="H7" s="67">
        <f t="shared" si="0"/>
        <v>3000</v>
      </c>
      <c r="I7" s="67">
        <f t="shared" si="0"/>
        <v>100</v>
      </c>
      <c r="J7" s="67">
        <f t="shared" si="0"/>
        <v>100</v>
      </c>
      <c r="K7" s="67">
        <f t="shared" si="0"/>
        <v>0</v>
      </c>
      <c r="L7" s="67">
        <f t="shared" si="0"/>
        <v>2700</v>
      </c>
      <c r="M7" s="68"/>
    </row>
    <row r="8" spans="1:13" ht="30" customHeight="1">
      <c r="A8" s="792"/>
      <c r="B8" s="794"/>
      <c r="C8" s="70" t="s">
        <v>138</v>
      </c>
      <c r="D8" s="71">
        <f t="shared" ref="D8:J8" si="1">IF(D5&gt;0,IF(D6&gt;0,D5/D6*100,0),0)</f>
        <v>167.91666666666666</v>
      </c>
      <c r="E8" s="72">
        <f t="shared" si="1"/>
        <v>153.44827586206898</v>
      </c>
      <c r="F8" s="73">
        <f t="shared" si="1"/>
        <v>145.45454545454547</v>
      </c>
      <c r="G8" s="73">
        <f t="shared" si="1"/>
        <v>237.03703703703701</v>
      </c>
      <c r="H8" s="73">
        <f t="shared" si="1"/>
        <v>276.47058823529409</v>
      </c>
      <c r="I8" s="73">
        <f t="shared" si="1"/>
        <v>125</v>
      </c>
      <c r="J8" s="73">
        <f t="shared" si="1"/>
        <v>200</v>
      </c>
      <c r="K8" s="73" t="s">
        <v>52</v>
      </c>
      <c r="L8" s="73">
        <f>IF(L5&gt;0,IF(L6&gt;0,L5/L6*100,0),0)</f>
        <v>142.1875</v>
      </c>
      <c r="M8" s="74"/>
    </row>
    <row r="9" spans="1:13" ht="30" customHeight="1" thickBot="1">
      <c r="A9" s="795"/>
      <c r="B9" s="796"/>
      <c r="C9" s="77" t="s">
        <v>154</v>
      </c>
      <c r="D9" s="78">
        <v>100</v>
      </c>
      <c r="E9" s="79">
        <f>E5/$D$5*100</f>
        <v>44.168734491315135</v>
      </c>
      <c r="F9" s="79">
        <f t="shared" ref="F9:L9" si="2">F5/$D$5*100</f>
        <v>3.9702233250620349</v>
      </c>
      <c r="G9" s="79">
        <f t="shared" si="2"/>
        <v>15.88089330024814</v>
      </c>
      <c r="H9" s="79">
        <f t="shared" si="2"/>
        <v>11.662531017369728</v>
      </c>
      <c r="I9" s="79">
        <f t="shared" si="2"/>
        <v>1.240694789081886</v>
      </c>
      <c r="J9" s="79">
        <f t="shared" si="2"/>
        <v>0.49627791563275436</v>
      </c>
      <c r="K9" s="79">
        <f t="shared" si="2"/>
        <v>0</v>
      </c>
      <c r="L9" s="79">
        <f t="shared" si="2"/>
        <v>22.58064516129032</v>
      </c>
      <c r="M9" s="81"/>
    </row>
    <row r="10" spans="1:13" ht="30" customHeight="1">
      <c r="A10" s="797" t="s">
        <v>103</v>
      </c>
      <c r="B10" s="798" t="s">
        <v>104</v>
      </c>
      <c r="C10" s="741" t="s">
        <v>105</v>
      </c>
      <c r="D10" s="737">
        <f>SUM(E10:M10)</f>
        <v>74600</v>
      </c>
      <c r="E10" s="742">
        <v>32000</v>
      </c>
      <c r="F10" s="742">
        <v>3700</v>
      </c>
      <c r="G10" s="742">
        <v>12100</v>
      </c>
      <c r="H10" s="742">
        <v>9100</v>
      </c>
      <c r="I10" s="742">
        <v>1100</v>
      </c>
      <c r="J10" s="742">
        <v>400</v>
      </c>
      <c r="K10" s="742">
        <v>100</v>
      </c>
      <c r="L10" s="82">
        <v>16100</v>
      </c>
      <c r="M10" s="83"/>
    </row>
    <row r="11" spans="1:13" ht="30" customHeight="1">
      <c r="A11" s="792"/>
      <c r="B11" s="794"/>
      <c r="C11" s="85" t="s">
        <v>106</v>
      </c>
      <c r="D11" s="86">
        <f>SUM(E11:M11)</f>
        <v>40300</v>
      </c>
      <c r="E11" s="87">
        <v>19100</v>
      </c>
      <c r="F11" s="87">
        <v>2000</v>
      </c>
      <c r="G11" s="87">
        <v>4400</v>
      </c>
      <c r="H11" s="87">
        <v>2600</v>
      </c>
      <c r="I11" s="87">
        <v>900</v>
      </c>
      <c r="J11" s="87">
        <v>300</v>
      </c>
      <c r="K11" s="87">
        <v>0</v>
      </c>
      <c r="L11" s="87">
        <v>11000</v>
      </c>
      <c r="M11" s="88"/>
    </row>
    <row r="12" spans="1:13" ht="30" customHeight="1">
      <c r="A12" s="792"/>
      <c r="B12" s="794"/>
      <c r="C12" s="85" t="s">
        <v>51</v>
      </c>
      <c r="D12" s="65">
        <f>IF(D11=0,0,D10-D11)</f>
        <v>34300</v>
      </c>
      <c r="E12" s="67">
        <f t="shared" ref="E12:L12" si="3">E10-E11</f>
        <v>12900</v>
      </c>
      <c r="F12" s="67">
        <f t="shared" si="3"/>
        <v>1700</v>
      </c>
      <c r="G12" s="67">
        <f t="shared" si="3"/>
        <v>7700</v>
      </c>
      <c r="H12" s="67">
        <f t="shared" si="3"/>
        <v>6500</v>
      </c>
      <c r="I12" s="67">
        <f t="shared" si="3"/>
        <v>200</v>
      </c>
      <c r="J12" s="67">
        <f t="shared" si="3"/>
        <v>100</v>
      </c>
      <c r="K12" s="67">
        <f t="shared" si="3"/>
        <v>100</v>
      </c>
      <c r="L12" s="67">
        <f t="shared" si="3"/>
        <v>5100</v>
      </c>
      <c r="M12" s="68"/>
    </row>
    <row r="13" spans="1:13" ht="30" customHeight="1">
      <c r="A13" s="792"/>
      <c r="B13" s="794"/>
      <c r="C13" s="90" t="s">
        <v>107</v>
      </c>
      <c r="D13" s="91">
        <f t="shared" ref="D13:J13" si="4">IF(D10&gt;0,IF(D11&gt;0,D10/D11*100,0),0)</f>
        <v>185.11166253101737</v>
      </c>
      <c r="E13" s="92">
        <f t="shared" si="4"/>
        <v>167.5392670157068</v>
      </c>
      <c r="F13" s="93">
        <f t="shared" si="4"/>
        <v>185</v>
      </c>
      <c r="G13" s="94">
        <f t="shared" si="4"/>
        <v>275</v>
      </c>
      <c r="H13" s="94">
        <f t="shared" si="4"/>
        <v>350</v>
      </c>
      <c r="I13" s="94">
        <f t="shared" si="4"/>
        <v>122.22222222222223</v>
      </c>
      <c r="J13" s="94">
        <f t="shared" si="4"/>
        <v>133.33333333333331</v>
      </c>
      <c r="K13" s="94" t="s">
        <v>139</v>
      </c>
      <c r="L13" s="94">
        <f>IF(L10&gt;0,IF(L11&gt;0,L10/L11*100,0),0)</f>
        <v>146.36363636363637</v>
      </c>
      <c r="M13" s="81"/>
    </row>
    <row r="14" spans="1:13" ht="30" customHeight="1" thickBot="1">
      <c r="A14" s="795"/>
      <c r="B14" s="796"/>
      <c r="C14" s="95" t="s">
        <v>102</v>
      </c>
      <c r="D14" s="96">
        <v>100</v>
      </c>
      <c r="E14" s="97">
        <f>E10/$D$10*100</f>
        <v>42.89544235924933</v>
      </c>
      <c r="F14" s="97">
        <f t="shared" ref="F14:L14" si="5">F10/$D$10*100</f>
        <v>4.9597855227882039</v>
      </c>
      <c r="G14" s="97">
        <f t="shared" si="5"/>
        <v>16.219839142091153</v>
      </c>
      <c r="H14" s="97">
        <f t="shared" si="5"/>
        <v>12.198391420911529</v>
      </c>
      <c r="I14" s="97">
        <f t="shared" si="5"/>
        <v>1.4745308310991956</v>
      </c>
      <c r="J14" s="97">
        <f t="shared" si="5"/>
        <v>0.53619302949061665</v>
      </c>
      <c r="K14" s="97">
        <f t="shared" si="5"/>
        <v>0.13404825737265416</v>
      </c>
      <c r="L14" s="97">
        <f t="shared" si="5"/>
        <v>21.58176943699732</v>
      </c>
      <c r="M14" s="81"/>
    </row>
    <row r="15" spans="1:13" ht="30" customHeight="1">
      <c r="A15" s="797" t="s">
        <v>108</v>
      </c>
      <c r="B15" s="798" t="s">
        <v>109</v>
      </c>
      <c r="C15" s="743" t="s">
        <v>110</v>
      </c>
      <c r="D15" s="744">
        <f>SUM(E15:M15)</f>
        <v>133500</v>
      </c>
      <c r="E15" s="745">
        <v>44100</v>
      </c>
      <c r="F15" s="745">
        <v>14800</v>
      </c>
      <c r="G15" s="745">
        <v>25400</v>
      </c>
      <c r="H15" s="745">
        <v>22000</v>
      </c>
      <c r="I15" s="745">
        <v>2600</v>
      </c>
      <c r="J15" s="745">
        <v>1400</v>
      </c>
      <c r="K15" s="745">
        <v>100</v>
      </c>
      <c r="L15" s="99">
        <v>23100</v>
      </c>
      <c r="M15" s="83"/>
    </row>
    <row r="16" spans="1:13" ht="30" customHeight="1">
      <c r="A16" s="792"/>
      <c r="B16" s="794"/>
      <c r="C16" s="85" t="s">
        <v>111</v>
      </c>
      <c r="D16" s="86">
        <f>SUM(E16:M16)</f>
        <v>77800</v>
      </c>
      <c r="E16" s="87">
        <v>28600</v>
      </c>
      <c r="F16" s="87">
        <v>9800</v>
      </c>
      <c r="G16" s="87">
        <v>6200</v>
      </c>
      <c r="H16" s="87">
        <v>12000</v>
      </c>
      <c r="I16" s="87">
        <v>2900</v>
      </c>
      <c r="J16" s="87">
        <v>1200</v>
      </c>
      <c r="K16" s="87">
        <v>0</v>
      </c>
      <c r="L16" s="87">
        <v>17100</v>
      </c>
      <c r="M16" s="88"/>
    </row>
    <row r="17" spans="1:13" ht="30" customHeight="1">
      <c r="A17" s="792"/>
      <c r="B17" s="794"/>
      <c r="C17" s="85" t="s">
        <v>51</v>
      </c>
      <c r="D17" s="100">
        <f>IF(D16=0,0,D15-D16)</f>
        <v>55700</v>
      </c>
      <c r="E17" s="101">
        <f t="shared" ref="E17:L17" si="6">E15-E16</f>
        <v>15500</v>
      </c>
      <c r="F17" s="101">
        <f t="shared" si="6"/>
        <v>5000</v>
      </c>
      <c r="G17" s="101">
        <f t="shared" si="6"/>
        <v>19200</v>
      </c>
      <c r="H17" s="101">
        <f t="shared" si="6"/>
        <v>10000</v>
      </c>
      <c r="I17" s="101">
        <f t="shared" si="6"/>
        <v>-300</v>
      </c>
      <c r="J17" s="101">
        <f t="shared" si="6"/>
        <v>200</v>
      </c>
      <c r="K17" s="101">
        <f t="shared" si="6"/>
        <v>100</v>
      </c>
      <c r="L17" s="101">
        <f t="shared" si="6"/>
        <v>6000</v>
      </c>
      <c r="M17" s="102"/>
    </row>
    <row r="18" spans="1:13" ht="30" customHeight="1">
      <c r="A18" s="792"/>
      <c r="B18" s="794"/>
      <c r="C18" s="90" t="s">
        <v>112</v>
      </c>
      <c r="D18" s="91">
        <f t="shared" ref="D18:J18" si="7">IF(D15&gt;0,IF(D16&gt;0,D15/D16*100,0),0)</f>
        <v>171.59383033419022</v>
      </c>
      <c r="E18" s="92">
        <f t="shared" si="7"/>
        <v>154.19580419580419</v>
      </c>
      <c r="F18" s="93">
        <f t="shared" si="7"/>
        <v>151.0204081632653</v>
      </c>
      <c r="G18" s="94">
        <f t="shared" si="7"/>
        <v>409.67741935483872</v>
      </c>
      <c r="H18" s="94">
        <f t="shared" si="7"/>
        <v>183.33333333333331</v>
      </c>
      <c r="I18" s="94">
        <f t="shared" si="7"/>
        <v>89.65517241379311</v>
      </c>
      <c r="J18" s="94">
        <f t="shared" si="7"/>
        <v>116.66666666666667</v>
      </c>
      <c r="K18" s="94" t="s">
        <v>139</v>
      </c>
      <c r="L18" s="94">
        <f>IF(L15&gt;0,IF(L16&gt;0,L15/L16*100,0),0)</f>
        <v>135.08771929824562</v>
      </c>
      <c r="M18" s="81"/>
    </row>
    <row r="19" spans="1:13" ht="30" customHeight="1" thickBot="1">
      <c r="A19" s="795"/>
      <c r="B19" s="796"/>
      <c r="C19" s="95" t="s">
        <v>140</v>
      </c>
      <c r="D19" s="96">
        <v>100</v>
      </c>
      <c r="E19" s="97">
        <f>E15/$D$15*100</f>
        <v>33.033707865168537</v>
      </c>
      <c r="F19" s="97">
        <f t="shared" ref="F19:L19" si="8">F15/$D$15*100</f>
        <v>11.086142322097379</v>
      </c>
      <c r="G19" s="97">
        <f t="shared" si="8"/>
        <v>19.026217228464422</v>
      </c>
      <c r="H19" s="97">
        <f t="shared" si="8"/>
        <v>16.479400749063668</v>
      </c>
      <c r="I19" s="97">
        <f t="shared" si="8"/>
        <v>1.9475655430711609</v>
      </c>
      <c r="J19" s="97">
        <f t="shared" si="8"/>
        <v>1.0486891385767791</v>
      </c>
      <c r="K19" s="97">
        <f t="shared" si="8"/>
        <v>7.4906367041198504E-2</v>
      </c>
      <c r="L19" s="97">
        <f t="shared" si="8"/>
        <v>17.303370786516854</v>
      </c>
      <c r="M19" s="81"/>
    </row>
    <row r="20" spans="1:13" ht="17.25">
      <c r="A20" s="104" t="s">
        <v>55</v>
      </c>
      <c r="B20" s="48" t="s">
        <v>59</v>
      </c>
      <c r="C20" s="105"/>
      <c r="D20" s="47"/>
      <c r="E20" s="47"/>
      <c r="F20" s="47"/>
      <c r="G20" s="47"/>
      <c r="H20" s="106"/>
      <c r="I20" s="106"/>
      <c r="J20" s="106"/>
      <c r="K20" s="106"/>
      <c r="L20" s="106"/>
      <c r="M20" s="106"/>
    </row>
    <row r="21" spans="1:13" ht="17.25">
      <c r="A21" s="106"/>
      <c r="B21" s="107" t="s">
        <v>151</v>
      </c>
      <c r="C21" s="105"/>
      <c r="D21" s="47"/>
      <c r="E21" s="47"/>
      <c r="F21" s="47"/>
      <c r="G21" s="47"/>
      <c r="H21" s="47"/>
      <c r="I21" s="47"/>
      <c r="J21" s="47"/>
      <c r="K21" s="47"/>
      <c r="L21" s="47"/>
      <c r="M21" s="106"/>
    </row>
  </sheetData>
  <mergeCells count="7">
    <mergeCell ref="A1:B1"/>
    <mergeCell ref="A5:B9"/>
    <mergeCell ref="A10:A14"/>
    <mergeCell ref="B10:B14"/>
    <mergeCell ref="A15:A19"/>
    <mergeCell ref="B15:B19"/>
    <mergeCell ref="A4:B4"/>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workbookViewId="0">
      <selection sqref="A1:B1"/>
    </sheetView>
  </sheetViews>
  <sheetFormatPr defaultRowHeight="13.5"/>
  <cols>
    <col min="1" max="12" width="10.625" style="8" customWidth="1"/>
    <col min="13" max="16384" width="9" style="8"/>
  </cols>
  <sheetData>
    <row r="1" spans="1:12" s="636" customFormat="1" ht="24" customHeight="1">
      <c r="A1" s="758" t="str">
        <f>平成24年度!A1</f>
        <v>平成2４年度</v>
      </c>
      <c r="B1" s="758"/>
      <c r="C1" s="637"/>
      <c r="D1" s="637"/>
      <c r="E1" s="638" t="str">
        <f ca="1">RIGHT(CELL("filename",$A$1),LEN(CELL("filename",$A$1))-FIND("]",CELL("filename",$A$1)))</f>
        <v>６月（１表）</v>
      </c>
      <c r="F1" s="639" t="s">
        <v>19</v>
      </c>
      <c r="G1" s="638"/>
      <c r="H1" s="639"/>
      <c r="I1" s="640"/>
      <c r="J1" s="638"/>
      <c r="K1" s="634"/>
      <c r="L1" s="635"/>
    </row>
    <row r="2" spans="1:12" ht="14.25">
      <c r="A2" s="159"/>
      <c r="B2" s="43"/>
      <c r="C2" s="43"/>
      <c r="D2" s="43"/>
      <c r="E2" s="43"/>
      <c r="F2" s="43"/>
      <c r="G2" s="43"/>
      <c r="H2" s="43"/>
      <c r="I2" s="43"/>
      <c r="J2" s="43"/>
      <c r="K2" s="43"/>
      <c r="L2" s="43"/>
    </row>
    <row r="3" spans="1:12" ht="18" thickBot="1">
      <c r="A3" s="48" t="s">
        <v>92</v>
      </c>
      <c r="B3" s="108"/>
      <c r="C3" s="108"/>
      <c r="D3" s="109"/>
      <c r="E3" s="108"/>
      <c r="F3" s="108"/>
      <c r="G3" s="108"/>
      <c r="H3" s="108"/>
      <c r="I3" s="108"/>
      <c r="J3" s="108"/>
      <c r="K3" s="109"/>
      <c r="L3" s="160" t="s">
        <v>48</v>
      </c>
    </row>
    <row r="4" spans="1:12" ht="18" thickBot="1">
      <c r="A4" s="161"/>
      <c r="B4" s="162"/>
      <c r="C4" s="163" t="s">
        <v>49</v>
      </c>
      <c r="D4" s="767" t="s">
        <v>93</v>
      </c>
      <c r="E4" s="768"/>
      <c r="F4" s="768"/>
      <c r="G4" s="12"/>
      <c r="H4" s="12"/>
      <c r="I4" s="12"/>
      <c r="J4" s="12"/>
      <c r="K4" s="12"/>
      <c r="L4" s="13"/>
    </row>
    <row r="5" spans="1:12" ht="17.25">
      <c r="A5" s="165"/>
      <c r="B5" s="166"/>
      <c r="C5" s="167"/>
      <c r="D5" s="769"/>
      <c r="E5" s="770"/>
      <c r="F5" s="770"/>
      <c r="G5" s="767" t="s">
        <v>94</v>
      </c>
      <c r="H5" s="768"/>
      <c r="I5" s="768"/>
      <c r="J5" s="768"/>
      <c r="K5" s="768"/>
      <c r="L5" s="771"/>
    </row>
    <row r="6" spans="1:12" ht="17.25">
      <c r="A6" s="772" t="s">
        <v>95</v>
      </c>
      <c r="B6" s="773"/>
      <c r="C6" s="168"/>
      <c r="D6" s="218"/>
      <c r="E6" s="774" t="s">
        <v>96</v>
      </c>
      <c r="F6" s="776" t="s">
        <v>97</v>
      </c>
      <c r="G6" s="778" t="s">
        <v>98</v>
      </c>
      <c r="H6" s="169"/>
      <c r="I6" s="170"/>
      <c r="J6" s="780" t="s">
        <v>99</v>
      </c>
      <c r="K6" s="169"/>
      <c r="L6" s="171"/>
    </row>
    <row r="7" spans="1:12" ht="17.25">
      <c r="A7" s="172"/>
      <c r="B7" s="173"/>
      <c r="C7" s="174"/>
      <c r="D7" s="175"/>
      <c r="E7" s="775"/>
      <c r="F7" s="777"/>
      <c r="G7" s="779"/>
      <c r="H7" s="176" t="s">
        <v>96</v>
      </c>
      <c r="I7" s="177" t="s">
        <v>50</v>
      </c>
      <c r="J7" s="781"/>
      <c r="K7" s="176" t="s">
        <v>96</v>
      </c>
      <c r="L7" s="178" t="s">
        <v>50</v>
      </c>
    </row>
    <row r="8" spans="1:12" ht="31.5" customHeight="1">
      <c r="A8" s="759" t="s">
        <v>100</v>
      </c>
      <c r="B8" s="760"/>
      <c r="C8" s="642" t="s">
        <v>155</v>
      </c>
      <c r="D8" s="643">
        <f>E8+F8</f>
        <v>426400</v>
      </c>
      <c r="E8" s="644">
        <f>H8+K8</f>
        <v>391600</v>
      </c>
      <c r="F8" s="645">
        <f>I8+L8</f>
        <v>34800</v>
      </c>
      <c r="G8" s="14">
        <f>H8+I8</f>
        <v>413600</v>
      </c>
      <c r="H8" s="179">
        <v>389900</v>
      </c>
      <c r="I8" s="180">
        <v>23700</v>
      </c>
      <c r="J8" s="15">
        <f>K8+L8</f>
        <v>12800</v>
      </c>
      <c r="K8" s="179">
        <v>1700</v>
      </c>
      <c r="L8" s="181">
        <v>11100</v>
      </c>
    </row>
    <row r="9" spans="1:12" ht="31.5" customHeight="1">
      <c r="A9" s="761"/>
      <c r="B9" s="762"/>
      <c r="C9" s="183" t="s">
        <v>69</v>
      </c>
      <c r="D9" s="16">
        <f>E9+F9</f>
        <v>392800</v>
      </c>
      <c r="E9" s="184">
        <f>H9+K9</f>
        <v>361500</v>
      </c>
      <c r="F9" s="185">
        <f>I9+L9</f>
        <v>31300</v>
      </c>
      <c r="G9" s="17">
        <f>H9+I9</f>
        <v>371800</v>
      </c>
      <c r="H9" s="186">
        <v>359500</v>
      </c>
      <c r="I9" s="187">
        <v>12300</v>
      </c>
      <c r="J9" s="18">
        <f>K9+L9</f>
        <v>21000</v>
      </c>
      <c r="K9" s="186">
        <v>2000</v>
      </c>
      <c r="L9" s="188">
        <v>19000</v>
      </c>
    </row>
    <row r="10" spans="1:12" ht="31.5" customHeight="1">
      <c r="A10" s="761"/>
      <c r="B10" s="762"/>
      <c r="C10" s="189" t="s">
        <v>51</v>
      </c>
      <c r="D10" s="19">
        <f>D8-D9</f>
        <v>33600</v>
      </c>
      <c r="E10" s="190">
        <f t="shared" ref="E10:L10" si="0">E8-E9</f>
        <v>30100</v>
      </c>
      <c r="F10" s="156">
        <f t="shared" si="0"/>
        <v>3500</v>
      </c>
      <c r="G10" s="20">
        <f t="shared" si="0"/>
        <v>41800</v>
      </c>
      <c r="H10" s="191">
        <f t="shared" si="0"/>
        <v>30400</v>
      </c>
      <c r="I10" s="192">
        <f t="shared" si="0"/>
        <v>11400</v>
      </c>
      <c r="J10" s="21">
        <f t="shared" si="0"/>
        <v>-8200</v>
      </c>
      <c r="K10" s="191">
        <f t="shared" si="0"/>
        <v>-300</v>
      </c>
      <c r="L10" s="156">
        <f t="shared" si="0"/>
        <v>-7900</v>
      </c>
    </row>
    <row r="11" spans="1:12" ht="31.5" customHeight="1">
      <c r="A11" s="761"/>
      <c r="B11" s="762"/>
      <c r="C11" s="193" t="s">
        <v>138</v>
      </c>
      <c r="D11" s="22">
        <f t="shared" ref="D11:L11" si="1">IF(D8&gt;0,IF(D9&gt;0,D8/D9*100,0),0)</f>
        <v>108.55397148676171</v>
      </c>
      <c r="E11" s="194">
        <f t="shared" si="1"/>
        <v>108.32641770401106</v>
      </c>
      <c r="F11" s="195">
        <f t="shared" si="1"/>
        <v>111.18210862619809</v>
      </c>
      <c r="G11" s="23">
        <f t="shared" si="1"/>
        <v>111.24260355029585</v>
      </c>
      <c r="H11" s="196">
        <f t="shared" si="1"/>
        <v>108.45618915159945</v>
      </c>
      <c r="I11" s="197">
        <f t="shared" si="1"/>
        <v>192.6829268292683</v>
      </c>
      <c r="J11" s="24">
        <f t="shared" si="1"/>
        <v>60.952380952380956</v>
      </c>
      <c r="K11" s="196">
        <f t="shared" si="1"/>
        <v>85</v>
      </c>
      <c r="L11" s="198">
        <f t="shared" si="1"/>
        <v>58.421052631578952</v>
      </c>
    </row>
    <row r="12" spans="1:12" ht="31.5" customHeight="1">
      <c r="A12" s="763" t="s">
        <v>103</v>
      </c>
      <c r="B12" s="764" t="s">
        <v>104</v>
      </c>
      <c r="C12" s="646" t="s">
        <v>105</v>
      </c>
      <c r="D12" s="647">
        <f>SUM(E12:F12)</f>
        <v>1331800</v>
      </c>
      <c r="E12" s="648">
        <f>H12+K12</f>
        <v>1222400</v>
      </c>
      <c r="F12" s="649">
        <f>I12+L12</f>
        <v>109400</v>
      </c>
      <c r="G12" s="25">
        <f>SUM(H12:I12)</f>
        <v>1269600</v>
      </c>
      <c r="H12" s="199">
        <v>1210300</v>
      </c>
      <c r="I12" s="200">
        <v>59300</v>
      </c>
      <c r="J12" s="26">
        <f>SUM(K12:L12)</f>
        <v>62200</v>
      </c>
      <c r="K12" s="199">
        <v>12100</v>
      </c>
      <c r="L12" s="181">
        <v>50100</v>
      </c>
    </row>
    <row r="13" spans="1:12" ht="31.5" customHeight="1">
      <c r="A13" s="763"/>
      <c r="B13" s="764"/>
      <c r="C13" s="189" t="s">
        <v>106</v>
      </c>
      <c r="D13" s="16">
        <f>SUM(E13:F13)</f>
        <v>1140200</v>
      </c>
      <c r="E13" s="184">
        <f>H13+K13</f>
        <v>1068600</v>
      </c>
      <c r="F13" s="201">
        <f>I13+L13</f>
        <v>71600</v>
      </c>
      <c r="G13" s="17">
        <f>SUM(H13:I13)</f>
        <v>1086100</v>
      </c>
      <c r="H13" s="202">
        <v>1060600</v>
      </c>
      <c r="I13" s="203">
        <v>25500</v>
      </c>
      <c r="J13" s="18">
        <f>SUM(K13:L13)</f>
        <v>54100</v>
      </c>
      <c r="K13" s="202">
        <v>8000</v>
      </c>
      <c r="L13" s="185">
        <v>46100</v>
      </c>
    </row>
    <row r="14" spans="1:12" ht="31.5" customHeight="1">
      <c r="A14" s="763"/>
      <c r="B14" s="764"/>
      <c r="C14" s="189" t="s">
        <v>51</v>
      </c>
      <c r="D14" s="19">
        <f t="shared" ref="D14:L14" si="2">D12-D13</f>
        <v>191600</v>
      </c>
      <c r="E14" s="190">
        <f t="shared" si="2"/>
        <v>153800</v>
      </c>
      <c r="F14" s="204">
        <f t="shared" si="2"/>
        <v>37800</v>
      </c>
      <c r="G14" s="20">
        <f t="shared" si="2"/>
        <v>183500</v>
      </c>
      <c r="H14" s="191">
        <f t="shared" si="2"/>
        <v>149700</v>
      </c>
      <c r="I14" s="192">
        <f t="shared" si="2"/>
        <v>33800</v>
      </c>
      <c r="J14" s="21">
        <f t="shared" si="2"/>
        <v>8100</v>
      </c>
      <c r="K14" s="191">
        <f t="shared" si="2"/>
        <v>4100</v>
      </c>
      <c r="L14" s="156">
        <f t="shared" si="2"/>
        <v>4000</v>
      </c>
    </row>
    <row r="15" spans="1:12" ht="31.5" customHeight="1">
      <c r="A15" s="763"/>
      <c r="B15" s="764"/>
      <c r="C15" s="193" t="s">
        <v>107</v>
      </c>
      <c r="D15" s="27">
        <f t="shared" ref="D15:L15" si="3">IF(D12&gt;0,IF(D13&gt;0,D12/D13*100,0),0)</f>
        <v>116.80406946149797</v>
      </c>
      <c r="E15" s="205">
        <f t="shared" si="3"/>
        <v>114.39266329777278</v>
      </c>
      <c r="F15" s="206">
        <f t="shared" si="3"/>
        <v>152.79329608938548</v>
      </c>
      <c r="G15" s="28">
        <f t="shared" si="3"/>
        <v>116.89531350704354</v>
      </c>
      <c r="H15" s="207">
        <f t="shared" si="3"/>
        <v>114.1146520837262</v>
      </c>
      <c r="I15" s="208">
        <f t="shared" si="3"/>
        <v>232.54901960784315</v>
      </c>
      <c r="J15" s="29">
        <f t="shared" si="3"/>
        <v>114.97227356746764</v>
      </c>
      <c r="K15" s="207">
        <f t="shared" si="3"/>
        <v>151.25</v>
      </c>
      <c r="L15" s="209">
        <f t="shared" si="3"/>
        <v>108.6767895878525</v>
      </c>
    </row>
    <row r="16" spans="1:12" ht="31.5" customHeight="1">
      <c r="A16" s="763" t="s">
        <v>108</v>
      </c>
      <c r="B16" s="764" t="s">
        <v>109</v>
      </c>
      <c r="C16" s="646" t="s">
        <v>110</v>
      </c>
      <c r="D16" s="647">
        <f>SUM(E16:F16)</f>
        <v>2704700</v>
      </c>
      <c r="E16" s="648">
        <f>K16+H16</f>
        <v>2536400</v>
      </c>
      <c r="F16" s="649">
        <f>L16+I16</f>
        <v>168300</v>
      </c>
      <c r="G16" s="25">
        <f>SUM(H16:I16)</f>
        <v>2626500</v>
      </c>
      <c r="H16" s="199">
        <v>2516200</v>
      </c>
      <c r="I16" s="200">
        <v>110300</v>
      </c>
      <c r="J16" s="26">
        <f>SUM(K16:L16)</f>
        <v>78200</v>
      </c>
      <c r="K16" s="199">
        <v>20200</v>
      </c>
      <c r="L16" s="181">
        <v>58000</v>
      </c>
    </row>
    <row r="17" spans="1:12" ht="31.5" customHeight="1">
      <c r="A17" s="763"/>
      <c r="B17" s="764"/>
      <c r="C17" s="189" t="s">
        <v>111</v>
      </c>
      <c r="D17" s="16">
        <f>SUM(E17:F17)</f>
        <v>2400600</v>
      </c>
      <c r="E17" s="184">
        <f>K17+H17</f>
        <v>2291500</v>
      </c>
      <c r="F17" s="201">
        <f>L17+I17</f>
        <v>109100</v>
      </c>
      <c r="G17" s="17">
        <f>SUM(H17:I17)</f>
        <v>2332800</v>
      </c>
      <c r="H17" s="202">
        <v>2275200</v>
      </c>
      <c r="I17" s="203">
        <v>57600</v>
      </c>
      <c r="J17" s="18">
        <f>SUM(K17:L17)</f>
        <v>67800</v>
      </c>
      <c r="K17" s="202">
        <v>16300</v>
      </c>
      <c r="L17" s="185">
        <v>51500</v>
      </c>
    </row>
    <row r="18" spans="1:12" ht="31.5" customHeight="1">
      <c r="A18" s="763"/>
      <c r="B18" s="764"/>
      <c r="C18" s="189" t="s">
        <v>51</v>
      </c>
      <c r="D18" s="19">
        <f t="shared" ref="D18:L18" si="4">D16-D17</f>
        <v>304100</v>
      </c>
      <c r="E18" s="190">
        <f t="shared" si="4"/>
        <v>244900</v>
      </c>
      <c r="F18" s="204">
        <f t="shared" si="4"/>
        <v>59200</v>
      </c>
      <c r="G18" s="20">
        <f t="shared" si="4"/>
        <v>293700</v>
      </c>
      <c r="H18" s="191">
        <f t="shared" si="4"/>
        <v>241000</v>
      </c>
      <c r="I18" s="192">
        <f t="shared" si="4"/>
        <v>52700</v>
      </c>
      <c r="J18" s="21">
        <f t="shared" si="4"/>
        <v>10400</v>
      </c>
      <c r="K18" s="191">
        <f t="shared" si="4"/>
        <v>3900</v>
      </c>
      <c r="L18" s="156">
        <f t="shared" si="4"/>
        <v>6500</v>
      </c>
    </row>
    <row r="19" spans="1:12" ht="31.5" customHeight="1" thickBot="1">
      <c r="A19" s="765"/>
      <c r="B19" s="766"/>
      <c r="C19" s="210" t="s">
        <v>112</v>
      </c>
      <c r="D19" s="30">
        <f t="shared" ref="D19:L19" si="5">IF(D16&gt;0,IF(D17&gt;0,D16/D17*100,0),0)</f>
        <v>112.66766641672916</v>
      </c>
      <c r="E19" s="211">
        <f t="shared" si="5"/>
        <v>110.68732271437922</v>
      </c>
      <c r="F19" s="212">
        <f t="shared" si="5"/>
        <v>154.26214482126491</v>
      </c>
      <c r="G19" s="31">
        <f t="shared" si="5"/>
        <v>112.59002057613168</v>
      </c>
      <c r="H19" s="213">
        <f t="shared" si="5"/>
        <v>110.59247538677918</v>
      </c>
      <c r="I19" s="214">
        <f t="shared" si="5"/>
        <v>191.49305555555557</v>
      </c>
      <c r="J19" s="32">
        <f t="shared" si="5"/>
        <v>115.33923303834808</v>
      </c>
      <c r="K19" s="213">
        <f t="shared" si="5"/>
        <v>123.92638036809815</v>
      </c>
      <c r="L19" s="215">
        <f t="shared" si="5"/>
        <v>112.62135922330097</v>
      </c>
    </row>
  </sheetData>
  <mergeCells count="13">
    <mergeCell ref="D4:F5"/>
    <mergeCell ref="G5:L5"/>
    <mergeCell ref="A6:B6"/>
    <mergeCell ref="E6:E7"/>
    <mergeCell ref="F6:F7"/>
    <mergeCell ref="G6:G7"/>
    <mergeCell ref="J6:J7"/>
    <mergeCell ref="A1:B1"/>
    <mergeCell ref="A8:B11"/>
    <mergeCell ref="A12:A15"/>
    <mergeCell ref="B12:B15"/>
    <mergeCell ref="A16:A19"/>
    <mergeCell ref="B16:B19"/>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9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2"/>
  <sheetViews>
    <sheetView workbookViewId="0">
      <selection sqref="A1:B1"/>
    </sheetView>
  </sheetViews>
  <sheetFormatPr defaultRowHeight="13.5"/>
  <cols>
    <col min="1" max="16384" width="9" style="8"/>
  </cols>
  <sheetData>
    <row r="1" spans="1:30" s="636" customFormat="1" ht="24" customHeight="1">
      <c r="A1" s="758" t="str">
        <f>平成24年度!A1</f>
        <v>平成2４年度</v>
      </c>
      <c r="B1" s="758"/>
      <c r="C1" s="637"/>
      <c r="D1" s="637"/>
      <c r="E1" s="638" t="str">
        <f ca="1">RIGHT(CELL("filename",$A$1),LEN(CELL("filename",$A$1))-FIND("]",CELL("filename",$A$1)))</f>
        <v>６月（２表）</v>
      </c>
      <c r="F1" s="639" t="s">
        <v>19</v>
      </c>
      <c r="G1" s="638"/>
      <c r="H1" s="639"/>
      <c r="I1" s="640"/>
      <c r="J1" s="638"/>
      <c r="K1" s="634"/>
      <c r="L1" s="635"/>
      <c r="M1" s="635"/>
      <c r="N1" s="635"/>
      <c r="O1" s="635"/>
      <c r="P1" s="635"/>
      <c r="Q1" s="635"/>
    </row>
    <row r="2" spans="1:30" ht="21.75" thickBot="1">
      <c r="A2" s="46" t="s">
        <v>53</v>
      </c>
      <c r="B2" s="108"/>
      <c r="C2" s="108"/>
      <c r="D2" s="109"/>
      <c r="E2" s="108"/>
      <c r="F2" s="108"/>
      <c r="G2" s="108"/>
      <c r="H2" s="108"/>
      <c r="I2" s="108"/>
      <c r="J2" s="108"/>
      <c r="K2" s="108"/>
      <c r="L2" s="108"/>
      <c r="M2" s="108"/>
      <c r="N2" s="108"/>
      <c r="O2" s="108"/>
      <c r="P2" s="108"/>
      <c r="Q2" s="108"/>
      <c r="R2" s="108"/>
      <c r="S2" s="108"/>
      <c r="T2" s="108"/>
      <c r="U2" s="109"/>
      <c r="V2" s="108"/>
      <c r="W2" s="108"/>
      <c r="X2" s="108"/>
      <c r="Y2" s="108"/>
      <c r="Z2" s="108"/>
      <c r="AA2" s="108"/>
      <c r="AB2" s="108"/>
      <c r="AC2" s="108"/>
      <c r="AD2" s="108"/>
    </row>
    <row r="3" spans="1:30" ht="17.25">
      <c r="A3" s="110"/>
      <c r="B3" s="111"/>
      <c r="C3" s="112" t="s">
        <v>49</v>
      </c>
      <c r="D3" s="113"/>
      <c r="E3" s="674">
        <v>1</v>
      </c>
      <c r="F3" s="675">
        <v>2</v>
      </c>
      <c r="G3" s="674">
        <v>3</v>
      </c>
      <c r="H3" s="676">
        <v>4</v>
      </c>
      <c r="I3" s="675">
        <v>5</v>
      </c>
      <c r="J3" s="677">
        <v>6</v>
      </c>
      <c r="K3" s="675">
        <v>7</v>
      </c>
      <c r="L3" s="675">
        <v>8</v>
      </c>
      <c r="M3" s="675">
        <v>9</v>
      </c>
      <c r="N3" s="675">
        <v>10</v>
      </c>
      <c r="O3" s="675">
        <v>11</v>
      </c>
      <c r="P3" s="675">
        <v>12</v>
      </c>
      <c r="Q3" s="675">
        <v>13</v>
      </c>
      <c r="R3" s="675">
        <v>14</v>
      </c>
      <c r="S3" s="675">
        <v>15</v>
      </c>
      <c r="T3" s="675">
        <v>16</v>
      </c>
      <c r="U3" s="675">
        <v>17</v>
      </c>
      <c r="V3" s="675">
        <v>18</v>
      </c>
      <c r="W3" s="675">
        <v>19</v>
      </c>
      <c r="X3" s="675">
        <v>20</v>
      </c>
      <c r="Y3" s="675">
        <v>21</v>
      </c>
      <c r="Z3" s="675">
        <v>22</v>
      </c>
      <c r="AA3" s="676">
        <v>23</v>
      </c>
      <c r="AB3" s="675">
        <v>24</v>
      </c>
      <c r="AC3" s="678">
        <v>25</v>
      </c>
      <c r="AD3" s="679">
        <v>26</v>
      </c>
    </row>
    <row r="4" spans="1:30" ht="18" thickBot="1">
      <c r="A4" s="788" t="s">
        <v>95</v>
      </c>
      <c r="B4" s="789"/>
      <c r="C4" s="116"/>
      <c r="D4" s="117" t="s">
        <v>54</v>
      </c>
      <c r="E4" s="680" t="s">
        <v>113</v>
      </c>
      <c r="F4" s="681" t="s">
        <v>114</v>
      </c>
      <c r="G4" s="682" t="s">
        <v>115</v>
      </c>
      <c r="H4" s="680" t="s">
        <v>116</v>
      </c>
      <c r="I4" s="681" t="s">
        <v>117</v>
      </c>
      <c r="J4" s="683" t="s">
        <v>118</v>
      </c>
      <c r="K4" s="681" t="s">
        <v>119</v>
      </c>
      <c r="L4" s="681" t="s">
        <v>120</v>
      </c>
      <c r="M4" s="684" t="s">
        <v>121</v>
      </c>
      <c r="N4" s="681" t="s">
        <v>122</v>
      </c>
      <c r="O4" s="681" t="s">
        <v>123</v>
      </c>
      <c r="P4" s="681" t="s">
        <v>124</v>
      </c>
      <c r="Q4" s="681" t="s">
        <v>125</v>
      </c>
      <c r="R4" s="681" t="s">
        <v>126</v>
      </c>
      <c r="S4" s="681" t="s">
        <v>127</v>
      </c>
      <c r="T4" s="681" t="s">
        <v>128</v>
      </c>
      <c r="U4" s="681" t="s">
        <v>129</v>
      </c>
      <c r="V4" s="681" t="s">
        <v>130</v>
      </c>
      <c r="W4" s="681" t="s">
        <v>131</v>
      </c>
      <c r="X4" s="681" t="s">
        <v>132</v>
      </c>
      <c r="Y4" s="681" t="s">
        <v>133</v>
      </c>
      <c r="Z4" s="681" t="s">
        <v>134</v>
      </c>
      <c r="AA4" s="680" t="s">
        <v>135</v>
      </c>
      <c r="AB4" s="681" t="s">
        <v>136</v>
      </c>
      <c r="AC4" s="680" t="s">
        <v>137</v>
      </c>
      <c r="AD4" s="685" t="s">
        <v>97</v>
      </c>
    </row>
    <row r="5" spans="1:30" ht="30" customHeight="1">
      <c r="A5" s="783" t="s">
        <v>100</v>
      </c>
      <c r="B5" s="790"/>
      <c r="C5" s="673" t="s">
        <v>156</v>
      </c>
      <c r="D5" s="671">
        <f>SUM(E5:AD5)</f>
        <v>426400</v>
      </c>
      <c r="E5" s="686">
        <v>190300</v>
      </c>
      <c r="F5" s="686">
        <v>21900</v>
      </c>
      <c r="G5" s="686">
        <v>41700</v>
      </c>
      <c r="H5" s="686">
        <v>13400</v>
      </c>
      <c r="I5" s="686">
        <v>50400</v>
      </c>
      <c r="J5" s="686">
        <v>33500</v>
      </c>
      <c r="K5" s="686">
        <v>0</v>
      </c>
      <c r="L5" s="686">
        <v>8700</v>
      </c>
      <c r="M5" s="686">
        <v>0</v>
      </c>
      <c r="N5" s="686">
        <v>4200</v>
      </c>
      <c r="O5" s="686">
        <v>0</v>
      </c>
      <c r="P5" s="686">
        <v>200</v>
      </c>
      <c r="Q5" s="686">
        <v>1900</v>
      </c>
      <c r="R5" s="686">
        <v>0</v>
      </c>
      <c r="S5" s="686">
        <v>3300</v>
      </c>
      <c r="T5" s="686">
        <v>3600</v>
      </c>
      <c r="U5" s="686">
        <v>4800</v>
      </c>
      <c r="V5" s="686">
        <v>4800</v>
      </c>
      <c r="W5" s="686">
        <v>2100</v>
      </c>
      <c r="X5" s="687">
        <v>0</v>
      </c>
      <c r="Y5" s="687">
        <v>2000</v>
      </c>
      <c r="Z5" s="687">
        <v>2200</v>
      </c>
      <c r="AA5" s="687">
        <v>0</v>
      </c>
      <c r="AB5" s="687">
        <v>2600</v>
      </c>
      <c r="AC5" s="688">
        <v>0</v>
      </c>
      <c r="AD5" s="689">
        <v>34800</v>
      </c>
    </row>
    <row r="6" spans="1:30" ht="30" customHeight="1">
      <c r="A6" s="783"/>
      <c r="B6" s="790"/>
      <c r="C6" s="121" t="s">
        <v>69</v>
      </c>
      <c r="D6" s="120">
        <f>SUM(E6:AD6)</f>
        <v>392800</v>
      </c>
      <c r="E6" s="33">
        <v>169700</v>
      </c>
      <c r="F6" s="33">
        <v>22100</v>
      </c>
      <c r="G6" s="33">
        <v>36300</v>
      </c>
      <c r="H6" s="33">
        <v>17300</v>
      </c>
      <c r="I6" s="33">
        <v>49500</v>
      </c>
      <c r="J6" s="33">
        <v>34400</v>
      </c>
      <c r="K6" s="33">
        <v>0</v>
      </c>
      <c r="L6" s="33">
        <v>8700</v>
      </c>
      <c r="M6" s="33">
        <v>0</v>
      </c>
      <c r="N6" s="33">
        <v>0</v>
      </c>
      <c r="O6" s="33">
        <v>0</v>
      </c>
      <c r="P6" s="33">
        <v>0</v>
      </c>
      <c r="Q6" s="33">
        <v>1900</v>
      </c>
      <c r="R6" s="33">
        <v>0</v>
      </c>
      <c r="S6" s="33">
        <v>2900</v>
      </c>
      <c r="T6" s="33">
        <v>3600</v>
      </c>
      <c r="U6" s="33">
        <v>3800</v>
      </c>
      <c r="V6" s="33">
        <v>5500</v>
      </c>
      <c r="W6" s="33">
        <v>0</v>
      </c>
      <c r="X6" s="33">
        <v>0</v>
      </c>
      <c r="Y6" s="33">
        <v>1600</v>
      </c>
      <c r="Z6" s="33">
        <v>1900</v>
      </c>
      <c r="AA6" s="33">
        <v>0</v>
      </c>
      <c r="AB6" s="33">
        <v>2300</v>
      </c>
      <c r="AC6" s="36">
        <v>0</v>
      </c>
      <c r="AD6" s="37">
        <v>31300</v>
      </c>
    </row>
    <row r="7" spans="1:30" ht="30" customHeight="1">
      <c r="A7" s="783"/>
      <c r="B7" s="790"/>
      <c r="C7" s="121" t="s">
        <v>51</v>
      </c>
      <c r="D7" s="122">
        <f>D5-D6</f>
        <v>33600</v>
      </c>
      <c r="E7" s="123">
        <f>E5-E6</f>
        <v>20600</v>
      </c>
      <c r="F7" s="124">
        <f>F5-F6</f>
        <v>-200</v>
      </c>
      <c r="G7" s="124">
        <f t="shared" ref="G7:AD7" si="0">G5-G6</f>
        <v>5400</v>
      </c>
      <c r="H7" s="124">
        <f t="shared" si="0"/>
        <v>-3900</v>
      </c>
      <c r="I7" s="124">
        <f t="shared" si="0"/>
        <v>900</v>
      </c>
      <c r="J7" s="124">
        <f t="shared" si="0"/>
        <v>-900</v>
      </c>
      <c r="K7" s="124">
        <f t="shared" si="0"/>
        <v>0</v>
      </c>
      <c r="L7" s="124">
        <f t="shared" si="0"/>
        <v>0</v>
      </c>
      <c r="M7" s="124">
        <f t="shared" si="0"/>
        <v>0</v>
      </c>
      <c r="N7" s="124">
        <f t="shared" si="0"/>
        <v>4200</v>
      </c>
      <c r="O7" s="124">
        <f t="shared" si="0"/>
        <v>0</v>
      </c>
      <c r="P7" s="124">
        <f t="shared" si="0"/>
        <v>200</v>
      </c>
      <c r="Q7" s="124">
        <f t="shared" si="0"/>
        <v>0</v>
      </c>
      <c r="R7" s="124">
        <f t="shared" si="0"/>
        <v>0</v>
      </c>
      <c r="S7" s="124">
        <f t="shared" si="0"/>
        <v>400</v>
      </c>
      <c r="T7" s="124">
        <f t="shared" si="0"/>
        <v>0</v>
      </c>
      <c r="U7" s="124">
        <f t="shared" si="0"/>
        <v>1000</v>
      </c>
      <c r="V7" s="124">
        <f t="shared" si="0"/>
        <v>-700</v>
      </c>
      <c r="W7" s="124">
        <f t="shared" si="0"/>
        <v>2100</v>
      </c>
      <c r="X7" s="124">
        <f t="shared" si="0"/>
        <v>0</v>
      </c>
      <c r="Y7" s="124">
        <f t="shared" si="0"/>
        <v>400</v>
      </c>
      <c r="Z7" s="124">
        <f t="shared" si="0"/>
        <v>300</v>
      </c>
      <c r="AA7" s="124">
        <f t="shared" si="0"/>
        <v>0</v>
      </c>
      <c r="AB7" s="124">
        <f t="shared" si="0"/>
        <v>300</v>
      </c>
      <c r="AC7" s="124">
        <f t="shared" si="0"/>
        <v>0</v>
      </c>
      <c r="AD7" s="125">
        <f t="shared" si="0"/>
        <v>3500</v>
      </c>
    </row>
    <row r="8" spans="1:30" ht="30" customHeight="1">
      <c r="A8" s="783"/>
      <c r="B8" s="790"/>
      <c r="C8" s="126" t="s">
        <v>138</v>
      </c>
      <c r="D8" s="127">
        <f t="shared" ref="D8:AD8" si="1">IF(D5&gt;0,IF(D6&gt;0,D5/D6*100,0),0)</f>
        <v>108.55397148676171</v>
      </c>
      <c r="E8" s="128">
        <f t="shared" si="1"/>
        <v>112.13906894519741</v>
      </c>
      <c r="F8" s="129">
        <f t="shared" si="1"/>
        <v>99.095022624434392</v>
      </c>
      <c r="G8" s="129">
        <f t="shared" si="1"/>
        <v>114.87603305785123</v>
      </c>
      <c r="H8" s="129">
        <f t="shared" si="1"/>
        <v>77.456647398843927</v>
      </c>
      <c r="I8" s="129">
        <f t="shared" si="1"/>
        <v>101.81818181818181</v>
      </c>
      <c r="J8" s="130">
        <f t="shared" si="1"/>
        <v>97.383720930232556</v>
      </c>
      <c r="K8" s="130" t="s">
        <v>52</v>
      </c>
      <c r="L8" s="129">
        <f t="shared" si="1"/>
        <v>100</v>
      </c>
      <c r="M8" s="130" t="s">
        <v>52</v>
      </c>
      <c r="N8" s="129" t="s">
        <v>139</v>
      </c>
      <c r="O8" s="129" t="s">
        <v>52</v>
      </c>
      <c r="P8" s="129" t="s">
        <v>139</v>
      </c>
      <c r="Q8" s="129">
        <f t="shared" si="1"/>
        <v>100</v>
      </c>
      <c r="R8" s="130" t="s">
        <v>52</v>
      </c>
      <c r="S8" s="130">
        <f t="shared" si="1"/>
        <v>113.79310344827587</v>
      </c>
      <c r="T8" s="129">
        <f t="shared" si="1"/>
        <v>100</v>
      </c>
      <c r="U8" s="129">
        <f t="shared" si="1"/>
        <v>126.31578947368421</v>
      </c>
      <c r="V8" s="130">
        <f t="shared" si="1"/>
        <v>87.272727272727266</v>
      </c>
      <c r="W8" s="129" t="s">
        <v>139</v>
      </c>
      <c r="X8" s="129" t="s">
        <v>52</v>
      </c>
      <c r="Y8" s="130">
        <f t="shared" si="1"/>
        <v>125</v>
      </c>
      <c r="Z8" s="129">
        <f t="shared" si="1"/>
        <v>115.78947368421053</v>
      </c>
      <c r="AA8" s="129" t="s">
        <v>52</v>
      </c>
      <c r="AB8" s="130">
        <f t="shared" si="1"/>
        <v>113.04347826086956</v>
      </c>
      <c r="AC8" s="130" t="s">
        <v>52</v>
      </c>
      <c r="AD8" s="131">
        <f t="shared" si="1"/>
        <v>111.18210862619809</v>
      </c>
    </row>
    <row r="9" spans="1:30" ht="30" customHeight="1" thickBot="1">
      <c r="A9" s="784"/>
      <c r="B9" s="791"/>
      <c r="C9" s="132" t="s">
        <v>157</v>
      </c>
      <c r="D9" s="133">
        <v>100</v>
      </c>
      <c r="E9" s="134">
        <f>E5/$D$5*100</f>
        <v>44.629455909943715</v>
      </c>
      <c r="F9" s="134">
        <f t="shared" ref="F9:AD9" si="2">F5/$D$5*100</f>
        <v>5.1360225140712945</v>
      </c>
      <c r="G9" s="134">
        <f t="shared" si="2"/>
        <v>9.779549718574108</v>
      </c>
      <c r="H9" s="134">
        <f t="shared" si="2"/>
        <v>3.1425891181988739</v>
      </c>
      <c r="I9" s="134">
        <f t="shared" si="2"/>
        <v>11.819887429643527</v>
      </c>
      <c r="J9" s="134">
        <f t="shared" si="2"/>
        <v>7.8564727954971856</v>
      </c>
      <c r="K9" s="134">
        <f t="shared" si="2"/>
        <v>0</v>
      </c>
      <c r="L9" s="134">
        <f t="shared" si="2"/>
        <v>2.0403377110694185</v>
      </c>
      <c r="M9" s="134">
        <f>M5/$D$5*100</f>
        <v>0</v>
      </c>
      <c r="N9" s="134">
        <f t="shared" si="2"/>
        <v>0.98499061913696062</v>
      </c>
      <c r="O9" s="134">
        <f t="shared" si="2"/>
        <v>0</v>
      </c>
      <c r="P9" s="134">
        <f t="shared" si="2"/>
        <v>4.6904315196998121E-2</v>
      </c>
      <c r="Q9" s="134">
        <f t="shared" si="2"/>
        <v>0.44559099437148214</v>
      </c>
      <c r="R9" s="134">
        <f t="shared" si="2"/>
        <v>0</v>
      </c>
      <c r="S9" s="134">
        <f t="shared" si="2"/>
        <v>0.773921200750469</v>
      </c>
      <c r="T9" s="134">
        <f t="shared" si="2"/>
        <v>0.84427767354596628</v>
      </c>
      <c r="U9" s="134">
        <f t="shared" si="2"/>
        <v>1.125703564727955</v>
      </c>
      <c r="V9" s="134">
        <f t="shared" si="2"/>
        <v>1.125703564727955</v>
      </c>
      <c r="W9" s="134">
        <f t="shared" si="2"/>
        <v>0.49249530956848031</v>
      </c>
      <c r="X9" s="134">
        <f t="shared" si="2"/>
        <v>0</v>
      </c>
      <c r="Y9" s="134">
        <f t="shared" si="2"/>
        <v>0.46904315196998125</v>
      </c>
      <c r="Z9" s="134">
        <f t="shared" si="2"/>
        <v>0.51594746716697937</v>
      </c>
      <c r="AA9" s="134">
        <f t="shared" si="2"/>
        <v>0</v>
      </c>
      <c r="AB9" s="134">
        <f>AB5/$D$5*100</f>
        <v>0.6097560975609756</v>
      </c>
      <c r="AC9" s="134">
        <f t="shared" si="2"/>
        <v>0</v>
      </c>
      <c r="AD9" s="135">
        <f t="shared" si="2"/>
        <v>8.1613508442776741</v>
      </c>
    </row>
    <row r="10" spans="1:30" ht="30" customHeight="1">
      <c r="A10" s="782" t="s">
        <v>103</v>
      </c>
      <c r="B10" s="785" t="s">
        <v>104</v>
      </c>
      <c r="C10" s="670" t="s">
        <v>105</v>
      </c>
      <c r="D10" s="671">
        <f>SUM(E10:AD10)</f>
        <v>1331800</v>
      </c>
      <c r="E10" s="672">
        <v>568500</v>
      </c>
      <c r="F10" s="668">
        <v>71500</v>
      </c>
      <c r="G10" s="668">
        <v>135900</v>
      </c>
      <c r="H10" s="668">
        <v>49500</v>
      </c>
      <c r="I10" s="668">
        <v>153000</v>
      </c>
      <c r="J10" s="668">
        <v>103200</v>
      </c>
      <c r="K10" s="668">
        <v>0</v>
      </c>
      <c r="L10" s="668">
        <v>29600</v>
      </c>
      <c r="M10" s="668">
        <v>0</v>
      </c>
      <c r="N10" s="668">
        <v>14300</v>
      </c>
      <c r="O10" s="668">
        <v>0</v>
      </c>
      <c r="P10" s="668">
        <v>4300</v>
      </c>
      <c r="Q10" s="668">
        <v>6500</v>
      </c>
      <c r="R10" s="668">
        <v>0</v>
      </c>
      <c r="S10" s="668">
        <v>9500</v>
      </c>
      <c r="T10" s="668">
        <v>14100</v>
      </c>
      <c r="U10" s="668">
        <v>15900</v>
      </c>
      <c r="V10" s="668">
        <v>16200</v>
      </c>
      <c r="W10" s="668">
        <v>6700</v>
      </c>
      <c r="X10" s="668">
        <v>0</v>
      </c>
      <c r="Y10" s="668">
        <v>5800</v>
      </c>
      <c r="Z10" s="668">
        <v>7100</v>
      </c>
      <c r="AA10" s="668">
        <v>0</v>
      </c>
      <c r="AB10" s="668">
        <v>7800</v>
      </c>
      <c r="AC10" s="668">
        <v>3000</v>
      </c>
      <c r="AD10" s="669">
        <v>109400</v>
      </c>
    </row>
    <row r="11" spans="1:30" ht="30" customHeight="1">
      <c r="A11" s="783"/>
      <c r="B11" s="786"/>
      <c r="C11" s="139" t="s">
        <v>106</v>
      </c>
      <c r="D11" s="140">
        <f>SUM(E11:AD11)</f>
        <v>1140200</v>
      </c>
      <c r="E11" s="141">
        <v>474200</v>
      </c>
      <c r="F11" s="141">
        <v>69200</v>
      </c>
      <c r="G11" s="141">
        <v>120800</v>
      </c>
      <c r="H11" s="141">
        <v>57100</v>
      </c>
      <c r="I11" s="141">
        <v>147200</v>
      </c>
      <c r="J11" s="141">
        <v>91500</v>
      </c>
      <c r="K11" s="141">
        <v>0</v>
      </c>
      <c r="L11" s="141">
        <v>26700</v>
      </c>
      <c r="M11" s="141">
        <v>0</v>
      </c>
      <c r="N11" s="141">
        <v>0</v>
      </c>
      <c r="O11" s="141">
        <v>0</v>
      </c>
      <c r="P11" s="141">
        <v>3500</v>
      </c>
      <c r="Q11" s="141">
        <v>6200</v>
      </c>
      <c r="R11" s="141">
        <v>0</v>
      </c>
      <c r="S11" s="141">
        <v>8000</v>
      </c>
      <c r="T11" s="141">
        <v>14400</v>
      </c>
      <c r="U11" s="141">
        <v>12400</v>
      </c>
      <c r="V11" s="141">
        <v>17500</v>
      </c>
      <c r="W11" s="141">
        <v>300</v>
      </c>
      <c r="X11" s="141">
        <v>0</v>
      </c>
      <c r="Y11" s="141">
        <v>4800</v>
      </c>
      <c r="Z11" s="141">
        <v>6200</v>
      </c>
      <c r="AA11" s="141">
        <v>0</v>
      </c>
      <c r="AB11" s="141">
        <v>7000</v>
      </c>
      <c r="AC11" s="141">
        <v>1600</v>
      </c>
      <c r="AD11" s="142">
        <v>71600</v>
      </c>
    </row>
    <row r="12" spans="1:30" ht="30" customHeight="1">
      <c r="A12" s="783"/>
      <c r="B12" s="786"/>
      <c r="C12" s="139" t="s">
        <v>51</v>
      </c>
      <c r="D12" s="122">
        <f>IF(D11=0,0,D10-D11)</f>
        <v>191600</v>
      </c>
      <c r="E12" s="124">
        <f t="shared" ref="E12:P12" si="3">E10-E11</f>
        <v>94300</v>
      </c>
      <c r="F12" s="124">
        <f t="shared" si="3"/>
        <v>2300</v>
      </c>
      <c r="G12" s="124">
        <f t="shared" si="3"/>
        <v>15100</v>
      </c>
      <c r="H12" s="124">
        <f t="shared" si="3"/>
        <v>-7600</v>
      </c>
      <c r="I12" s="124">
        <f t="shared" si="3"/>
        <v>5800</v>
      </c>
      <c r="J12" s="124">
        <f t="shared" si="3"/>
        <v>11700</v>
      </c>
      <c r="K12" s="124">
        <f t="shared" si="3"/>
        <v>0</v>
      </c>
      <c r="L12" s="124">
        <f t="shared" si="3"/>
        <v>2900</v>
      </c>
      <c r="M12" s="124">
        <f t="shared" si="3"/>
        <v>0</v>
      </c>
      <c r="N12" s="124">
        <f t="shared" si="3"/>
        <v>14300</v>
      </c>
      <c r="O12" s="124">
        <f t="shared" si="3"/>
        <v>0</v>
      </c>
      <c r="P12" s="124">
        <f t="shared" si="3"/>
        <v>800</v>
      </c>
      <c r="Q12" s="124">
        <f>Q10-Q11</f>
        <v>300</v>
      </c>
      <c r="R12" s="124">
        <f t="shared" ref="R12:AD12" si="4">R10-R11</f>
        <v>0</v>
      </c>
      <c r="S12" s="124">
        <f t="shared" si="4"/>
        <v>1500</v>
      </c>
      <c r="T12" s="124">
        <f t="shared" si="4"/>
        <v>-300</v>
      </c>
      <c r="U12" s="124">
        <f t="shared" si="4"/>
        <v>3500</v>
      </c>
      <c r="V12" s="124">
        <f t="shared" si="4"/>
        <v>-1300</v>
      </c>
      <c r="W12" s="124">
        <f t="shared" si="4"/>
        <v>6400</v>
      </c>
      <c r="X12" s="124">
        <f t="shared" si="4"/>
        <v>0</v>
      </c>
      <c r="Y12" s="124">
        <f t="shared" si="4"/>
        <v>1000</v>
      </c>
      <c r="Z12" s="124">
        <f t="shared" si="4"/>
        <v>900</v>
      </c>
      <c r="AA12" s="124">
        <f t="shared" si="4"/>
        <v>0</v>
      </c>
      <c r="AB12" s="124">
        <f t="shared" si="4"/>
        <v>800</v>
      </c>
      <c r="AC12" s="124">
        <f t="shared" si="4"/>
        <v>1400</v>
      </c>
      <c r="AD12" s="125">
        <f t="shared" si="4"/>
        <v>37800</v>
      </c>
    </row>
    <row r="13" spans="1:30" ht="30" customHeight="1">
      <c r="A13" s="783"/>
      <c r="B13" s="786"/>
      <c r="C13" s="143" t="s">
        <v>107</v>
      </c>
      <c r="D13" s="144">
        <f t="shared" ref="D13:AD13" si="5">IF(D10&gt;0,IF(D11&gt;0,D10/D11*100,0),0)</f>
        <v>116.80406946149797</v>
      </c>
      <c r="E13" s="145">
        <f t="shared" si="5"/>
        <v>119.88612399831295</v>
      </c>
      <c r="F13" s="146">
        <f t="shared" si="5"/>
        <v>103.32369942196532</v>
      </c>
      <c r="G13" s="147">
        <f t="shared" si="5"/>
        <v>112.5</v>
      </c>
      <c r="H13" s="147">
        <f t="shared" si="5"/>
        <v>86.690017513134848</v>
      </c>
      <c r="I13" s="146">
        <f t="shared" si="5"/>
        <v>103.94021739130434</v>
      </c>
      <c r="J13" s="147">
        <f t="shared" si="5"/>
        <v>112.78688524590163</v>
      </c>
      <c r="K13" s="147" t="s">
        <v>52</v>
      </c>
      <c r="L13" s="146">
        <f t="shared" si="5"/>
        <v>110.86142322097379</v>
      </c>
      <c r="M13" s="146" t="s">
        <v>52</v>
      </c>
      <c r="N13" s="147" t="s">
        <v>139</v>
      </c>
      <c r="O13" s="147" t="s">
        <v>52</v>
      </c>
      <c r="P13" s="147">
        <f t="shared" si="5"/>
        <v>122.85714285714286</v>
      </c>
      <c r="Q13" s="147">
        <f t="shared" si="5"/>
        <v>104.83870967741935</v>
      </c>
      <c r="R13" s="147" t="s">
        <v>52</v>
      </c>
      <c r="S13" s="147">
        <f t="shared" si="5"/>
        <v>118.75</v>
      </c>
      <c r="T13" s="147">
        <f t="shared" si="5"/>
        <v>97.916666666666657</v>
      </c>
      <c r="U13" s="146">
        <f t="shared" si="5"/>
        <v>128.2258064516129</v>
      </c>
      <c r="V13" s="147">
        <f t="shared" si="5"/>
        <v>92.571428571428569</v>
      </c>
      <c r="W13" s="147">
        <f t="shared" si="5"/>
        <v>2233.333333333333</v>
      </c>
      <c r="X13" s="147" t="s">
        <v>52</v>
      </c>
      <c r="Y13" s="147">
        <f t="shared" si="5"/>
        <v>120.83333333333333</v>
      </c>
      <c r="Z13" s="147">
        <f t="shared" si="5"/>
        <v>114.51612903225808</v>
      </c>
      <c r="AA13" s="147" t="s">
        <v>52</v>
      </c>
      <c r="AB13" s="147">
        <f t="shared" si="5"/>
        <v>111.42857142857143</v>
      </c>
      <c r="AC13" s="147">
        <f t="shared" si="5"/>
        <v>187.5</v>
      </c>
      <c r="AD13" s="148">
        <f t="shared" si="5"/>
        <v>152.79329608938548</v>
      </c>
    </row>
    <row r="14" spans="1:30" ht="30" customHeight="1" thickBot="1">
      <c r="A14" s="784"/>
      <c r="B14" s="787"/>
      <c r="C14" s="149" t="s">
        <v>102</v>
      </c>
      <c r="D14" s="150">
        <v>100</v>
      </c>
      <c r="E14" s="151">
        <f>E10/$D$10*100</f>
        <v>42.686589578014718</v>
      </c>
      <c r="F14" s="151">
        <f t="shared" ref="F14:AD14" si="6">F10/$D$10*100</f>
        <v>5.3686739750713324</v>
      </c>
      <c r="G14" s="151">
        <f t="shared" si="6"/>
        <v>10.204234870100617</v>
      </c>
      <c r="H14" s="151">
        <f t="shared" si="6"/>
        <v>3.7167742904339987</v>
      </c>
      <c r="I14" s="151">
        <f t="shared" si="6"/>
        <v>11.488211443159633</v>
      </c>
      <c r="J14" s="151">
        <f t="shared" si="6"/>
        <v>7.7489112479351254</v>
      </c>
      <c r="K14" s="151">
        <f t="shared" si="6"/>
        <v>0</v>
      </c>
      <c r="L14" s="151">
        <f t="shared" si="6"/>
        <v>2.2225559393302299</v>
      </c>
      <c r="M14" s="151">
        <f t="shared" si="6"/>
        <v>0</v>
      </c>
      <c r="N14" s="151">
        <f t="shared" si="6"/>
        <v>1.0737347950142664</v>
      </c>
      <c r="O14" s="151">
        <f t="shared" si="6"/>
        <v>0</v>
      </c>
      <c r="P14" s="151">
        <f t="shared" si="6"/>
        <v>0.32287130199729686</v>
      </c>
      <c r="Q14" s="151">
        <f>Q10/$D$10*100</f>
        <v>0.48806127046103021</v>
      </c>
      <c r="R14" s="151">
        <f t="shared" si="6"/>
        <v>0</v>
      </c>
      <c r="S14" s="151">
        <f t="shared" si="6"/>
        <v>0.71332031836612109</v>
      </c>
      <c r="T14" s="151">
        <f t="shared" si="6"/>
        <v>1.0587175251539269</v>
      </c>
      <c r="U14" s="151">
        <f t="shared" si="6"/>
        <v>1.1938729538969814</v>
      </c>
      <c r="V14" s="151">
        <f t="shared" si="6"/>
        <v>1.2163988586874908</v>
      </c>
      <c r="W14" s="151">
        <f t="shared" si="6"/>
        <v>0.50307854032136956</v>
      </c>
      <c r="X14" s="151">
        <f t="shared" si="6"/>
        <v>0</v>
      </c>
      <c r="Y14" s="151">
        <f t="shared" si="6"/>
        <v>0.4355008259498423</v>
      </c>
      <c r="Z14" s="151">
        <f t="shared" si="6"/>
        <v>0.53311308004204827</v>
      </c>
      <c r="AA14" s="151">
        <f t="shared" si="6"/>
        <v>0</v>
      </c>
      <c r="AB14" s="151">
        <f t="shared" si="6"/>
        <v>0.58567352455323618</v>
      </c>
      <c r="AC14" s="151">
        <f t="shared" si="6"/>
        <v>0.22525904790509083</v>
      </c>
      <c r="AD14" s="152">
        <f t="shared" si="6"/>
        <v>8.2144466136056469</v>
      </c>
    </row>
    <row r="15" spans="1:30" ht="30" customHeight="1">
      <c r="A15" s="782" t="s">
        <v>108</v>
      </c>
      <c r="B15" s="785" t="s">
        <v>109</v>
      </c>
      <c r="C15" s="666" t="s">
        <v>110</v>
      </c>
      <c r="D15" s="667">
        <f>SUM(E15:AD15)</f>
        <v>2704700</v>
      </c>
      <c r="E15" s="668">
        <v>1221400</v>
      </c>
      <c r="F15" s="668">
        <v>139800</v>
      </c>
      <c r="G15" s="668">
        <v>241200</v>
      </c>
      <c r="H15" s="668">
        <v>106400</v>
      </c>
      <c r="I15" s="668">
        <v>325800</v>
      </c>
      <c r="J15" s="668">
        <v>220600</v>
      </c>
      <c r="K15" s="668">
        <v>100</v>
      </c>
      <c r="L15" s="668">
        <v>60200</v>
      </c>
      <c r="M15" s="668">
        <v>200</v>
      </c>
      <c r="N15" s="668">
        <v>29600</v>
      </c>
      <c r="O15" s="668">
        <v>600</v>
      </c>
      <c r="P15" s="668">
        <v>9700</v>
      </c>
      <c r="Q15" s="668">
        <v>14000</v>
      </c>
      <c r="R15" s="668">
        <v>100</v>
      </c>
      <c r="S15" s="668">
        <v>17800</v>
      </c>
      <c r="T15" s="668">
        <v>23100</v>
      </c>
      <c r="U15" s="668">
        <v>34600</v>
      </c>
      <c r="V15" s="668">
        <v>27600</v>
      </c>
      <c r="W15" s="668">
        <v>15100</v>
      </c>
      <c r="X15" s="668">
        <v>0</v>
      </c>
      <c r="Y15" s="668">
        <v>12400</v>
      </c>
      <c r="Z15" s="668">
        <v>15100</v>
      </c>
      <c r="AA15" s="668">
        <v>100</v>
      </c>
      <c r="AB15" s="668">
        <v>15800</v>
      </c>
      <c r="AC15" s="668">
        <v>5100</v>
      </c>
      <c r="AD15" s="669">
        <v>168300</v>
      </c>
    </row>
    <row r="16" spans="1:30" ht="30" customHeight="1">
      <c r="A16" s="783"/>
      <c r="B16" s="786"/>
      <c r="C16" s="139" t="s">
        <v>111</v>
      </c>
      <c r="D16" s="140">
        <f>SUM(E16:AD16)</f>
        <v>2400600</v>
      </c>
      <c r="E16" s="141">
        <v>1073100</v>
      </c>
      <c r="F16" s="141">
        <v>139700</v>
      </c>
      <c r="G16" s="141">
        <v>220800</v>
      </c>
      <c r="H16" s="141">
        <v>110300</v>
      </c>
      <c r="I16" s="141">
        <v>312200</v>
      </c>
      <c r="J16" s="141">
        <v>203100</v>
      </c>
      <c r="K16" s="141">
        <v>0</v>
      </c>
      <c r="L16" s="141">
        <v>56000</v>
      </c>
      <c r="M16" s="141">
        <v>0</v>
      </c>
      <c r="N16" s="141">
        <v>11800</v>
      </c>
      <c r="O16" s="141">
        <v>400</v>
      </c>
      <c r="P16" s="141">
        <v>8900</v>
      </c>
      <c r="Q16" s="141">
        <v>14100</v>
      </c>
      <c r="R16" s="141">
        <v>0</v>
      </c>
      <c r="S16" s="141">
        <v>15900</v>
      </c>
      <c r="T16" s="141">
        <v>22800</v>
      </c>
      <c r="U16" s="141">
        <v>28600</v>
      </c>
      <c r="V16" s="141">
        <v>31500</v>
      </c>
      <c r="W16" s="141">
        <v>500</v>
      </c>
      <c r="X16" s="141">
        <v>0</v>
      </c>
      <c r="Y16" s="141">
        <v>10600</v>
      </c>
      <c r="Z16" s="141">
        <v>14200</v>
      </c>
      <c r="AA16" s="141">
        <v>0</v>
      </c>
      <c r="AB16" s="141">
        <v>13600</v>
      </c>
      <c r="AC16" s="141">
        <v>3400</v>
      </c>
      <c r="AD16" s="142">
        <v>109100</v>
      </c>
    </row>
    <row r="17" spans="1:30" ht="30" customHeight="1">
      <c r="A17" s="783"/>
      <c r="B17" s="786"/>
      <c r="C17" s="139" t="s">
        <v>51</v>
      </c>
      <c r="D17" s="154">
        <f>IF(D16=0,0,D15-D16)</f>
        <v>304100</v>
      </c>
      <c r="E17" s="155">
        <f t="shared" ref="E17:AD17" si="7">E15-E16</f>
        <v>148300</v>
      </c>
      <c r="F17" s="155">
        <f t="shared" si="7"/>
        <v>100</v>
      </c>
      <c r="G17" s="155">
        <f t="shared" si="7"/>
        <v>20400</v>
      </c>
      <c r="H17" s="155">
        <f t="shared" si="7"/>
        <v>-3900</v>
      </c>
      <c r="I17" s="155">
        <f t="shared" si="7"/>
        <v>13600</v>
      </c>
      <c r="J17" s="155">
        <f t="shared" si="7"/>
        <v>17500</v>
      </c>
      <c r="K17" s="155">
        <f t="shared" si="7"/>
        <v>100</v>
      </c>
      <c r="L17" s="155">
        <f t="shared" si="7"/>
        <v>4200</v>
      </c>
      <c r="M17" s="155">
        <f t="shared" si="7"/>
        <v>200</v>
      </c>
      <c r="N17" s="155">
        <f t="shared" si="7"/>
        <v>17800</v>
      </c>
      <c r="O17" s="155">
        <f t="shared" si="7"/>
        <v>200</v>
      </c>
      <c r="P17" s="155">
        <f t="shared" si="7"/>
        <v>800</v>
      </c>
      <c r="Q17" s="155">
        <f t="shared" si="7"/>
        <v>-100</v>
      </c>
      <c r="R17" s="155">
        <f t="shared" si="7"/>
        <v>100</v>
      </c>
      <c r="S17" s="155">
        <f t="shared" si="7"/>
        <v>1900</v>
      </c>
      <c r="T17" s="155">
        <f t="shared" si="7"/>
        <v>300</v>
      </c>
      <c r="U17" s="155">
        <f t="shared" si="7"/>
        <v>6000</v>
      </c>
      <c r="V17" s="155">
        <f t="shared" si="7"/>
        <v>-3900</v>
      </c>
      <c r="W17" s="155">
        <f t="shared" si="7"/>
        <v>14600</v>
      </c>
      <c r="X17" s="155">
        <f t="shared" si="7"/>
        <v>0</v>
      </c>
      <c r="Y17" s="155">
        <f t="shared" si="7"/>
        <v>1800</v>
      </c>
      <c r="Z17" s="155">
        <f t="shared" si="7"/>
        <v>900</v>
      </c>
      <c r="AA17" s="155">
        <f t="shared" si="7"/>
        <v>100</v>
      </c>
      <c r="AB17" s="155">
        <f t="shared" si="7"/>
        <v>2200</v>
      </c>
      <c r="AC17" s="155">
        <f t="shared" si="7"/>
        <v>1700</v>
      </c>
      <c r="AD17" s="156">
        <f t="shared" si="7"/>
        <v>59200</v>
      </c>
    </row>
    <row r="18" spans="1:30" ht="30" customHeight="1">
      <c r="A18" s="783"/>
      <c r="B18" s="786"/>
      <c r="C18" s="143" t="s">
        <v>112</v>
      </c>
      <c r="D18" s="144">
        <f t="shared" ref="D18:AD18" si="8">IF(D15&gt;0,IF(D16&gt;0,D15/D16*100,0),0)</f>
        <v>112.66766641672916</v>
      </c>
      <c r="E18" s="145">
        <f t="shared" si="8"/>
        <v>113.81977448513652</v>
      </c>
      <c r="F18" s="146">
        <f t="shared" si="8"/>
        <v>100.07158196134573</v>
      </c>
      <c r="G18" s="147">
        <f t="shared" si="8"/>
        <v>109.23913043478262</v>
      </c>
      <c r="H18" s="147">
        <f t="shared" si="8"/>
        <v>96.464188576609246</v>
      </c>
      <c r="I18" s="146">
        <f t="shared" si="8"/>
        <v>104.35618193465727</v>
      </c>
      <c r="J18" s="147">
        <f t="shared" si="8"/>
        <v>108.61644510093551</v>
      </c>
      <c r="K18" s="130" t="s">
        <v>139</v>
      </c>
      <c r="L18" s="146">
        <f t="shared" si="8"/>
        <v>107.5</v>
      </c>
      <c r="M18" s="130" t="s">
        <v>139</v>
      </c>
      <c r="N18" s="147">
        <f t="shared" si="8"/>
        <v>250.84745762711864</v>
      </c>
      <c r="O18" s="147">
        <f t="shared" si="8"/>
        <v>150</v>
      </c>
      <c r="P18" s="147">
        <f t="shared" si="8"/>
        <v>108.98876404494382</v>
      </c>
      <c r="Q18" s="147">
        <f t="shared" si="8"/>
        <v>99.290780141843967</v>
      </c>
      <c r="R18" s="130" t="s">
        <v>139</v>
      </c>
      <c r="S18" s="147">
        <f t="shared" si="8"/>
        <v>111.9496855345912</v>
      </c>
      <c r="T18" s="147">
        <f t="shared" si="8"/>
        <v>101.31578947368421</v>
      </c>
      <c r="U18" s="146">
        <f t="shared" si="8"/>
        <v>120.97902097902097</v>
      </c>
      <c r="V18" s="147">
        <f t="shared" si="8"/>
        <v>87.61904761904762</v>
      </c>
      <c r="W18" s="147">
        <f t="shared" si="8"/>
        <v>3020</v>
      </c>
      <c r="X18" s="146" t="s">
        <v>52</v>
      </c>
      <c r="Y18" s="147">
        <f t="shared" si="8"/>
        <v>116.98113207547169</v>
      </c>
      <c r="Z18" s="147">
        <f t="shared" si="8"/>
        <v>106.33802816901408</v>
      </c>
      <c r="AA18" s="130" t="s">
        <v>139</v>
      </c>
      <c r="AB18" s="147">
        <f t="shared" si="8"/>
        <v>116.1764705882353</v>
      </c>
      <c r="AC18" s="147">
        <f t="shared" si="8"/>
        <v>150</v>
      </c>
      <c r="AD18" s="148">
        <f t="shared" si="8"/>
        <v>154.26214482126491</v>
      </c>
    </row>
    <row r="19" spans="1:30" ht="30" customHeight="1" thickBot="1">
      <c r="A19" s="784"/>
      <c r="B19" s="787"/>
      <c r="C19" s="149" t="s">
        <v>140</v>
      </c>
      <c r="D19" s="150">
        <v>100</v>
      </c>
      <c r="E19" s="151">
        <f>E15/$D$15*100</f>
        <v>45.158427921765814</v>
      </c>
      <c r="F19" s="151">
        <f t="shared" ref="F19:AD19" si="9">F15/$D$15*100</f>
        <v>5.1687802713794504</v>
      </c>
      <c r="G19" s="151">
        <f t="shared" si="9"/>
        <v>8.9178097386031716</v>
      </c>
      <c r="H19" s="151">
        <f t="shared" si="9"/>
        <v>3.9338928531814989</v>
      </c>
      <c r="I19" s="151">
        <f t="shared" si="9"/>
        <v>12.045698229008762</v>
      </c>
      <c r="J19" s="151">
        <f t="shared" si="9"/>
        <v>8.1561725884571299</v>
      </c>
      <c r="K19" s="151">
        <f t="shared" si="9"/>
        <v>3.6972677191555439E-3</v>
      </c>
      <c r="L19" s="151">
        <f t="shared" si="9"/>
        <v>2.2257551669316373</v>
      </c>
      <c r="M19" s="151">
        <f t="shared" si="9"/>
        <v>7.3945354383110878E-3</v>
      </c>
      <c r="N19" s="151">
        <f t="shared" si="9"/>
        <v>1.094391244870041</v>
      </c>
      <c r="O19" s="151">
        <f t="shared" si="9"/>
        <v>2.2183606314933265E-2</v>
      </c>
      <c r="P19" s="151">
        <f t="shared" si="9"/>
        <v>0.35863496875808776</v>
      </c>
      <c r="Q19" s="151">
        <f>Q15/$D$15*100</f>
        <v>0.51761748068177615</v>
      </c>
      <c r="R19" s="151">
        <f t="shared" si="9"/>
        <v>3.6972677191555439E-3</v>
      </c>
      <c r="S19" s="151">
        <f t="shared" si="9"/>
        <v>0.65811365400968691</v>
      </c>
      <c r="T19" s="151">
        <f t="shared" si="9"/>
        <v>0.8540688431249307</v>
      </c>
      <c r="U19" s="151">
        <f t="shared" si="9"/>
        <v>1.2792546308278183</v>
      </c>
      <c r="V19" s="151">
        <f t="shared" si="9"/>
        <v>1.0204458904869302</v>
      </c>
      <c r="W19" s="151">
        <f t="shared" si="9"/>
        <v>0.55828742559248712</v>
      </c>
      <c r="X19" s="151">
        <f t="shared" si="9"/>
        <v>0</v>
      </c>
      <c r="Y19" s="151">
        <f t="shared" si="9"/>
        <v>0.45846119717528749</v>
      </c>
      <c r="Z19" s="151">
        <f t="shared" si="9"/>
        <v>0.55828742559248712</v>
      </c>
      <c r="AA19" s="151">
        <f t="shared" si="9"/>
        <v>3.6972677191555439E-3</v>
      </c>
      <c r="AB19" s="151">
        <f t="shared" si="9"/>
        <v>0.58416829962657602</v>
      </c>
      <c r="AC19" s="151">
        <f t="shared" si="9"/>
        <v>0.18856065367693275</v>
      </c>
      <c r="AD19" s="152">
        <f t="shared" si="9"/>
        <v>6.222501571338781</v>
      </c>
    </row>
    <row r="20" spans="1:30" ht="14.25">
      <c r="A20" s="157" t="s">
        <v>55</v>
      </c>
      <c r="B20" s="109" t="s">
        <v>56</v>
      </c>
      <c r="C20" s="158"/>
      <c r="D20" s="108"/>
      <c r="E20" s="108"/>
      <c r="F20" s="108"/>
      <c r="G20" s="108"/>
      <c r="H20" s="108"/>
      <c r="I20" s="108"/>
      <c r="J20" s="43"/>
      <c r="K20" s="43"/>
      <c r="L20" s="43"/>
      <c r="M20" s="43"/>
      <c r="N20" s="43"/>
      <c r="O20" s="43"/>
      <c r="P20" s="43"/>
      <c r="Q20" s="43"/>
      <c r="R20" s="43"/>
      <c r="S20" s="43"/>
      <c r="T20" s="43"/>
      <c r="U20" s="43"/>
      <c r="V20" s="43"/>
      <c r="W20" s="43"/>
      <c r="X20" s="43"/>
      <c r="Y20" s="43"/>
      <c r="Z20" s="43"/>
      <c r="AA20" s="43"/>
      <c r="AB20" s="43"/>
      <c r="AC20" s="43"/>
      <c r="AD20" s="43"/>
    </row>
    <row r="21" spans="1:30" ht="14.25">
      <c r="A21" s="43"/>
      <c r="B21" s="109" t="s">
        <v>141</v>
      </c>
      <c r="C21" s="158"/>
      <c r="D21" s="108"/>
      <c r="E21" s="108"/>
      <c r="F21" s="108"/>
      <c r="G21" s="108"/>
      <c r="H21" s="108"/>
      <c r="I21" s="108"/>
      <c r="J21" s="108"/>
      <c r="K21" s="108"/>
      <c r="L21" s="108"/>
      <c r="M21" s="108"/>
      <c r="N21" s="108"/>
      <c r="O21" s="108"/>
      <c r="P21" s="108"/>
      <c r="Q21" s="108"/>
      <c r="R21" s="108"/>
      <c r="S21" s="108"/>
      <c r="T21" s="108"/>
      <c r="U21" s="108"/>
      <c r="V21" s="43"/>
      <c r="W21" s="43"/>
      <c r="X21" s="43"/>
      <c r="Y21" s="43"/>
      <c r="Z21" s="43"/>
      <c r="AA21" s="43"/>
      <c r="AB21" s="43"/>
      <c r="AC21" s="43"/>
      <c r="AD21" s="43"/>
    </row>
    <row r="22" spans="1:30" ht="14.25">
      <c r="A22" s="43"/>
      <c r="B22" s="109" t="s">
        <v>142</v>
      </c>
      <c r="C22" s="158"/>
      <c r="D22" s="108"/>
      <c r="E22" s="108"/>
      <c r="F22" s="108"/>
      <c r="G22" s="108"/>
      <c r="H22" s="108"/>
      <c r="I22" s="108"/>
      <c r="J22" s="108"/>
      <c r="K22" s="108"/>
      <c r="L22" s="108"/>
      <c r="M22" s="108"/>
      <c r="N22" s="108"/>
      <c r="O22" s="108"/>
      <c r="P22" s="108"/>
      <c r="Q22" s="108"/>
      <c r="R22" s="108"/>
      <c r="S22" s="108"/>
      <c r="T22" s="108"/>
      <c r="U22" s="108"/>
      <c r="V22" s="43"/>
      <c r="W22" s="43"/>
      <c r="X22" s="43"/>
      <c r="Y22" s="43"/>
      <c r="Z22" s="43"/>
      <c r="AA22" s="43"/>
      <c r="AB22" s="43"/>
      <c r="AC22" s="43"/>
      <c r="AD22" s="43"/>
    </row>
  </sheetData>
  <mergeCells count="7">
    <mergeCell ref="A15:A19"/>
    <mergeCell ref="B15:B19"/>
    <mergeCell ref="A1:B1"/>
    <mergeCell ref="A4:B4"/>
    <mergeCell ref="A5:B9"/>
    <mergeCell ref="A10:A14"/>
    <mergeCell ref="B10:B14"/>
  </mergeCells>
  <phoneticPr fontId="2"/>
  <hyperlinks>
    <hyperlink ref="A1" location="'R3'!A1" display="令和３年度"/>
    <hyperlink ref="A1:B1" location="平成24年度!A1" display="平成24年度!A1"/>
  </hyperlinks>
  <pageMargins left="0.70866141732283472" right="0.70866141732283472" top="0.74803149606299213" bottom="0.74803149606299213" header="0.31496062992125984" footer="0.31496062992125984"/>
  <pageSetup paperSize="9" scale="4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40</vt:i4>
      </vt:variant>
    </vt:vector>
  </HeadingPairs>
  <TitlesOfParts>
    <vt:vector size="40" baseType="lpstr">
      <vt:lpstr>平成24年度</vt:lpstr>
      <vt:lpstr>４月（１表）</vt:lpstr>
      <vt:lpstr>４月（２表）</vt:lpstr>
      <vt:lpstr>４月（３表）</vt:lpstr>
      <vt:lpstr>５月（１表）</vt:lpstr>
      <vt:lpstr>５月（２表）</vt:lpstr>
      <vt:lpstr>５月（３表）</vt:lpstr>
      <vt:lpstr>６月（１表）</vt:lpstr>
      <vt:lpstr>６月（２表）</vt:lpstr>
      <vt:lpstr>６月（３表）</vt:lpstr>
      <vt:lpstr>７月（１表）</vt:lpstr>
      <vt:lpstr>７月（２表）</vt:lpstr>
      <vt:lpstr>７月（３表）</vt:lpstr>
      <vt:lpstr>８月（１表）</vt:lpstr>
      <vt:lpstr>８月（２表）</vt:lpstr>
      <vt:lpstr>８月（３表）</vt:lpstr>
      <vt:lpstr>９月（１表）</vt:lpstr>
      <vt:lpstr>９月（２表）</vt:lpstr>
      <vt:lpstr>９月（３表）</vt:lpstr>
      <vt:lpstr>10月（１表）</vt:lpstr>
      <vt:lpstr>10月（２表）</vt:lpstr>
      <vt:lpstr>10月（３表）</vt:lpstr>
      <vt:lpstr>11月（１表）</vt:lpstr>
      <vt:lpstr>11月（２表）</vt:lpstr>
      <vt:lpstr>11月（３表）</vt:lpstr>
      <vt:lpstr>12月（１表）</vt:lpstr>
      <vt:lpstr>12月（２表）</vt:lpstr>
      <vt:lpstr>12月（３表）</vt:lpstr>
      <vt:lpstr>１月（１表）</vt:lpstr>
      <vt:lpstr>１月（２表）</vt:lpstr>
      <vt:lpstr>１月（３表）</vt:lpstr>
      <vt:lpstr>２月（１表）</vt:lpstr>
      <vt:lpstr>２月（２表）</vt:lpstr>
      <vt:lpstr>２月（３表）</vt:lpstr>
      <vt:lpstr>３月（１表）</vt:lpstr>
      <vt:lpstr>３月（２表）</vt:lpstr>
      <vt:lpstr>３月（３表）</vt:lpstr>
      <vt:lpstr>月別入域観光客数の推移</vt:lpstr>
      <vt:lpstr>グラフ</vt:lpstr>
      <vt:lpstr>グラフ（外国客）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2024-01-24T05:37:58Z</dcterms:modified>
</cp:coreProperties>
</file>