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平成17年" sheetId="1" r:id="rId1"/>
    <sheet name="1月" sheetId="12" r:id="rId2"/>
    <sheet name="２月" sheetId="13" r:id="rId3"/>
    <sheet name="３月" sheetId="25" r:id="rId4"/>
    <sheet name="４月" sheetId="26" r:id="rId5"/>
    <sheet name="５月" sheetId="27" r:id="rId6"/>
    <sheet name="６月" sheetId="28" r:id="rId7"/>
    <sheet name="７月" sheetId="29" r:id="rId8"/>
    <sheet name="８月" sheetId="30" r:id="rId9"/>
    <sheet name="９月" sheetId="31" r:id="rId10"/>
    <sheet name="10月" sheetId="32" r:id="rId11"/>
    <sheet name="11月" sheetId="33" r:id="rId12"/>
    <sheet name="12月" sheetId="34" r:id="rId13"/>
    <sheet name="月別入域観光客数の推移" sheetId="39" r:id="rId14"/>
    <sheet name="グラフ" sheetId="38" r:id="rId15"/>
    <sheet name="航路別" sheetId="40" r:id="rId16"/>
  </sheets>
  <definedNames>
    <definedName name="_xlnm.Print_Area" localSheetId="14">グラフ!$A$1:$P$20</definedName>
    <definedName name="_xlnm.Print_Area" localSheetId="13">月別入域観光客数の推移!$A$1:$U$18</definedName>
    <definedName name="_xlnm.Print_Area" localSheetId="15">航路別!$A$1:$AU$45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0" l="1"/>
  <c r="A1" i="38"/>
  <c r="A1" i="39"/>
  <c r="AU45" i="40"/>
  <c r="AT45" i="40"/>
  <c r="AS45" i="40"/>
  <c r="AR45" i="40"/>
  <c r="AQ45" i="40"/>
  <c r="AP45" i="40"/>
  <c r="AO45" i="40"/>
  <c r="AN45" i="40"/>
  <c r="AK45" i="40"/>
  <c r="AJ45" i="40"/>
  <c r="AI45" i="40"/>
  <c r="AH45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AR44" i="40"/>
  <c r="AO44" i="40"/>
  <c r="AN44" i="40"/>
  <c r="AM44" i="40"/>
  <c r="AL44" i="40" s="1"/>
  <c r="B44" i="40"/>
  <c r="AR43" i="40"/>
  <c r="AO43" i="40"/>
  <c r="AN43" i="40"/>
  <c r="AM43" i="40"/>
  <c r="AL43" i="40" s="1"/>
  <c r="B43" i="40"/>
  <c r="AR42" i="40"/>
  <c r="AO42" i="40"/>
  <c r="AN42" i="40"/>
  <c r="AM42" i="40"/>
  <c r="AL42" i="40" s="1"/>
  <c r="B42" i="40"/>
  <c r="AR41" i="40"/>
  <c r="AO41" i="40"/>
  <c r="AN41" i="40"/>
  <c r="AM41" i="40"/>
  <c r="AL41" i="40" s="1"/>
  <c r="B41" i="40"/>
  <c r="AR40" i="40"/>
  <c r="AO40" i="40"/>
  <c r="AN40" i="40"/>
  <c r="AM40" i="40"/>
  <c r="AL40" i="40" s="1"/>
  <c r="B40" i="40"/>
  <c r="AR39" i="40"/>
  <c r="AO39" i="40"/>
  <c r="AN39" i="40"/>
  <c r="AM39" i="40"/>
  <c r="AL39" i="40" s="1"/>
  <c r="B39" i="40"/>
  <c r="AR38" i="40"/>
  <c r="AO38" i="40"/>
  <c r="AN38" i="40"/>
  <c r="AM38" i="40"/>
  <c r="AL38" i="40" s="1"/>
  <c r="B38" i="40"/>
  <c r="AR37" i="40"/>
  <c r="AO37" i="40"/>
  <c r="AN37" i="40"/>
  <c r="AM37" i="40"/>
  <c r="AL37" i="40" s="1"/>
  <c r="B37" i="40"/>
  <c r="AR36" i="40"/>
  <c r="AO36" i="40"/>
  <c r="AN36" i="40"/>
  <c r="AM36" i="40"/>
  <c r="AL36" i="40" s="1"/>
  <c r="B36" i="40"/>
  <c r="AR35" i="40"/>
  <c r="AO35" i="40"/>
  <c r="AN35" i="40"/>
  <c r="AM35" i="40"/>
  <c r="AL35" i="40" s="1"/>
  <c r="B35" i="40"/>
  <c r="AR34" i="40"/>
  <c r="AO34" i="40"/>
  <c r="AN34" i="40"/>
  <c r="AM34" i="40"/>
  <c r="AL34" i="40" s="1"/>
  <c r="B34" i="40"/>
  <c r="AR33" i="40"/>
  <c r="AO33" i="40"/>
  <c r="AN33" i="40"/>
  <c r="AM33" i="40"/>
  <c r="AM45" i="40" s="1"/>
  <c r="AL45" i="40" s="1"/>
  <c r="B33" i="40"/>
  <c r="B45" i="40" s="1"/>
  <c r="AT30" i="40"/>
  <c r="AP30" i="40"/>
  <c r="AG30" i="40"/>
  <c r="AC30" i="40"/>
  <c r="Y30" i="40"/>
  <c r="U30" i="40"/>
  <c r="Q30" i="40"/>
  <c r="M30" i="40"/>
  <c r="I30" i="40"/>
  <c r="E30" i="40"/>
  <c r="AU29" i="40"/>
  <c r="AT29" i="40"/>
  <c r="AS29" i="40"/>
  <c r="AQ29" i="40"/>
  <c r="AP29" i="40"/>
  <c r="AM29" i="40"/>
  <c r="AK29" i="40"/>
  <c r="AI29" i="40"/>
  <c r="AH29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AU28" i="40"/>
  <c r="AT28" i="40"/>
  <c r="AS28" i="40"/>
  <c r="AR28" i="40"/>
  <c r="AQ28" i="40"/>
  <c r="AP28" i="40"/>
  <c r="AN28" i="40"/>
  <c r="AK28" i="40"/>
  <c r="AI28" i="40"/>
  <c r="AH28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AU27" i="40"/>
  <c r="AT27" i="40"/>
  <c r="AS27" i="40"/>
  <c r="AQ27" i="40"/>
  <c r="AP27" i="40"/>
  <c r="AK27" i="40"/>
  <c r="AI27" i="40"/>
  <c r="AH27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AU26" i="40"/>
  <c r="AT26" i="40"/>
  <c r="AS26" i="40"/>
  <c r="AQ26" i="40"/>
  <c r="AP26" i="40"/>
  <c r="AK26" i="40"/>
  <c r="AI26" i="40"/>
  <c r="AH26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C26" i="40"/>
  <c r="AU25" i="40"/>
  <c r="AT25" i="40"/>
  <c r="AS25" i="40"/>
  <c r="AQ25" i="40"/>
  <c r="AP25" i="40"/>
  <c r="AM25" i="40"/>
  <c r="AK25" i="40"/>
  <c r="AI25" i="40"/>
  <c r="AH25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AU24" i="40"/>
  <c r="AT24" i="40"/>
  <c r="AS24" i="40"/>
  <c r="AR24" i="40"/>
  <c r="AQ24" i="40"/>
  <c r="AP24" i="40"/>
  <c r="AN24" i="40"/>
  <c r="AK24" i="40"/>
  <c r="AI24" i="40"/>
  <c r="AH24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AU23" i="40"/>
  <c r="AT23" i="40"/>
  <c r="AS23" i="40"/>
  <c r="AQ23" i="40"/>
  <c r="AP23" i="40"/>
  <c r="AK23" i="40"/>
  <c r="AI23" i="40"/>
  <c r="AH23" i="40"/>
  <c r="AG23" i="40"/>
  <c r="AF23" i="40"/>
  <c r="AE23" i="40"/>
  <c r="AD23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AU22" i="40"/>
  <c r="AT22" i="40"/>
  <c r="AS22" i="40"/>
  <c r="AQ22" i="40"/>
  <c r="AP22" i="40"/>
  <c r="AK22" i="40"/>
  <c r="AI22" i="40"/>
  <c r="AH22" i="40"/>
  <c r="AG22" i="40"/>
  <c r="AF22" i="40"/>
  <c r="AE22" i="40"/>
  <c r="AD22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AU21" i="40"/>
  <c r="AT21" i="40"/>
  <c r="AS21" i="40"/>
  <c r="AQ21" i="40"/>
  <c r="AP21" i="40"/>
  <c r="AM21" i="40"/>
  <c r="AK21" i="40"/>
  <c r="AI21" i="40"/>
  <c r="AH21" i="40"/>
  <c r="AG21" i="40"/>
  <c r="AF21" i="40"/>
  <c r="AE21" i="40"/>
  <c r="AD21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AU20" i="40"/>
  <c r="AT20" i="40"/>
  <c r="AS20" i="40"/>
  <c r="AR20" i="40"/>
  <c r="AQ20" i="40"/>
  <c r="AP20" i="40"/>
  <c r="AN20" i="40"/>
  <c r="AK20" i="40"/>
  <c r="AI20" i="40"/>
  <c r="AH20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AU19" i="40"/>
  <c r="AT19" i="40"/>
  <c r="AS19" i="40"/>
  <c r="AQ19" i="40"/>
  <c r="AP19" i="40"/>
  <c r="AK19" i="40"/>
  <c r="AI19" i="40"/>
  <c r="AH19" i="40"/>
  <c r="AG19" i="40"/>
  <c r="AF19" i="40"/>
  <c r="AE19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AU18" i="40"/>
  <c r="AT18" i="40"/>
  <c r="AS18" i="40"/>
  <c r="AQ18" i="40"/>
  <c r="AP18" i="40"/>
  <c r="AK18" i="40"/>
  <c r="AI18" i="40"/>
  <c r="AH18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AL16" i="40"/>
  <c r="AU15" i="40"/>
  <c r="AU30" i="40" s="1"/>
  <c r="AT15" i="40"/>
  <c r="AS15" i="40"/>
  <c r="AS30" i="40" s="1"/>
  <c r="AR15" i="40"/>
  <c r="AR30" i="40" s="1"/>
  <c r="AQ15" i="40"/>
  <c r="AQ30" i="40" s="1"/>
  <c r="AP15" i="40"/>
  <c r="AN15" i="40"/>
  <c r="AN30" i="40" s="1"/>
  <c r="AK15" i="40"/>
  <c r="AK30" i="40" s="1"/>
  <c r="AJ15" i="40"/>
  <c r="AI15" i="40"/>
  <c r="AI30" i="40" s="1"/>
  <c r="AH15" i="40"/>
  <c r="AH30" i="40" s="1"/>
  <c r="AG15" i="40"/>
  <c r="AF15" i="40"/>
  <c r="AF30" i="40" s="1"/>
  <c r="AE15" i="40"/>
  <c r="AE30" i="40" s="1"/>
  <c r="AD15" i="40"/>
  <c r="AD30" i="40" s="1"/>
  <c r="AC15" i="40"/>
  <c r="AB15" i="40"/>
  <c r="AB30" i="40" s="1"/>
  <c r="AA15" i="40"/>
  <c r="AA30" i="40" s="1"/>
  <c r="Z15" i="40"/>
  <c r="Z30" i="40" s="1"/>
  <c r="Y15" i="40"/>
  <c r="X15" i="40"/>
  <c r="X30" i="40" s="1"/>
  <c r="W15" i="40"/>
  <c r="W30" i="40" s="1"/>
  <c r="V15" i="40"/>
  <c r="V30" i="40" s="1"/>
  <c r="U15" i="40"/>
  <c r="T15" i="40"/>
  <c r="T30" i="40" s="1"/>
  <c r="S15" i="40"/>
  <c r="S30" i="40" s="1"/>
  <c r="R15" i="40"/>
  <c r="R30" i="40" s="1"/>
  <c r="Q15" i="40"/>
  <c r="P15" i="40"/>
  <c r="P30" i="40" s="1"/>
  <c r="O15" i="40"/>
  <c r="O30" i="40" s="1"/>
  <c r="N15" i="40"/>
  <c r="N30" i="40" s="1"/>
  <c r="M15" i="40"/>
  <c r="L15" i="40"/>
  <c r="L30" i="40" s="1"/>
  <c r="K15" i="40"/>
  <c r="K30" i="40" s="1"/>
  <c r="J15" i="40"/>
  <c r="J30" i="40" s="1"/>
  <c r="I15" i="40"/>
  <c r="H15" i="40"/>
  <c r="H30" i="40" s="1"/>
  <c r="G15" i="40"/>
  <c r="G30" i="40" s="1"/>
  <c r="F15" i="40"/>
  <c r="F30" i="40" s="1"/>
  <c r="E15" i="40"/>
  <c r="D15" i="40"/>
  <c r="D30" i="40" s="1"/>
  <c r="C15" i="40"/>
  <c r="C30" i="40" s="1"/>
  <c r="AR14" i="40"/>
  <c r="AR29" i="40" s="1"/>
  <c r="AO14" i="40"/>
  <c r="AO29" i="40" s="1"/>
  <c r="AN14" i="40"/>
  <c r="AN29" i="40" s="1"/>
  <c r="AM14" i="40"/>
  <c r="B14" i="40"/>
  <c r="B29" i="40" s="1"/>
  <c r="AR13" i="40"/>
  <c r="AO13" i="40"/>
  <c r="AO28" i="40" s="1"/>
  <c r="AN13" i="40"/>
  <c r="AM13" i="40"/>
  <c r="AM28" i="40" s="1"/>
  <c r="B13" i="40"/>
  <c r="B28" i="40" s="1"/>
  <c r="AR12" i="40"/>
  <c r="AR27" i="40" s="1"/>
  <c r="AO12" i="40"/>
  <c r="AO27" i="40" s="1"/>
  <c r="AN12" i="40"/>
  <c r="AN27" i="40" s="1"/>
  <c r="AM12" i="40"/>
  <c r="AM27" i="40" s="1"/>
  <c r="B12" i="40"/>
  <c r="B27" i="40" s="1"/>
  <c r="AR11" i="40"/>
  <c r="AR26" i="40" s="1"/>
  <c r="AO11" i="40"/>
  <c r="AO26" i="40" s="1"/>
  <c r="AN11" i="40"/>
  <c r="AN26" i="40" s="1"/>
  <c r="AM11" i="40"/>
  <c r="AL11" i="40" s="1"/>
  <c r="AL26" i="40" s="1"/>
  <c r="B11" i="40"/>
  <c r="B26" i="40" s="1"/>
  <c r="AR10" i="40"/>
  <c r="AR25" i="40" s="1"/>
  <c r="AO10" i="40"/>
  <c r="AO25" i="40" s="1"/>
  <c r="AN10" i="40"/>
  <c r="AN25" i="40" s="1"/>
  <c r="AM10" i="40"/>
  <c r="AL10" i="40" s="1"/>
  <c r="AL25" i="40" s="1"/>
  <c r="B10" i="40"/>
  <c r="B25" i="40" s="1"/>
  <c r="AR9" i="40"/>
  <c r="AO9" i="40"/>
  <c r="AO24" i="40" s="1"/>
  <c r="AN9" i="40"/>
  <c r="AM9" i="40"/>
  <c r="AM24" i="40" s="1"/>
  <c r="B9" i="40"/>
  <c r="B24" i="40" s="1"/>
  <c r="AR8" i="40"/>
  <c r="AR23" i="40" s="1"/>
  <c r="AO8" i="40"/>
  <c r="AO23" i="40" s="1"/>
  <c r="AN8" i="40"/>
  <c r="AN23" i="40" s="1"/>
  <c r="AM8" i="40"/>
  <c r="AM23" i="40" s="1"/>
  <c r="B8" i="40"/>
  <c r="B23" i="40" s="1"/>
  <c r="AR7" i="40"/>
  <c r="AR22" i="40" s="1"/>
  <c r="AO7" i="40"/>
  <c r="AO22" i="40" s="1"/>
  <c r="AN7" i="40"/>
  <c r="AN22" i="40" s="1"/>
  <c r="AM7" i="40"/>
  <c r="AL7" i="40" s="1"/>
  <c r="AL22" i="40" s="1"/>
  <c r="B7" i="40"/>
  <c r="B22" i="40" s="1"/>
  <c r="AR6" i="40"/>
  <c r="AR21" i="40" s="1"/>
  <c r="AO6" i="40"/>
  <c r="AO21" i="40" s="1"/>
  <c r="AN6" i="40"/>
  <c r="AN21" i="40" s="1"/>
  <c r="AM6" i="40"/>
  <c r="AL6" i="40" s="1"/>
  <c r="AL21" i="40" s="1"/>
  <c r="B6" i="40"/>
  <c r="B21" i="40" s="1"/>
  <c r="AR5" i="40"/>
  <c r="AO5" i="40"/>
  <c r="AO20" i="40" s="1"/>
  <c r="AN5" i="40"/>
  <c r="AM5" i="40"/>
  <c r="AM20" i="40" s="1"/>
  <c r="B5" i="40"/>
  <c r="B20" i="40" s="1"/>
  <c r="AR4" i="40"/>
  <c r="AR19" i="40" s="1"/>
  <c r="AO4" i="40"/>
  <c r="AO19" i="40" s="1"/>
  <c r="AN4" i="40"/>
  <c r="AN19" i="40" s="1"/>
  <c r="AM4" i="40"/>
  <c r="AM19" i="40" s="1"/>
  <c r="B4" i="40"/>
  <c r="B19" i="40" s="1"/>
  <c r="AR3" i="40"/>
  <c r="AR18" i="40" s="1"/>
  <c r="AO3" i="40"/>
  <c r="AO18" i="40" s="1"/>
  <c r="AN3" i="40"/>
  <c r="AN18" i="40" s="1"/>
  <c r="AM3" i="40"/>
  <c r="AM15" i="40" s="1"/>
  <c r="B3" i="40"/>
  <c r="B15" i="40" s="1"/>
  <c r="B30" i="40" s="1"/>
  <c r="K15" i="39"/>
  <c r="O19" i="38"/>
  <c r="D15" i="1"/>
  <c r="D13" i="1"/>
  <c r="D12" i="1"/>
  <c r="B12" i="1" s="1"/>
  <c r="C15" i="1"/>
  <c r="B15" i="1" s="1"/>
  <c r="C13" i="1"/>
  <c r="B13" i="1" s="1"/>
  <c r="C12" i="1"/>
  <c r="D7" i="1"/>
  <c r="B7" i="1" s="1"/>
  <c r="C7" i="1"/>
  <c r="D6" i="1"/>
  <c r="C6" i="1"/>
  <c r="B6" i="1" s="1"/>
  <c r="D5" i="1"/>
  <c r="B5" i="1" s="1"/>
  <c r="C5" i="1"/>
  <c r="D4" i="1"/>
  <c r="C4" i="1"/>
  <c r="AL15" i="40" l="1"/>
  <c r="AL30" i="40" s="1"/>
  <c r="AM30" i="40"/>
  <c r="AL4" i="40"/>
  <c r="AL19" i="40" s="1"/>
  <c r="AL8" i="40"/>
  <c r="AL23" i="40" s="1"/>
  <c r="AL12" i="40"/>
  <c r="AL27" i="40" s="1"/>
  <c r="AL14" i="40"/>
  <c r="AL29" i="40" s="1"/>
  <c r="AO15" i="40"/>
  <c r="AO30" i="40" s="1"/>
  <c r="B18" i="40"/>
  <c r="AM18" i="40"/>
  <c r="AM22" i="40"/>
  <c r="AM26" i="40"/>
  <c r="AL3" i="40"/>
  <c r="AL18" i="40" s="1"/>
  <c r="AL5" i="40"/>
  <c r="AL20" i="40" s="1"/>
  <c r="AL9" i="40"/>
  <c r="AL24" i="40" s="1"/>
  <c r="AL13" i="40"/>
  <c r="AL28" i="40" s="1"/>
  <c r="AL33" i="40"/>
  <c r="B4" i="1"/>
  <c r="J1" i="25" l="1"/>
  <c r="A1" i="25"/>
  <c r="J1" i="26"/>
  <c r="A1" i="26"/>
  <c r="E1" i="27"/>
  <c r="A1" i="27"/>
  <c r="E1" i="28"/>
  <c r="A1" i="28"/>
  <c r="E1" i="29"/>
  <c r="A1" i="29"/>
  <c r="E1" i="30"/>
  <c r="A1" i="30"/>
  <c r="E1" i="31"/>
  <c r="A1" i="31"/>
  <c r="E1" i="32"/>
  <c r="A1" i="32"/>
  <c r="E1" i="33"/>
  <c r="A1" i="33"/>
  <c r="E1" i="34"/>
  <c r="A1" i="34"/>
  <c r="J1" i="13"/>
  <c r="A1" i="13"/>
  <c r="J1" i="12"/>
  <c r="A1" i="12"/>
  <c r="E25" i="34"/>
  <c r="D25" i="34"/>
  <c r="E24" i="34"/>
  <c r="D24" i="34"/>
  <c r="E21" i="34"/>
  <c r="D21" i="34"/>
  <c r="E20" i="34"/>
  <c r="D20" i="34"/>
  <c r="L11" i="34"/>
  <c r="D11" i="34"/>
  <c r="L10" i="34"/>
  <c r="D10" i="34"/>
  <c r="L7" i="34"/>
  <c r="L6" i="34"/>
  <c r="AK28" i="33"/>
  <c r="AJ28" i="33"/>
  <c r="AI28" i="33"/>
  <c r="AH28" i="33"/>
  <c r="AF28" i="33"/>
  <c r="AE28" i="33"/>
  <c r="AD28" i="33"/>
  <c r="AC28" i="33"/>
  <c r="AB28" i="33"/>
  <c r="AA28" i="33"/>
  <c r="Z28" i="33"/>
  <c r="X28" i="33"/>
  <c r="AK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AK26" i="33"/>
  <c r="AJ26" i="33"/>
  <c r="AI26" i="33"/>
  <c r="AH26" i="33"/>
  <c r="AG26" i="33"/>
  <c r="AF26" i="33"/>
  <c r="AE26" i="33"/>
  <c r="AD26" i="33"/>
  <c r="AC26" i="33"/>
  <c r="AB26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5" i="33"/>
  <c r="D25" i="33"/>
  <c r="E24" i="33"/>
  <c r="AK29" i="33" s="1"/>
  <c r="D24" i="33"/>
  <c r="AK23" i="33"/>
  <c r="AJ23" i="33"/>
  <c r="AI23" i="33"/>
  <c r="AH23" i="33"/>
  <c r="AG23" i="33"/>
  <c r="AF23" i="33"/>
  <c r="AE23" i="33"/>
  <c r="AD23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AK22" i="33"/>
  <c r="AJ22" i="33"/>
  <c r="AI22" i="33"/>
  <c r="AH22" i="33"/>
  <c r="AG22" i="33"/>
  <c r="AF22" i="33"/>
  <c r="AE22" i="33"/>
  <c r="AD22" i="33"/>
  <c r="AC22" i="33"/>
  <c r="AB22" i="33"/>
  <c r="AA22" i="33"/>
  <c r="Z22" i="33"/>
  <c r="Y22" i="33"/>
  <c r="X22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1" i="33"/>
  <c r="D21" i="33"/>
  <c r="E20" i="33"/>
  <c r="V28" i="33" s="1"/>
  <c r="D20" i="33"/>
  <c r="U13" i="33"/>
  <c r="T13" i="33"/>
  <c r="R13" i="33"/>
  <c r="Q13" i="33"/>
  <c r="I13" i="33"/>
  <c r="U12" i="33"/>
  <c r="T12" i="33"/>
  <c r="R12" i="33"/>
  <c r="Q12" i="33"/>
  <c r="N12" i="33"/>
  <c r="I12" i="33"/>
  <c r="S11" i="33"/>
  <c r="S12" i="33" s="1"/>
  <c r="P11" i="33"/>
  <c r="O11" i="33"/>
  <c r="N11" i="33"/>
  <c r="M11" i="33"/>
  <c r="L11" i="33"/>
  <c r="H11" i="33"/>
  <c r="G11" i="33"/>
  <c r="F11" i="33"/>
  <c r="E11" i="33" s="1"/>
  <c r="D11" i="33"/>
  <c r="S10" i="33"/>
  <c r="P10" i="33"/>
  <c r="P13" i="33" s="1"/>
  <c r="O10" i="33"/>
  <c r="O12" i="33" s="1"/>
  <c r="N10" i="33"/>
  <c r="L10" i="33"/>
  <c r="G10" i="33"/>
  <c r="G12" i="33" s="1"/>
  <c r="D10" i="33"/>
  <c r="U9" i="33"/>
  <c r="T9" i="33"/>
  <c r="R9" i="33"/>
  <c r="Q9" i="33"/>
  <c r="I9" i="33"/>
  <c r="U8" i="33"/>
  <c r="T8" i="33"/>
  <c r="R8" i="33"/>
  <c r="Q8" i="33"/>
  <c r="I8" i="33"/>
  <c r="S7" i="33"/>
  <c r="P7" i="33"/>
  <c r="O7" i="33"/>
  <c r="O9" i="33" s="1"/>
  <c r="N7" i="33"/>
  <c r="N9" i="33" s="1"/>
  <c r="L7" i="33"/>
  <c r="S6" i="33"/>
  <c r="P6" i="33"/>
  <c r="P8" i="33" s="1"/>
  <c r="O6" i="33"/>
  <c r="N6" i="33"/>
  <c r="M6" i="33"/>
  <c r="R14" i="33" s="1"/>
  <c r="L6" i="33"/>
  <c r="H6" i="33"/>
  <c r="G6" i="33"/>
  <c r="C14" i="1" s="1"/>
  <c r="F6" i="33"/>
  <c r="E6" i="33" s="1"/>
  <c r="AJ28" i="32"/>
  <c r="AI28" i="32"/>
  <c r="AH28" i="32"/>
  <c r="AG28" i="32"/>
  <c r="AF28" i="32"/>
  <c r="AE28" i="32"/>
  <c r="AD28" i="32"/>
  <c r="AC28" i="32"/>
  <c r="AB28" i="32"/>
  <c r="AA28" i="32"/>
  <c r="Z28" i="32"/>
  <c r="X28" i="32"/>
  <c r="I26" i="32"/>
  <c r="H26" i="32"/>
  <c r="G26" i="32"/>
  <c r="F26" i="32"/>
  <c r="E25" i="32"/>
  <c r="D25" i="32"/>
  <c r="E24" i="32"/>
  <c r="AK29" i="32" s="1"/>
  <c r="D24" i="32"/>
  <c r="E21" i="32"/>
  <c r="D21" i="32"/>
  <c r="E20" i="32"/>
  <c r="AK28" i="32" s="1"/>
  <c r="D20" i="32"/>
  <c r="L11" i="32"/>
  <c r="D11" i="32"/>
  <c r="L10" i="32"/>
  <c r="D10" i="32"/>
  <c r="L7" i="32"/>
  <c r="L6" i="32"/>
  <c r="AK28" i="31"/>
  <c r="AJ28" i="31"/>
  <c r="AI28" i="31"/>
  <c r="AH28" i="31"/>
  <c r="AG28" i="31"/>
  <c r="AF28" i="31"/>
  <c r="AE28" i="31"/>
  <c r="AD28" i="31"/>
  <c r="AC28" i="31"/>
  <c r="AB28" i="31"/>
  <c r="AA28" i="31"/>
  <c r="Z28" i="31"/>
  <c r="X28" i="31"/>
  <c r="W28" i="31"/>
  <c r="S28" i="31"/>
  <c r="O28" i="31"/>
  <c r="K28" i="31"/>
  <c r="AK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AK26" i="31"/>
  <c r="AJ26" i="31"/>
  <c r="AI26" i="31"/>
  <c r="AH26" i="31"/>
  <c r="AG26" i="31"/>
  <c r="AF26" i="31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5" i="31"/>
  <c r="E26" i="31" s="1"/>
  <c r="D25" i="31"/>
  <c r="E24" i="31"/>
  <c r="AK29" i="31" s="1"/>
  <c r="D24" i="31"/>
  <c r="AK23" i="31"/>
  <c r="AJ23" i="31"/>
  <c r="AI23" i="31"/>
  <c r="AH23" i="31"/>
  <c r="AG23" i="31"/>
  <c r="AF23" i="31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1" i="31"/>
  <c r="E22" i="31" s="1"/>
  <c r="D21" i="31"/>
  <c r="E20" i="31"/>
  <c r="V28" i="31" s="1"/>
  <c r="D20" i="31"/>
  <c r="E15" i="31"/>
  <c r="E14" i="31"/>
  <c r="L11" i="31"/>
  <c r="D11" i="31"/>
  <c r="L10" i="31"/>
  <c r="D10" i="31"/>
  <c r="L7" i="31"/>
  <c r="L6" i="31"/>
  <c r="AJ28" i="30"/>
  <c r="AI28" i="30"/>
  <c r="AH28" i="30"/>
  <c r="AG28" i="30"/>
  <c r="AF28" i="30"/>
  <c r="AE28" i="30"/>
  <c r="AD28" i="30"/>
  <c r="AC28" i="30"/>
  <c r="AB28" i="30"/>
  <c r="AA28" i="30"/>
  <c r="Z28" i="30"/>
  <c r="X28" i="30"/>
  <c r="W28" i="30"/>
  <c r="O28" i="30"/>
  <c r="F28" i="30"/>
  <c r="AK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AK26" i="30"/>
  <c r="AJ26" i="30"/>
  <c r="AI26" i="30"/>
  <c r="AH26" i="30"/>
  <c r="AG26" i="30"/>
  <c r="AF26" i="30"/>
  <c r="AE26" i="30"/>
  <c r="AD26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5" i="30"/>
  <c r="D25" i="30"/>
  <c r="E24" i="30"/>
  <c r="AK29" i="30" s="1"/>
  <c r="D24" i="30"/>
  <c r="AK23" i="30"/>
  <c r="AJ23" i="30"/>
  <c r="AI23" i="30"/>
  <c r="AH23" i="30"/>
  <c r="AG23" i="30"/>
  <c r="AF23" i="30"/>
  <c r="AE23" i="30"/>
  <c r="AD23" i="30"/>
  <c r="AC23" i="30"/>
  <c r="AB23" i="30"/>
  <c r="AA23" i="30"/>
  <c r="Z23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AK22" i="30"/>
  <c r="AJ22" i="30"/>
  <c r="AI22" i="30"/>
  <c r="AH22" i="30"/>
  <c r="AG22" i="30"/>
  <c r="AF22" i="30"/>
  <c r="AE22" i="30"/>
  <c r="AD22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1" i="30"/>
  <c r="D21" i="30"/>
  <c r="E20" i="30"/>
  <c r="V28" i="30" s="1"/>
  <c r="D20" i="30"/>
  <c r="U13" i="30"/>
  <c r="T13" i="30"/>
  <c r="R13" i="30"/>
  <c r="Q13" i="30"/>
  <c r="I13" i="30"/>
  <c r="U12" i="30"/>
  <c r="T12" i="30"/>
  <c r="R12" i="30"/>
  <c r="Q12" i="30"/>
  <c r="I12" i="30"/>
  <c r="S11" i="30"/>
  <c r="P11" i="30"/>
  <c r="O11" i="30"/>
  <c r="O13" i="30" s="1"/>
  <c r="N11" i="30"/>
  <c r="L11" i="30"/>
  <c r="H11" i="30"/>
  <c r="G11" i="30"/>
  <c r="D11" i="30"/>
  <c r="S10" i="30"/>
  <c r="S13" i="30" s="1"/>
  <c r="P10" i="30"/>
  <c r="O10" i="30"/>
  <c r="H10" i="30" s="1"/>
  <c r="H12" i="30" s="1"/>
  <c r="N10" i="30"/>
  <c r="N12" i="30" s="1"/>
  <c r="L10" i="30"/>
  <c r="D10" i="30"/>
  <c r="U9" i="30"/>
  <c r="T9" i="30"/>
  <c r="R9" i="30"/>
  <c r="Q9" i="30"/>
  <c r="I9" i="30"/>
  <c r="U8" i="30"/>
  <c r="T8" i="30"/>
  <c r="R8" i="30"/>
  <c r="Q8" i="30"/>
  <c r="I8" i="30"/>
  <c r="S7" i="30"/>
  <c r="P7" i="30"/>
  <c r="P9" i="30" s="1"/>
  <c r="O7" i="30"/>
  <c r="H7" i="30" s="1"/>
  <c r="N7" i="30"/>
  <c r="L7" i="30"/>
  <c r="G7" i="30"/>
  <c r="S6" i="30"/>
  <c r="S9" i="30" s="1"/>
  <c r="P6" i="30"/>
  <c r="O6" i="30"/>
  <c r="N6" i="30"/>
  <c r="M6" i="30"/>
  <c r="R14" i="30" s="1"/>
  <c r="L6" i="30"/>
  <c r="H6" i="30"/>
  <c r="G6" i="30"/>
  <c r="C11" i="1" s="1"/>
  <c r="F6" i="30"/>
  <c r="E6" i="30" s="1"/>
  <c r="AJ28" i="29"/>
  <c r="AI28" i="29"/>
  <c r="AH28" i="29"/>
  <c r="AG28" i="29"/>
  <c r="AF28" i="29"/>
  <c r="AE28" i="29"/>
  <c r="AD28" i="29"/>
  <c r="AC28" i="29"/>
  <c r="AB28" i="29"/>
  <c r="AA28" i="29"/>
  <c r="Z28" i="29"/>
  <c r="X28" i="29"/>
  <c r="W28" i="29"/>
  <c r="O28" i="29"/>
  <c r="K28" i="29"/>
  <c r="F28" i="29"/>
  <c r="AK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AK26" i="29"/>
  <c r="AJ26" i="29"/>
  <c r="AI26" i="29"/>
  <c r="AH26" i="29"/>
  <c r="AG26" i="29"/>
  <c r="AF26" i="29"/>
  <c r="AE26" i="29"/>
  <c r="AD26" i="29"/>
  <c r="AC26" i="29"/>
  <c r="AB26" i="29"/>
  <c r="AA26" i="29"/>
  <c r="Z26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5" i="29"/>
  <c r="E26" i="29" s="1"/>
  <c r="D25" i="29"/>
  <c r="E24" i="29"/>
  <c r="AK29" i="29" s="1"/>
  <c r="D24" i="29"/>
  <c r="AK23" i="29"/>
  <c r="AJ23" i="29"/>
  <c r="AI23" i="29"/>
  <c r="AH23" i="29"/>
  <c r="AG23" i="29"/>
  <c r="AF23" i="29"/>
  <c r="AE23" i="29"/>
  <c r="AD23" i="29"/>
  <c r="AC23" i="29"/>
  <c r="AB23" i="29"/>
  <c r="AA23" i="29"/>
  <c r="Z23" i="29"/>
  <c r="Y23" i="29"/>
  <c r="X23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AK22" i="29"/>
  <c r="AJ22" i="29"/>
  <c r="AI22" i="29"/>
  <c r="AH22" i="29"/>
  <c r="AG22" i="29"/>
  <c r="AF22" i="29"/>
  <c r="AE22" i="29"/>
  <c r="AD22" i="29"/>
  <c r="AC22" i="29"/>
  <c r="AB22" i="29"/>
  <c r="AA22" i="29"/>
  <c r="Z22" i="29"/>
  <c r="Y22" i="29"/>
  <c r="X22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1" i="29"/>
  <c r="E22" i="29" s="1"/>
  <c r="D21" i="29"/>
  <c r="E20" i="29"/>
  <c r="V28" i="29" s="1"/>
  <c r="D20" i="29"/>
  <c r="U13" i="29"/>
  <c r="T13" i="29"/>
  <c r="S13" i="29"/>
  <c r="R13" i="29"/>
  <c r="Q13" i="29"/>
  <c r="I13" i="29"/>
  <c r="U12" i="29"/>
  <c r="T12" i="29"/>
  <c r="S12" i="29"/>
  <c r="R12" i="29"/>
  <c r="Q12" i="29"/>
  <c r="I12" i="29"/>
  <c r="P11" i="29"/>
  <c r="O11" i="29"/>
  <c r="O12" i="29" s="1"/>
  <c r="N11" i="29"/>
  <c r="M11" i="29" s="1"/>
  <c r="L11" i="29"/>
  <c r="D11" i="29"/>
  <c r="P10" i="29"/>
  <c r="O10" i="29"/>
  <c r="H10" i="29" s="1"/>
  <c r="N10" i="29"/>
  <c r="L10" i="29"/>
  <c r="D10" i="29"/>
  <c r="U9" i="29"/>
  <c r="T9" i="29"/>
  <c r="R9" i="29"/>
  <c r="Q9" i="29"/>
  <c r="I9" i="29"/>
  <c r="U8" i="29"/>
  <c r="T8" i="29"/>
  <c r="R8" i="29"/>
  <c r="Q8" i="29"/>
  <c r="I8" i="29"/>
  <c r="S7" i="29"/>
  <c r="S8" i="29" s="1"/>
  <c r="P7" i="29"/>
  <c r="O7" i="29"/>
  <c r="N7" i="29"/>
  <c r="G7" i="29" s="1"/>
  <c r="M7" i="29"/>
  <c r="L7" i="29"/>
  <c r="P6" i="29"/>
  <c r="P9" i="29" s="1"/>
  <c r="O6" i="29"/>
  <c r="O8" i="29" s="1"/>
  <c r="N6" i="29"/>
  <c r="G6" i="29" s="1"/>
  <c r="C10" i="1" s="1"/>
  <c r="L6" i="29"/>
  <c r="AK29" i="28"/>
  <c r="AK28" i="28"/>
  <c r="AJ28" i="28"/>
  <c r="AI28" i="28"/>
  <c r="AH28" i="28"/>
  <c r="AG28" i="28"/>
  <c r="AF28" i="28"/>
  <c r="AE28" i="28"/>
  <c r="AD28" i="28"/>
  <c r="AC28" i="28"/>
  <c r="AB28" i="28"/>
  <c r="AA28" i="28"/>
  <c r="Z28" i="28"/>
  <c r="X28" i="28"/>
  <c r="W28" i="28"/>
  <c r="O28" i="28"/>
  <c r="K28" i="28"/>
  <c r="F28" i="28"/>
  <c r="AK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AK26" i="28"/>
  <c r="AJ26" i="28"/>
  <c r="AI26" i="28"/>
  <c r="AH26" i="28"/>
  <c r="AG26" i="28"/>
  <c r="AF26" i="28"/>
  <c r="AE26" i="28"/>
  <c r="AD26" i="28"/>
  <c r="AC26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5" i="28"/>
  <c r="E26" i="28" s="1"/>
  <c r="D25" i="28"/>
  <c r="E24" i="28"/>
  <c r="AG29" i="28" s="1"/>
  <c r="D24" i="28"/>
  <c r="AK23" i="28"/>
  <c r="AJ23" i="28"/>
  <c r="AI23" i="28"/>
  <c r="AH23" i="28"/>
  <c r="AG23" i="28"/>
  <c r="AF23" i="28"/>
  <c r="AE23" i="28"/>
  <c r="AD23" i="28"/>
  <c r="AC23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AK22" i="28"/>
  <c r="AJ22" i="28"/>
  <c r="AI22" i="28"/>
  <c r="AH22" i="28"/>
  <c r="AG22" i="28"/>
  <c r="AF22" i="28"/>
  <c r="AE22" i="28"/>
  <c r="AD22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1" i="28"/>
  <c r="E22" i="28" s="1"/>
  <c r="D21" i="28"/>
  <c r="E20" i="28"/>
  <c r="V28" i="28" s="1"/>
  <c r="D20" i="28"/>
  <c r="U13" i="28"/>
  <c r="T13" i="28"/>
  <c r="R13" i="28"/>
  <c r="Q13" i="28"/>
  <c r="I13" i="28"/>
  <c r="U12" i="28"/>
  <c r="T12" i="28"/>
  <c r="R12" i="28"/>
  <c r="Q12" i="28"/>
  <c r="I12" i="28"/>
  <c r="S11" i="28"/>
  <c r="S12" i="28" s="1"/>
  <c r="P11" i="28"/>
  <c r="O11" i="28"/>
  <c r="N11" i="28"/>
  <c r="G11" i="28" s="1"/>
  <c r="F11" i="28" s="1"/>
  <c r="E11" i="28" s="1"/>
  <c r="M11" i="28"/>
  <c r="L11" i="28"/>
  <c r="H11" i="28"/>
  <c r="D11" i="28"/>
  <c r="S10" i="28"/>
  <c r="P10" i="28"/>
  <c r="P13" i="28" s="1"/>
  <c r="O10" i="28"/>
  <c r="O12" i="28" s="1"/>
  <c r="N10" i="28"/>
  <c r="L10" i="28"/>
  <c r="G10" i="28"/>
  <c r="D10" i="28"/>
  <c r="U9" i="28"/>
  <c r="T9" i="28"/>
  <c r="R9" i="28"/>
  <c r="Q9" i="28"/>
  <c r="I9" i="28"/>
  <c r="U8" i="28"/>
  <c r="T8" i="28"/>
  <c r="R8" i="28"/>
  <c r="Q8" i="28"/>
  <c r="I8" i="28"/>
  <c r="S7" i="28"/>
  <c r="P7" i="28"/>
  <c r="O7" i="28"/>
  <c r="N7" i="28"/>
  <c r="G7" i="28" s="1"/>
  <c r="L7" i="28"/>
  <c r="S6" i="28"/>
  <c r="P6" i="28"/>
  <c r="P8" i="28" s="1"/>
  <c r="O6" i="28"/>
  <c r="O8" i="28" s="1"/>
  <c r="N6" i="28"/>
  <c r="L6" i="28"/>
  <c r="H6" i="28"/>
  <c r="D9" i="1" s="1"/>
  <c r="G6" i="28"/>
  <c r="C9" i="1" s="1"/>
  <c r="AK29" i="27"/>
  <c r="AK28" i="27"/>
  <c r="AJ28" i="27"/>
  <c r="AI28" i="27"/>
  <c r="AH28" i="27"/>
  <c r="AG28" i="27"/>
  <c r="AF28" i="27"/>
  <c r="AE28" i="27"/>
  <c r="AD28" i="27"/>
  <c r="AC28" i="27"/>
  <c r="AB28" i="27"/>
  <c r="AA28" i="27"/>
  <c r="Z28" i="27"/>
  <c r="X28" i="27"/>
  <c r="S28" i="27"/>
  <c r="O28" i="27"/>
  <c r="K28" i="27"/>
  <c r="AK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AK26" i="27"/>
  <c r="AJ26" i="27"/>
  <c r="AI26" i="27"/>
  <c r="AH26" i="27"/>
  <c r="AG26" i="27"/>
  <c r="AF26" i="27"/>
  <c r="AE26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5" i="27"/>
  <c r="E26" i="27" s="1"/>
  <c r="D25" i="27"/>
  <c r="E24" i="27"/>
  <c r="AG29" i="27" s="1"/>
  <c r="D24" i="27"/>
  <c r="AK23" i="27"/>
  <c r="AJ23" i="27"/>
  <c r="AI23" i="27"/>
  <c r="AH23" i="27"/>
  <c r="AG23" i="27"/>
  <c r="AF23" i="27"/>
  <c r="AE23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1" i="27"/>
  <c r="E22" i="27" s="1"/>
  <c r="D21" i="27"/>
  <c r="E20" i="27"/>
  <c r="V28" i="27" s="1"/>
  <c r="D20" i="27"/>
  <c r="U13" i="27"/>
  <c r="T13" i="27"/>
  <c r="R13" i="27"/>
  <c r="Q13" i="27"/>
  <c r="I13" i="27"/>
  <c r="U12" i="27"/>
  <c r="T12" i="27"/>
  <c r="R12" i="27"/>
  <c r="Q12" i="27"/>
  <c r="O12" i="27"/>
  <c r="I12" i="27"/>
  <c r="S11" i="27"/>
  <c r="S13" i="27" s="1"/>
  <c r="P11" i="27"/>
  <c r="O11" i="27"/>
  <c r="N11" i="27"/>
  <c r="M11" i="27"/>
  <c r="L11" i="27"/>
  <c r="H11" i="27"/>
  <c r="G11" i="27"/>
  <c r="F11" i="27"/>
  <c r="E11" i="27" s="1"/>
  <c r="D11" i="27"/>
  <c r="S10" i="27"/>
  <c r="P10" i="27"/>
  <c r="O10" i="27"/>
  <c r="H10" i="27" s="1"/>
  <c r="H12" i="27" s="1"/>
  <c r="N10" i="27"/>
  <c r="N12" i="27" s="1"/>
  <c r="L10" i="27"/>
  <c r="D10" i="27"/>
  <c r="U9" i="27"/>
  <c r="T9" i="27"/>
  <c r="R9" i="27"/>
  <c r="Q9" i="27"/>
  <c r="I9" i="27"/>
  <c r="U8" i="27"/>
  <c r="T8" i="27"/>
  <c r="R8" i="27"/>
  <c r="Q8" i="27"/>
  <c r="I8" i="27"/>
  <c r="S7" i="27"/>
  <c r="P7" i="27"/>
  <c r="O7" i="27"/>
  <c r="N7" i="27"/>
  <c r="L7" i="27"/>
  <c r="G7" i="27"/>
  <c r="S6" i="27"/>
  <c r="P6" i="27"/>
  <c r="O6" i="27"/>
  <c r="O8" i="27" s="1"/>
  <c r="N6" i="27"/>
  <c r="L6" i="27"/>
  <c r="H6" i="27"/>
  <c r="D8" i="1" s="1"/>
  <c r="G6" i="27"/>
  <c r="C8" i="1" s="1"/>
  <c r="AJ26" i="26"/>
  <c r="AI26" i="26"/>
  <c r="AH26" i="26"/>
  <c r="AG26" i="26"/>
  <c r="AF26" i="26"/>
  <c r="AE26" i="26"/>
  <c r="AD26" i="26"/>
  <c r="AC26" i="26"/>
  <c r="AB26" i="26"/>
  <c r="AA26" i="26"/>
  <c r="Z26" i="26"/>
  <c r="Y26" i="26"/>
  <c r="AK22" i="26"/>
  <c r="AJ22" i="26"/>
  <c r="AI22" i="26"/>
  <c r="AH22" i="26"/>
  <c r="AG22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1" i="26"/>
  <c r="D20" i="26"/>
  <c r="D22" i="26" s="1"/>
  <c r="AJ26" i="25"/>
  <c r="AI26" i="25"/>
  <c r="AH26" i="25"/>
  <c r="AG26" i="25"/>
  <c r="AF26" i="25"/>
  <c r="AE26" i="25"/>
  <c r="AD26" i="25"/>
  <c r="AC26" i="25"/>
  <c r="AB26" i="25"/>
  <c r="AA26" i="25"/>
  <c r="Z26" i="25"/>
  <c r="Y26" i="25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AC26" i="12"/>
  <c r="AB26" i="12"/>
  <c r="AA26" i="12"/>
  <c r="Z26" i="12"/>
  <c r="Y26" i="12"/>
  <c r="X26" i="12"/>
  <c r="W26" i="12"/>
  <c r="N14" i="27" l="1"/>
  <c r="G12" i="28"/>
  <c r="S28" i="30"/>
  <c r="G28" i="32"/>
  <c r="W28" i="32"/>
  <c r="S29" i="32"/>
  <c r="AA29" i="32"/>
  <c r="G28" i="33"/>
  <c r="G10" i="27"/>
  <c r="G12" i="27" s="1"/>
  <c r="H10" i="28"/>
  <c r="H12" i="28" s="1"/>
  <c r="N12" i="29"/>
  <c r="N14" i="30"/>
  <c r="G28" i="30"/>
  <c r="R28" i="32"/>
  <c r="F29" i="32"/>
  <c r="AD29" i="32"/>
  <c r="S9" i="33"/>
  <c r="H10" i="33"/>
  <c r="H12" i="33" s="1"/>
  <c r="K28" i="33"/>
  <c r="S8" i="28"/>
  <c r="S28" i="28"/>
  <c r="O9" i="29"/>
  <c r="H11" i="29"/>
  <c r="H12" i="29" s="1"/>
  <c r="O8" i="30"/>
  <c r="G10" i="30"/>
  <c r="G12" i="30" s="1"/>
  <c r="M11" i="30"/>
  <c r="E22" i="30"/>
  <c r="E26" i="30"/>
  <c r="K28" i="30"/>
  <c r="E26" i="32"/>
  <c r="K28" i="32"/>
  <c r="G29" i="32"/>
  <c r="W29" i="32"/>
  <c r="N14" i="33"/>
  <c r="G7" i="33"/>
  <c r="E22" i="33"/>
  <c r="O28" i="33"/>
  <c r="C16" i="1"/>
  <c r="B8" i="1"/>
  <c r="H13" i="30"/>
  <c r="O28" i="32"/>
  <c r="K29" i="32"/>
  <c r="AI29" i="32"/>
  <c r="W28" i="33"/>
  <c r="G11" i="29"/>
  <c r="F11" i="29" s="1"/>
  <c r="E11" i="29" s="1"/>
  <c r="O12" i="30"/>
  <c r="J28" i="32"/>
  <c r="N29" i="32"/>
  <c r="V29" i="32"/>
  <c r="P8" i="27"/>
  <c r="P13" i="27"/>
  <c r="F6" i="28"/>
  <c r="E6" i="28" s="1"/>
  <c r="M6" i="28"/>
  <c r="R14" i="28" s="1"/>
  <c r="M7" i="28"/>
  <c r="M8" i="28" s="1"/>
  <c r="S13" i="28"/>
  <c r="O13" i="28"/>
  <c r="H7" i="29"/>
  <c r="F7" i="29" s="1"/>
  <c r="E7" i="29" s="1"/>
  <c r="G10" i="29"/>
  <c r="G12" i="29" s="1"/>
  <c r="S28" i="29"/>
  <c r="H8" i="30"/>
  <c r="D11" i="1"/>
  <c r="B11" i="1" s="1"/>
  <c r="F11" i="30"/>
  <c r="E11" i="30" s="1"/>
  <c r="S12" i="30"/>
  <c r="S28" i="32"/>
  <c r="O29" i="32"/>
  <c r="AE29" i="32"/>
  <c r="S13" i="33"/>
  <c r="F6" i="27"/>
  <c r="E6" i="27" s="1"/>
  <c r="M6" i="27"/>
  <c r="R14" i="27" s="1"/>
  <c r="S8" i="27"/>
  <c r="O9" i="27"/>
  <c r="H13" i="27"/>
  <c r="O13" i="27"/>
  <c r="G28" i="27"/>
  <c r="W28" i="27"/>
  <c r="B9" i="1"/>
  <c r="N14" i="28"/>
  <c r="P9" i="28"/>
  <c r="N12" i="28"/>
  <c r="G28" i="28"/>
  <c r="H6" i="29"/>
  <c r="P13" i="29"/>
  <c r="G28" i="29"/>
  <c r="P8" i="30"/>
  <c r="P13" i="30"/>
  <c r="G28" i="31"/>
  <c r="F28" i="32"/>
  <c r="N28" i="32"/>
  <c r="V28" i="32"/>
  <c r="J29" i="32"/>
  <c r="R29" i="32"/>
  <c r="Z29" i="32"/>
  <c r="AH29" i="32"/>
  <c r="H8" i="33"/>
  <c r="D14" i="1"/>
  <c r="B14" i="1" s="1"/>
  <c r="O8" i="33"/>
  <c r="H7" i="33"/>
  <c r="H9" i="33" s="1"/>
  <c r="S28" i="33"/>
  <c r="H14" i="33"/>
  <c r="I14" i="33"/>
  <c r="G14" i="33"/>
  <c r="N15" i="33"/>
  <c r="O14" i="33"/>
  <c r="M14" i="33" s="1"/>
  <c r="E27" i="33"/>
  <c r="F29" i="33"/>
  <c r="J29" i="33"/>
  <c r="N29" i="33"/>
  <c r="R29" i="33"/>
  <c r="V29" i="33"/>
  <c r="Z29" i="33"/>
  <c r="AD29" i="33"/>
  <c r="AH29" i="33"/>
  <c r="G8" i="33"/>
  <c r="N8" i="33"/>
  <c r="P9" i="33"/>
  <c r="M10" i="33"/>
  <c r="O15" i="33" s="1"/>
  <c r="P12" i="33"/>
  <c r="G13" i="33"/>
  <c r="N13" i="33"/>
  <c r="T14" i="33"/>
  <c r="H28" i="33"/>
  <c r="L28" i="33"/>
  <c r="P28" i="33"/>
  <c r="T28" i="33"/>
  <c r="G29" i="33"/>
  <c r="K29" i="33"/>
  <c r="O29" i="33"/>
  <c r="S29" i="33"/>
  <c r="W29" i="33"/>
  <c r="AA29" i="33"/>
  <c r="AE29" i="33"/>
  <c r="AI29" i="33"/>
  <c r="M7" i="33"/>
  <c r="M9" i="33" s="1"/>
  <c r="S8" i="33"/>
  <c r="O13" i="33"/>
  <c r="F14" i="33"/>
  <c r="Q14" i="33"/>
  <c r="P14" i="33" s="1"/>
  <c r="U14" i="33"/>
  <c r="E23" i="33"/>
  <c r="I28" i="33"/>
  <c r="M28" i="33"/>
  <c r="Q28" i="33"/>
  <c r="U28" i="33"/>
  <c r="Y28" i="33"/>
  <c r="AG28" i="33"/>
  <c r="H29" i="33"/>
  <c r="L29" i="33"/>
  <c r="P29" i="33"/>
  <c r="T29" i="33"/>
  <c r="X29" i="33"/>
  <c r="AB29" i="33"/>
  <c r="AF29" i="33"/>
  <c r="AJ29" i="33"/>
  <c r="M8" i="33"/>
  <c r="G9" i="33"/>
  <c r="E26" i="33"/>
  <c r="F28" i="33"/>
  <c r="J28" i="33"/>
  <c r="N28" i="33"/>
  <c r="R28" i="33"/>
  <c r="I29" i="33"/>
  <c r="M29" i="33"/>
  <c r="Q29" i="33"/>
  <c r="U29" i="33"/>
  <c r="Y29" i="33"/>
  <c r="AC29" i="33"/>
  <c r="AG29" i="33"/>
  <c r="H28" i="32"/>
  <c r="L28" i="32"/>
  <c r="P28" i="32"/>
  <c r="T28" i="32"/>
  <c r="H29" i="32"/>
  <c r="L29" i="32"/>
  <c r="P29" i="32"/>
  <c r="T29" i="32"/>
  <c r="X29" i="32"/>
  <c r="AB29" i="32"/>
  <c r="AF29" i="32"/>
  <c r="AJ29" i="32"/>
  <c r="I28" i="32"/>
  <c r="M28" i="32"/>
  <c r="Q28" i="32"/>
  <c r="U28" i="32"/>
  <c r="Y28" i="32"/>
  <c r="I29" i="32"/>
  <c r="M29" i="32"/>
  <c r="Q29" i="32"/>
  <c r="U29" i="32"/>
  <c r="Y29" i="32"/>
  <c r="AC29" i="32"/>
  <c r="AG29" i="32"/>
  <c r="N29" i="31"/>
  <c r="R29" i="31"/>
  <c r="AH29" i="31"/>
  <c r="H28" i="31"/>
  <c r="L28" i="31"/>
  <c r="P28" i="31"/>
  <c r="T28" i="31"/>
  <c r="G29" i="31"/>
  <c r="K29" i="31"/>
  <c r="O29" i="31"/>
  <c r="S29" i="31"/>
  <c r="W29" i="31"/>
  <c r="AA29" i="31"/>
  <c r="AE29" i="31"/>
  <c r="AI29" i="31"/>
  <c r="E27" i="31"/>
  <c r="F29" i="31"/>
  <c r="J29" i="31"/>
  <c r="V29" i="31"/>
  <c r="AD29" i="31"/>
  <c r="E23" i="31"/>
  <c r="I28" i="31"/>
  <c r="M28" i="31"/>
  <c r="Q28" i="31"/>
  <c r="U28" i="31"/>
  <c r="Y28" i="31"/>
  <c r="H29" i="31"/>
  <c r="L29" i="31"/>
  <c r="P29" i="31"/>
  <c r="T29" i="31"/>
  <c r="X29" i="31"/>
  <c r="AB29" i="31"/>
  <c r="AF29" i="31"/>
  <c r="AJ29" i="31"/>
  <c r="Z29" i="31"/>
  <c r="F28" i="31"/>
  <c r="J28" i="31"/>
  <c r="N28" i="31"/>
  <c r="R28" i="31"/>
  <c r="I29" i="31"/>
  <c r="M29" i="31"/>
  <c r="Q29" i="31"/>
  <c r="U29" i="31"/>
  <c r="Y29" i="31"/>
  <c r="AC29" i="31"/>
  <c r="AG29" i="31"/>
  <c r="O15" i="30"/>
  <c r="H14" i="30"/>
  <c r="I14" i="30"/>
  <c r="E9" i="30"/>
  <c r="H9" i="30"/>
  <c r="F7" i="30"/>
  <c r="E7" i="30" s="1"/>
  <c r="E8" i="30" s="1"/>
  <c r="G14" i="30"/>
  <c r="F8" i="30"/>
  <c r="F29" i="30"/>
  <c r="N29" i="30"/>
  <c r="R29" i="30"/>
  <c r="AH29" i="30"/>
  <c r="G8" i="30"/>
  <c r="N8" i="30"/>
  <c r="M10" i="30"/>
  <c r="P12" i="30"/>
  <c r="N13" i="30"/>
  <c r="T14" i="30"/>
  <c r="N15" i="30"/>
  <c r="M15" i="30" s="1"/>
  <c r="H28" i="30"/>
  <c r="L28" i="30"/>
  <c r="P28" i="30"/>
  <c r="T28" i="30"/>
  <c r="G29" i="30"/>
  <c r="K29" i="30"/>
  <c r="O29" i="30"/>
  <c r="S29" i="30"/>
  <c r="W29" i="30"/>
  <c r="AA29" i="30"/>
  <c r="AE29" i="30"/>
  <c r="AI29" i="30"/>
  <c r="O9" i="30"/>
  <c r="J29" i="30"/>
  <c r="V29" i="30"/>
  <c r="AD29" i="30"/>
  <c r="M7" i="30"/>
  <c r="M8" i="30" s="1"/>
  <c r="S8" i="30"/>
  <c r="F9" i="30"/>
  <c r="F14" i="30"/>
  <c r="Q14" i="30"/>
  <c r="P14" i="30" s="1"/>
  <c r="U14" i="30"/>
  <c r="E23" i="30"/>
  <c r="I28" i="30"/>
  <c r="M28" i="30"/>
  <c r="Q28" i="30"/>
  <c r="U28" i="30"/>
  <c r="Y28" i="30"/>
  <c r="AK28" i="30"/>
  <c r="H29" i="30"/>
  <c r="L29" i="30"/>
  <c r="P29" i="30"/>
  <c r="T29" i="30"/>
  <c r="X29" i="30"/>
  <c r="AB29" i="30"/>
  <c r="AF29" i="30"/>
  <c r="AJ29" i="30"/>
  <c r="O14" i="30"/>
  <c r="M14" i="30" s="1"/>
  <c r="E27" i="30"/>
  <c r="Z29" i="30"/>
  <c r="G9" i="30"/>
  <c r="N9" i="30"/>
  <c r="J28" i="30"/>
  <c r="N28" i="30"/>
  <c r="R28" i="30"/>
  <c r="I29" i="30"/>
  <c r="M29" i="30"/>
  <c r="Q29" i="30"/>
  <c r="U29" i="30"/>
  <c r="Y29" i="30"/>
  <c r="AC29" i="30"/>
  <c r="AG29" i="30"/>
  <c r="J29" i="29"/>
  <c r="R29" i="29"/>
  <c r="AH29" i="29"/>
  <c r="P8" i="29"/>
  <c r="G9" i="29"/>
  <c r="N9" i="29"/>
  <c r="P12" i="29"/>
  <c r="G13" i="29"/>
  <c r="N13" i="29"/>
  <c r="H28" i="29"/>
  <c r="L28" i="29"/>
  <c r="P28" i="29"/>
  <c r="T28" i="29"/>
  <c r="G29" i="29"/>
  <c r="K29" i="29"/>
  <c r="O29" i="29"/>
  <c r="S29" i="29"/>
  <c r="W29" i="29"/>
  <c r="AA29" i="29"/>
  <c r="AE29" i="29"/>
  <c r="AI29" i="29"/>
  <c r="AD29" i="29"/>
  <c r="S9" i="29"/>
  <c r="H13" i="29"/>
  <c r="O13" i="29"/>
  <c r="E23" i="29"/>
  <c r="I28" i="29"/>
  <c r="M28" i="29"/>
  <c r="Q28" i="29"/>
  <c r="U28" i="29"/>
  <c r="Y28" i="29"/>
  <c r="AK28" i="29"/>
  <c r="H29" i="29"/>
  <c r="L29" i="29"/>
  <c r="P29" i="29"/>
  <c r="T29" i="29"/>
  <c r="X29" i="29"/>
  <c r="AB29" i="29"/>
  <c r="AF29" i="29"/>
  <c r="AJ29" i="29"/>
  <c r="E27" i="29"/>
  <c r="F29" i="29"/>
  <c r="N29" i="29"/>
  <c r="V29" i="29"/>
  <c r="Z29" i="29"/>
  <c r="F6" i="29"/>
  <c r="M6" i="29"/>
  <c r="G8" i="29"/>
  <c r="N8" i="29"/>
  <c r="F10" i="29"/>
  <c r="M10" i="29"/>
  <c r="O15" i="29" s="1"/>
  <c r="J28" i="29"/>
  <c r="N28" i="29"/>
  <c r="R28" i="29"/>
  <c r="I29" i="29"/>
  <c r="M29" i="29"/>
  <c r="Q29" i="29"/>
  <c r="U29" i="29"/>
  <c r="Y29" i="29"/>
  <c r="AC29" i="29"/>
  <c r="AG29" i="29"/>
  <c r="I14" i="28"/>
  <c r="H14" i="28"/>
  <c r="G14" i="28"/>
  <c r="H7" i="28"/>
  <c r="H8" i="28" s="1"/>
  <c r="O9" i="28"/>
  <c r="E27" i="28"/>
  <c r="F29" i="28"/>
  <c r="N29" i="28"/>
  <c r="R29" i="28"/>
  <c r="AH29" i="28"/>
  <c r="G8" i="28"/>
  <c r="N8" i="28"/>
  <c r="F10" i="28"/>
  <c r="M10" i="28"/>
  <c r="P12" i="28"/>
  <c r="G13" i="28"/>
  <c r="N13" i="28"/>
  <c r="T14" i="28"/>
  <c r="H28" i="28"/>
  <c r="L28" i="28"/>
  <c r="P28" i="28"/>
  <c r="T28" i="28"/>
  <c r="G29" i="28"/>
  <c r="K29" i="28"/>
  <c r="O29" i="28"/>
  <c r="S29" i="28"/>
  <c r="W29" i="28"/>
  <c r="AA29" i="28"/>
  <c r="AE29" i="28"/>
  <c r="AI29" i="28"/>
  <c r="S9" i="28"/>
  <c r="O14" i="28"/>
  <c r="M14" i="28" s="1"/>
  <c r="J29" i="28"/>
  <c r="V29" i="28"/>
  <c r="Z29" i="28"/>
  <c r="M9" i="28"/>
  <c r="F14" i="28"/>
  <c r="Q14" i="28"/>
  <c r="P14" i="28" s="1"/>
  <c r="U14" i="28"/>
  <c r="E23" i="28"/>
  <c r="I28" i="28"/>
  <c r="M28" i="28"/>
  <c r="Q28" i="28"/>
  <c r="U28" i="28"/>
  <c r="Y28" i="28"/>
  <c r="H29" i="28"/>
  <c r="L29" i="28"/>
  <c r="P29" i="28"/>
  <c r="T29" i="28"/>
  <c r="X29" i="28"/>
  <c r="AB29" i="28"/>
  <c r="AF29" i="28"/>
  <c r="AJ29" i="28"/>
  <c r="AD29" i="28"/>
  <c r="G9" i="28"/>
  <c r="N9" i="28"/>
  <c r="J28" i="28"/>
  <c r="N28" i="28"/>
  <c r="R28" i="28"/>
  <c r="I29" i="28"/>
  <c r="M29" i="28"/>
  <c r="Q29" i="28"/>
  <c r="U29" i="28"/>
  <c r="Y29" i="28"/>
  <c r="AC29" i="28"/>
  <c r="H14" i="27"/>
  <c r="I14" i="27"/>
  <c r="G14" i="27"/>
  <c r="H8" i="27"/>
  <c r="H7" i="27"/>
  <c r="S12" i="27"/>
  <c r="F29" i="27"/>
  <c r="J29" i="27"/>
  <c r="N29" i="27"/>
  <c r="R29" i="27"/>
  <c r="V29" i="27"/>
  <c r="AH29" i="27"/>
  <c r="G8" i="27"/>
  <c r="N8" i="27"/>
  <c r="P9" i="27"/>
  <c r="M10" i="27"/>
  <c r="P12" i="27"/>
  <c r="G13" i="27"/>
  <c r="N13" i="27"/>
  <c r="T14" i="27"/>
  <c r="H28" i="27"/>
  <c r="L28" i="27"/>
  <c r="P28" i="27"/>
  <c r="T28" i="27"/>
  <c r="G29" i="27"/>
  <c r="K29" i="27"/>
  <c r="O29" i="27"/>
  <c r="S29" i="27"/>
  <c r="W29" i="27"/>
  <c r="AA29" i="27"/>
  <c r="AE29" i="27"/>
  <c r="AI29" i="27"/>
  <c r="S9" i="27"/>
  <c r="O14" i="27"/>
  <c r="M14" i="27" s="1"/>
  <c r="E27" i="27"/>
  <c r="Z29" i="27"/>
  <c r="M7" i="27"/>
  <c r="M9" i="27" s="1"/>
  <c r="F14" i="27"/>
  <c r="Q14" i="27"/>
  <c r="P14" i="27" s="1"/>
  <c r="U14" i="27"/>
  <c r="E23" i="27"/>
  <c r="I28" i="27"/>
  <c r="M28" i="27"/>
  <c r="Q28" i="27"/>
  <c r="U28" i="27"/>
  <c r="Y28" i="27"/>
  <c r="H29" i="27"/>
  <c r="L29" i="27"/>
  <c r="P29" i="27"/>
  <c r="T29" i="27"/>
  <c r="X29" i="27"/>
  <c r="AB29" i="27"/>
  <c r="AF29" i="27"/>
  <c r="AJ29" i="27"/>
  <c r="AD29" i="27"/>
  <c r="G9" i="27"/>
  <c r="N9" i="27"/>
  <c r="F28" i="27"/>
  <c r="J28" i="27"/>
  <c r="N28" i="27"/>
  <c r="R28" i="27"/>
  <c r="I29" i="27"/>
  <c r="M29" i="27"/>
  <c r="Q29" i="27"/>
  <c r="U29" i="27"/>
  <c r="Y29" i="27"/>
  <c r="AC29" i="27"/>
  <c r="E28" i="29" l="1"/>
  <c r="H13" i="33"/>
  <c r="H13" i="28"/>
  <c r="F10" i="27"/>
  <c r="F13" i="27" s="1"/>
  <c r="E28" i="28"/>
  <c r="N15" i="29"/>
  <c r="F10" i="30"/>
  <c r="F12" i="30" s="1"/>
  <c r="E28" i="32"/>
  <c r="H9" i="29"/>
  <c r="D10" i="1"/>
  <c r="H8" i="29"/>
  <c r="F7" i="33"/>
  <c r="M8" i="27"/>
  <c r="E14" i="27"/>
  <c r="E28" i="30"/>
  <c r="G13" i="30"/>
  <c r="E28" i="31"/>
  <c r="E14" i="33"/>
  <c r="F10" i="33"/>
  <c r="F12" i="33" s="1"/>
  <c r="E28" i="33"/>
  <c r="E10" i="33"/>
  <c r="M15" i="33"/>
  <c r="S14" i="33"/>
  <c r="T15" i="33"/>
  <c r="S15" i="33" s="1"/>
  <c r="Q15" i="33"/>
  <c r="M13" i="33"/>
  <c r="M12" i="33"/>
  <c r="R15" i="33"/>
  <c r="U15" i="33"/>
  <c r="E29" i="33"/>
  <c r="E29" i="31"/>
  <c r="E29" i="30"/>
  <c r="E14" i="30"/>
  <c r="S14" i="30"/>
  <c r="T15" i="30"/>
  <c r="S15" i="30" s="1"/>
  <c r="Q15" i="30"/>
  <c r="M12" i="30"/>
  <c r="U15" i="30"/>
  <c r="M13" i="30"/>
  <c r="R15" i="30"/>
  <c r="M9" i="30"/>
  <c r="F13" i="30"/>
  <c r="E10" i="30"/>
  <c r="F15" i="30" s="1"/>
  <c r="M15" i="29"/>
  <c r="T15" i="29"/>
  <c r="Q15" i="29"/>
  <c r="M13" i="29"/>
  <c r="M12" i="29"/>
  <c r="U15" i="29"/>
  <c r="R15" i="29"/>
  <c r="R14" i="29"/>
  <c r="M9" i="29"/>
  <c r="U14" i="29"/>
  <c r="Q14" i="29"/>
  <c r="M8" i="29"/>
  <c r="T14" i="29"/>
  <c r="O14" i="29"/>
  <c r="F15" i="29"/>
  <c r="F12" i="29"/>
  <c r="E10" i="29"/>
  <c r="F13" i="29"/>
  <c r="F14" i="29"/>
  <c r="F8" i="29"/>
  <c r="E6" i="29"/>
  <c r="F9" i="29"/>
  <c r="E29" i="29"/>
  <c r="N14" i="29"/>
  <c r="M14" i="29" s="1"/>
  <c r="S14" i="28"/>
  <c r="T15" i="28"/>
  <c r="S15" i="28" s="1"/>
  <c r="Q15" i="28"/>
  <c r="M12" i="28"/>
  <c r="U15" i="28"/>
  <c r="R15" i="28"/>
  <c r="M13" i="28"/>
  <c r="F13" i="28"/>
  <c r="E10" i="28"/>
  <c r="F12" i="28"/>
  <c r="O15" i="28"/>
  <c r="E14" i="28"/>
  <c r="N15" i="28"/>
  <c r="E29" i="28"/>
  <c r="H9" i="28"/>
  <c r="F7" i="28"/>
  <c r="T15" i="27"/>
  <c r="M12" i="27"/>
  <c r="U15" i="27"/>
  <c r="R15" i="27"/>
  <c r="Q15" i="27"/>
  <c r="M13" i="27"/>
  <c r="F12" i="27"/>
  <c r="S14" i="27"/>
  <c r="E28" i="27"/>
  <c r="N15" i="27"/>
  <c r="E29" i="27"/>
  <c r="F7" i="27"/>
  <c r="H9" i="27"/>
  <c r="O15" i="27"/>
  <c r="E10" i="27" l="1"/>
  <c r="F13" i="33"/>
  <c r="B10" i="1"/>
  <c r="B16" i="1" s="1"/>
  <c r="D16" i="1"/>
  <c r="M15" i="28"/>
  <c r="E7" i="33"/>
  <c r="F9" i="33"/>
  <c r="F8" i="33"/>
  <c r="I15" i="33"/>
  <c r="E13" i="33"/>
  <c r="E12" i="33"/>
  <c r="H15" i="33"/>
  <c r="G15" i="33"/>
  <c r="F15" i="33"/>
  <c r="E15" i="33" s="1"/>
  <c r="P15" i="33"/>
  <c r="I15" i="30"/>
  <c r="E15" i="30" s="1"/>
  <c r="E13" i="30"/>
  <c r="E12" i="30"/>
  <c r="H15" i="30"/>
  <c r="G15" i="30"/>
  <c r="P15" i="30"/>
  <c r="P14" i="29"/>
  <c r="P15" i="29"/>
  <c r="S15" i="29"/>
  <c r="E9" i="29"/>
  <c r="H14" i="29"/>
  <c r="I14" i="29"/>
  <c r="E14" i="29" s="1"/>
  <c r="E8" i="29"/>
  <c r="G14" i="29"/>
  <c r="I15" i="29"/>
  <c r="E15" i="29" s="1"/>
  <c r="E13" i="29"/>
  <c r="E12" i="29"/>
  <c r="G15" i="29"/>
  <c r="H15" i="29"/>
  <c r="S14" i="29"/>
  <c r="E7" i="28"/>
  <c r="F9" i="28"/>
  <c r="F8" i="28"/>
  <c r="I15" i="28"/>
  <c r="E13" i="28"/>
  <c r="E12" i="28"/>
  <c r="G15" i="28"/>
  <c r="H15" i="28"/>
  <c r="F15" i="28"/>
  <c r="E15" i="28" s="1"/>
  <c r="P15" i="28"/>
  <c r="I15" i="27"/>
  <c r="E13" i="27"/>
  <c r="E12" i="27"/>
  <c r="G15" i="27"/>
  <c r="H15" i="27"/>
  <c r="E7" i="27"/>
  <c r="F8" i="27"/>
  <c r="F9" i="27"/>
  <c r="F15" i="27"/>
  <c r="E15" i="27" s="1"/>
  <c r="M15" i="27"/>
  <c r="P15" i="27"/>
  <c r="S15" i="27"/>
  <c r="E8" i="33" l="1"/>
  <c r="E9" i="33"/>
  <c r="E9" i="28"/>
  <c r="E8" i="28"/>
  <c r="E8" i="27"/>
  <c r="E9" i="27"/>
</calcChain>
</file>

<file path=xl/sharedStrings.xml><?xml version="1.0" encoding="utf-8"?>
<sst xmlns="http://schemas.openxmlformats.org/spreadsheetml/2006/main" count="1746" uniqueCount="192">
  <si>
    <t>月</t>
    <rPh sb="0" eb="1">
      <t>ツキ</t>
    </rPh>
    <phoneticPr fontId="2"/>
  </si>
  <si>
    <t>４月月間</t>
    <rPh sb="1" eb="2">
      <t>ガツ</t>
    </rPh>
    <rPh sb="2" eb="4">
      <t>ゲッカン</t>
    </rPh>
    <phoneticPr fontId="2"/>
  </si>
  <si>
    <t>実績</t>
    <rPh sb="0" eb="2">
      <t>ジッセキ</t>
    </rPh>
    <phoneticPr fontId="2"/>
  </si>
  <si>
    <t>５月</t>
  </si>
  <si>
    <t>５月月間</t>
    <rPh sb="1" eb="2">
      <t>ガツ</t>
    </rPh>
    <rPh sb="2" eb="4">
      <t>ゲッカン</t>
    </rPh>
    <phoneticPr fontId="2"/>
  </si>
  <si>
    <t>６月</t>
  </si>
  <si>
    <t>６月月間</t>
    <rPh sb="1" eb="2">
      <t>ガツ</t>
    </rPh>
    <rPh sb="2" eb="4">
      <t>ゲッカン</t>
    </rPh>
    <phoneticPr fontId="2"/>
  </si>
  <si>
    <t>７月</t>
  </si>
  <si>
    <t>７月月間</t>
    <rPh sb="1" eb="2">
      <t>ガツ</t>
    </rPh>
    <rPh sb="2" eb="4">
      <t>ゲッカン</t>
    </rPh>
    <phoneticPr fontId="2"/>
  </si>
  <si>
    <t>８月</t>
  </si>
  <si>
    <t>８月月間</t>
    <rPh sb="1" eb="2">
      <t>ガツ</t>
    </rPh>
    <rPh sb="2" eb="4">
      <t>ゲッカン</t>
    </rPh>
    <phoneticPr fontId="2"/>
  </si>
  <si>
    <t>９月</t>
  </si>
  <si>
    <t>９月月間</t>
    <rPh sb="1" eb="2">
      <t>ガツ</t>
    </rPh>
    <rPh sb="2" eb="4">
      <t>ゲッカン</t>
    </rPh>
    <phoneticPr fontId="2"/>
  </si>
  <si>
    <t>２月</t>
  </si>
  <si>
    <t>３月</t>
  </si>
  <si>
    <t>１月月間</t>
    <rPh sb="1" eb="2">
      <t>ガツ</t>
    </rPh>
    <rPh sb="2" eb="4">
      <t>ゲッカン</t>
    </rPh>
    <phoneticPr fontId="2"/>
  </si>
  <si>
    <t>２月月間</t>
    <rPh sb="1" eb="2">
      <t>ガツ</t>
    </rPh>
    <rPh sb="2" eb="4">
      <t>ゲッカン</t>
    </rPh>
    <phoneticPr fontId="2"/>
  </si>
  <si>
    <t>３月月間</t>
    <rPh sb="1" eb="2">
      <t>ガツ</t>
    </rPh>
    <rPh sb="2" eb="4">
      <t>ゲッカン</t>
    </rPh>
    <phoneticPr fontId="2"/>
  </si>
  <si>
    <t>合計</t>
    <rPh sb="0" eb="2">
      <t>ゴウケイ</t>
    </rPh>
    <phoneticPr fontId="2"/>
  </si>
  <si>
    <t>入域観光客数</t>
    <rPh sb="0" eb="1">
      <t>ニュウ</t>
    </rPh>
    <rPh sb="1" eb="2">
      <t>イキ</t>
    </rPh>
    <rPh sb="2" eb="5">
      <t>カンコウキャク</t>
    </rPh>
    <rPh sb="5" eb="6">
      <t>スウ</t>
    </rPh>
    <phoneticPr fontId="2"/>
  </si>
  <si>
    <t>　第１表  　入 域 者 数</t>
  </si>
  <si>
    <t>(単位:人、％)</t>
  </si>
  <si>
    <t>　第２表  　空 海 路 別 入 域 観 光 客 数</t>
  </si>
  <si>
    <t xml:space="preserve">   (単位:人、％)</t>
  </si>
  <si>
    <t>区分</t>
  </si>
  <si>
    <t>入域者</t>
  </si>
  <si>
    <t>入 域 観 光 客 数</t>
  </si>
  <si>
    <t>総        数</t>
  </si>
  <si>
    <t>空        路</t>
  </si>
  <si>
    <t>海        路</t>
  </si>
  <si>
    <t xml:space="preserve"> 年 月</t>
  </si>
  <si>
    <t>総  数</t>
  </si>
  <si>
    <t>総数</t>
  </si>
  <si>
    <t>県外</t>
  </si>
  <si>
    <t>外国</t>
  </si>
  <si>
    <t>県内</t>
  </si>
  <si>
    <t>年月</t>
  </si>
  <si>
    <t>17年1月</t>
    <rPh sb="4" eb="5">
      <t>ツキ</t>
    </rPh>
    <phoneticPr fontId="3"/>
  </si>
  <si>
    <t>17年1月</t>
  </si>
  <si>
    <t>実</t>
  </si>
  <si>
    <t>月</t>
  </si>
  <si>
    <t>16年1月</t>
  </si>
  <si>
    <t>実   月</t>
  </si>
  <si>
    <t>間</t>
  </si>
  <si>
    <t>増減数</t>
  </si>
  <si>
    <t xml:space="preserve">  　  間</t>
  </si>
  <si>
    <t>前年比</t>
  </si>
  <si>
    <t>累</t>
  </si>
  <si>
    <t xml:space="preserve">      累</t>
  </si>
  <si>
    <t>数</t>
  </si>
  <si>
    <t>計</t>
  </si>
  <si>
    <t>数   計</t>
  </si>
  <si>
    <t>今  月</t>
  </si>
  <si>
    <t>構成比</t>
  </si>
  <si>
    <t>累  計</t>
  </si>
  <si>
    <t>　第３表  　航 路 別 入 域 観 光 客 数</t>
  </si>
  <si>
    <t>札幌</t>
  </si>
  <si>
    <t>仙台</t>
  </si>
  <si>
    <t>小松</t>
  </si>
  <si>
    <t>東京</t>
  </si>
  <si>
    <t>名古屋</t>
  </si>
  <si>
    <t>阪神</t>
  </si>
  <si>
    <t>広島</t>
  </si>
  <si>
    <t>岡山</t>
  </si>
  <si>
    <t>松山</t>
  </si>
  <si>
    <t>高松</t>
  </si>
  <si>
    <t>福岡</t>
  </si>
  <si>
    <t>長崎</t>
  </si>
  <si>
    <t>熊本</t>
  </si>
  <si>
    <t>大分</t>
  </si>
  <si>
    <t>宮崎</t>
  </si>
  <si>
    <t>鹿児島</t>
  </si>
  <si>
    <t>福島</t>
  </si>
  <si>
    <t>新潟</t>
  </si>
  <si>
    <t>花巻</t>
  </si>
  <si>
    <t>高知</t>
  </si>
  <si>
    <t>秋田</t>
    <rPh sb="0" eb="1">
      <t>アキタ</t>
    </rPh>
    <phoneticPr fontId="3"/>
  </si>
  <si>
    <t>鳥取</t>
    <rPh sb="0" eb="1">
      <t>トットリ</t>
    </rPh>
    <phoneticPr fontId="3"/>
  </si>
  <si>
    <t>青森</t>
    <rPh sb="0" eb="1">
      <t>アオモリ</t>
    </rPh>
    <phoneticPr fontId="3"/>
  </si>
  <si>
    <t>佐賀</t>
    <rPh sb="0" eb="1">
      <t>サガ</t>
    </rPh>
    <phoneticPr fontId="3"/>
  </si>
  <si>
    <t>富山</t>
    <rPh sb="0" eb="1">
      <t>トヤマ</t>
    </rPh>
    <phoneticPr fontId="3"/>
  </si>
  <si>
    <t>皆増</t>
    <rPh sb="0" eb="1">
      <t>ミナゾ</t>
    </rPh>
    <rPh sb="1" eb="2">
      <t>ゾウ</t>
    </rPh>
    <phoneticPr fontId="3"/>
  </si>
  <si>
    <t>１　県外客には、本土経由で来県する外国客も含まれる。</t>
  </si>
  <si>
    <t>注</t>
  </si>
  <si>
    <t>16年2月</t>
  </si>
  <si>
    <t>17年2月</t>
  </si>
  <si>
    <t>石見</t>
    <rPh sb="0" eb="1">
      <t>イワミ</t>
    </rPh>
    <phoneticPr fontId="3"/>
  </si>
  <si>
    <t>山口宇部</t>
    <rPh sb="0" eb="2">
      <t>ヤマグチウ</t>
    </rPh>
    <rPh sb="2" eb="4">
      <t>ウベ</t>
    </rPh>
    <phoneticPr fontId="3"/>
  </si>
  <si>
    <t>米子</t>
    <rPh sb="0" eb="1">
      <t>ヨナゴ</t>
    </rPh>
    <phoneticPr fontId="3"/>
  </si>
  <si>
    <t>帯広</t>
    <rPh sb="0" eb="1">
      <t>オビヒロ</t>
    </rPh>
    <phoneticPr fontId="3"/>
  </si>
  <si>
    <t>徳島</t>
    <rPh sb="0" eb="1">
      <t>トクシマ</t>
    </rPh>
    <phoneticPr fontId="3"/>
  </si>
  <si>
    <t>出雲</t>
    <rPh sb="0" eb="1">
      <t>イズモ</t>
    </rPh>
    <phoneticPr fontId="3"/>
  </si>
  <si>
    <t>函館</t>
    <rPh sb="0" eb="1">
      <t>ハコダテ</t>
    </rPh>
    <phoneticPr fontId="3"/>
  </si>
  <si>
    <t>17年2月</t>
    <rPh sb="4" eb="5">
      <t>ツキ</t>
    </rPh>
    <phoneticPr fontId="3"/>
  </si>
  <si>
    <t>16年3月</t>
  </si>
  <si>
    <t>17年3月</t>
  </si>
  <si>
    <t>17年3月</t>
    <rPh sb="4" eb="5">
      <t>ツキ</t>
    </rPh>
    <phoneticPr fontId="3"/>
  </si>
  <si>
    <t>16年4月</t>
    <rPh sb="2" eb="3">
      <t>ネンガ</t>
    </rPh>
    <rPh sb="4" eb="5">
      <t>ガツ</t>
    </rPh>
    <phoneticPr fontId="3"/>
  </si>
  <si>
    <t>17年4月</t>
    <rPh sb="2" eb="3">
      <t>ネンガ</t>
    </rPh>
    <rPh sb="4" eb="5">
      <t>ガツ</t>
    </rPh>
    <phoneticPr fontId="3"/>
  </si>
  <si>
    <t>16年4月</t>
  </si>
  <si>
    <t>17年4月</t>
  </si>
  <si>
    <t>17年4月</t>
    <rPh sb="4" eb="5">
      <t>ツキ</t>
    </rPh>
    <phoneticPr fontId="3"/>
  </si>
  <si>
    <t>16年5月</t>
  </si>
  <si>
    <t>17年5月</t>
    <rPh sb="4" eb="5">
      <t>ツキ</t>
    </rPh>
    <phoneticPr fontId="3"/>
  </si>
  <si>
    <t>前年の数字を記入→</t>
    <rPh sb="0" eb="2">
      <t>ゼンネンス</t>
    </rPh>
    <rPh sb="3" eb="5">
      <t>スウジキ</t>
    </rPh>
    <rPh sb="6" eb="8">
      <t>キニュウ</t>
    </rPh>
    <phoneticPr fontId="3"/>
  </si>
  <si>
    <t>16年6月</t>
  </si>
  <si>
    <t>17年6月</t>
    <rPh sb="4" eb="5">
      <t>ツキ</t>
    </rPh>
    <phoneticPr fontId="3"/>
  </si>
  <si>
    <t>16年7月</t>
  </si>
  <si>
    <t>17年7月</t>
    <rPh sb="4" eb="5">
      <t>ツキ</t>
    </rPh>
    <phoneticPr fontId="3"/>
  </si>
  <si>
    <t>16年8月</t>
  </si>
  <si>
    <t>17年8月</t>
    <rPh sb="4" eb="5">
      <t>ツキ</t>
    </rPh>
    <phoneticPr fontId="3"/>
  </si>
  <si>
    <t>大阪</t>
    <rPh sb="0" eb="1">
      <t>オオサカ</t>
    </rPh>
    <phoneticPr fontId="3"/>
  </si>
  <si>
    <t>16年9月</t>
  </si>
  <si>
    <t>17年9月</t>
    <rPh sb="4" eb="5">
      <t>ツキ</t>
    </rPh>
    <phoneticPr fontId="3"/>
  </si>
  <si>
    <t>16年10月</t>
  </si>
  <si>
    <t>17年10月</t>
    <rPh sb="5" eb="6">
      <t>ツキ</t>
    </rPh>
    <phoneticPr fontId="3"/>
  </si>
  <si>
    <t>16年11月</t>
  </si>
  <si>
    <t>17年11月</t>
    <rPh sb="5" eb="6">
      <t>ツキ</t>
    </rPh>
    <phoneticPr fontId="3"/>
  </si>
  <si>
    <t>16年12月</t>
  </si>
  <si>
    <t>17年12月</t>
    <rPh sb="5" eb="6">
      <t>ツキ</t>
    </rPh>
    <phoneticPr fontId="3"/>
  </si>
  <si>
    <t>総数</t>
    <rPh sb="0" eb="2">
      <t>ソウスウ</t>
    </rPh>
    <phoneticPr fontId="2"/>
  </si>
  <si>
    <t>国内客数</t>
    <rPh sb="0" eb="2">
      <t>コクナイ</t>
    </rPh>
    <rPh sb="2" eb="4">
      <t>キャクスウ</t>
    </rPh>
    <phoneticPr fontId="2"/>
  </si>
  <si>
    <t>外国客数</t>
    <rPh sb="0" eb="2">
      <t>ガイコク</t>
    </rPh>
    <rPh sb="2" eb="4">
      <t>キャクスウ</t>
    </rPh>
    <phoneticPr fontId="2"/>
  </si>
  <si>
    <t>平成17年</t>
    <rPh sb="0" eb="2">
      <t>ヘイセイ</t>
    </rPh>
    <rPh sb="4" eb="5">
      <t>ネン</t>
    </rPh>
    <phoneticPr fontId="2"/>
  </si>
  <si>
    <t>１月</t>
    <rPh sb="1" eb="2">
      <t>ガツ</t>
    </rPh>
    <phoneticPr fontId="2"/>
  </si>
  <si>
    <t>４月</t>
  </si>
  <si>
    <t>１０月</t>
  </si>
  <si>
    <t>１１月</t>
  </si>
  <si>
    <t>１２月</t>
  </si>
  <si>
    <t>リンク（月ごと）</t>
    <rPh sb="4" eb="5">
      <t>ツキ</t>
    </rPh>
    <phoneticPr fontId="2"/>
  </si>
  <si>
    <t>月間</t>
    <rPh sb="0" eb="2">
      <t>ゲッカン</t>
    </rPh>
    <phoneticPr fontId="2"/>
  </si>
  <si>
    <t>入 域 観 光 客 統 計 月 報</t>
    <rPh sb="0" eb="1">
      <t>イ</t>
    </rPh>
    <rPh sb="2" eb="3">
      <t>イキ</t>
    </rPh>
    <rPh sb="4" eb="5">
      <t>カン</t>
    </rPh>
    <rPh sb="6" eb="7">
      <t>ヒカリ</t>
    </rPh>
    <rPh sb="8" eb="9">
      <t>キャク</t>
    </rPh>
    <rPh sb="10" eb="11">
      <t>トウ</t>
    </rPh>
    <rPh sb="12" eb="13">
      <t>ケイ</t>
    </rPh>
    <rPh sb="14" eb="15">
      <t>ツキ</t>
    </rPh>
    <rPh sb="16" eb="17">
      <t>ホウ</t>
    </rPh>
    <phoneticPr fontId="3"/>
  </si>
  <si>
    <t>10月月間</t>
  </si>
  <si>
    <t>11月月間</t>
  </si>
  <si>
    <t>12月月間</t>
  </si>
  <si>
    <t>１月</t>
  </si>
  <si>
    <t>10月</t>
  </si>
  <si>
    <t>11月</t>
  </si>
  <si>
    <t>12月</t>
  </si>
  <si>
    <t>平成13年</t>
  </si>
  <si>
    <t>平成14年</t>
  </si>
  <si>
    <t>平成15年</t>
  </si>
  <si>
    <t>平成16年</t>
  </si>
  <si>
    <t>平成17年</t>
  </si>
  <si>
    <t>月別入域観光客数の推移</t>
    <rPh sb="0" eb="2">
      <t>ツキベツ</t>
    </rPh>
    <rPh sb="2" eb="4">
      <t>ニュウイキ</t>
    </rPh>
    <rPh sb="4" eb="7">
      <t>カンコウキャク</t>
    </rPh>
    <rPh sb="7" eb="8">
      <t>スウ</t>
    </rPh>
    <rPh sb="9" eb="11">
      <t>スイイ</t>
    </rPh>
    <phoneticPr fontId="2"/>
  </si>
  <si>
    <t>（グラフ）</t>
    <phoneticPr fontId="2"/>
  </si>
  <si>
    <t>（単位：人）</t>
  </si>
  <si>
    <t>総数（平成１7年）</t>
  </si>
  <si>
    <t>空路（第２表より）</t>
  </si>
  <si>
    <t>海路（第２表より）</t>
  </si>
  <si>
    <t>（第１表より）</t>
  </si>
  <si>
    <t>合　計</t>
  </si>
  <si>
    <t>前  年  比</t>
  </si>
  <si>
    <t>（単位：％）</t>
  </si>
  <si>
    <t>　平成１６年航路別入域観光客数（平成１６年の第３表より）</t>
  </si>
  <si>
    <t>総数（平成１5年）</t>
  </si>
  <si>
    <t>(単位:人、％）</t>
  </si>
  <si>
    <t>実　　　　　　数</t>
  </si>
  <si>
    <t>前 　 年 　 比</t>
  </si>
  <si>
    <t>平成１３年</t>
  </si>
  <si>
    <t>平成１４年</t>
  </si>
  <si>
    <t>平成１５年</t>
  </si>
  <si>
    <t>平成１６年</t>
  </si>
  <si>
    <t>平成１７年</t>
  </si>
  <si>
    <t>月 間</t>
  </si>
  <si>
    <t>累 計</t>
  </si>
  <si>
    <t>－</t>
  </si>
  <si>
    <t>航路別</t>
    <rPh sb="0" eb="2">
      <t>コウロ</t>
    </rPh>
    <rPh sb="2" eb="3">
      <t>ベツ</t>
    </rPh>
    <phoneticPr fontId="2"/>
  </si>
  <si>
    <t>（単位：千人）</t>
    <rPh sb="4" eb="5">
      <t>セン</t>
    </rPh>
    <phoneticPr fontId="13"/>
  </si>
  <si>
    <t>秋田</t>
    <rPh sb="0" eb="1">
      <t>アキタ</t>
    </rPh>
    <phoneticPr fontId="3"/>
  </si>
  <si>
    <t>鳥取</t>
    <rPh sb="0" eb="1">
      <t>トットリ</t>
    </rPh>
    <phoneticPr fontId="3"/>
  </si>
  <si>
    <t>青森</t>
    <rPh sb="0" eb="1">
      <t>アオモリ</t>
    </rPh>
    <phoneticPr fontId="3"/>
  </si>
  <si>
    <t>佐賀</t>
    <rPh sb="0" eb="1">
      <t>サガ</t>
    </rPh>
    <phoneticPr fontId="3"/>
  </si>
  <si>
    <t>函館</t>
    <rPh sb="0" eb="1">
      <t>ハコダテ</t>
    </rPh>
    <phoneticPr fontId="3"/>
  </si>
  <si>
    <t>出雲</t>
    <rPh sb="0" eb="1">
      <t>イズモ</t>
    </rPh>
    <phoneticPr fontId="3"/>
  </si>
  <si>
    <t>徳島</t>
    <rPh sb="0" eb="1">
      <t>トクシマ</t>
    </rPh>
    <phoneticPr fontId="3"/>
  </si>
  <si>
    <t>帯広</t>
    <rPh sb="0" eb="1">
      <t>オビヒロ</t>
    </rPh>
    <phoneticPr fontId="3"/>
  </si>
  <si>
    <t>米子</t>
    <rPh sb="0" eb="1">
      <t>ヨナゴ</t>
    </rPh>
    <phoneticPr fontId="3"/>
  </si>
  <si>
    <t>山口宇部</t>
    <rPh sb="0" eb="2">
      <t>ヤマグチウ</t>
    </rPh>
    <rPh sb="2" eb="4">
      <t>ウベ</t>
    </rPh>
    <phoneticPr fontId="3"/>
  </si>
  <si>
    <t>石見</t>
    <rPh sb="0" eb="1">
      <t>イワミ</t>
    </rPh>
    <phoneticPr fontId="3"/>
  </si>
  <si>
    <t>富山</t>
    <rPh sb="0" eb="1">
      <t>トヤマ</t>
    </rPh>
    <phoneticPr fontId="3"/>
  </si>
  <si>
    <t>山形</t>
    <rPh sb="0" eb="1">
      <t>ヤマガタ</t>
    </rPh>
    <phoneticPr fontId="3"/>
  </si>
  <si>
    <t>旭川</t>
    <rPh sb="0" eb="1">
      <t>アサヒカワ</t>
    </rPh>
    <phoneticPr fontId="3"/>
  </si>
  <si>
    <t>月別入域観光客数の推移（平成１３年～平成１７年）</t>
    <phoneticPr fontId="2"/>
  </si>
  <si>
    <t>航路別入域観光客数(第３表より）</t>
    <phoneticPr fontId="2"/>
  </si>
  <si>
    <r>
      <t>13</t>
    </r>
    <r>
      <rPr>
        <sz val="11"/>
        <rFont val="ＭＳ Ｐ明朝"/>
        <family val="1"/>
        <charset val="128"/>
      </rPr>
      <t>年／</t>
    </r>
    <r>
      <rPr>
        <sz val="12"/>
        <rFont val="ＭＳ Ｐ明朝"/>
        <family val="1"/>
        <charset val="128"/>
      </rPr>
      <t>12</t>
    </r>
    <r>
      <rPr>
        <sz val="11"/>
        <rFont val="ＭＳ Ｐ明朝"/>
        <family val="1"/>
        <charset val="128"/>
      </rPr>
      <t>年</t>
    </r>
  </si>
  <si>
    <r>
      <t>1</t>
    </r>
    <r>
      <rPr>
        <sz val="12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年／1</t>
    </r>
    <r>
      <rPr>
        <sz val="12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年</t>
    </r>
  </si>
  <si>
    <r>
      <t>1</t>
    </r>
    <r>
      <rPr>
        <sz val="12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年／1</t>
    </r>
    <r>
      <rPr>
        <sz val="12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年</t>
    </r>
  </si>
  <si>
    <r>
      <t>1</t>
    </r>
    <r>
      <rPr>
        <sz val="12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年／1</t>
    </r>
    <r>
      <rPr>
        <sz val="12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年</t>
    </r>
  </si>
  <si>
    <r>
      <t>17</t>
    </r>
    <r>
      <rPr>
        <sz val="11"/>
        <rFont val="ＭＳ Ｐ明朝"/>
        <family val="1"/>
        <charset val="128"/>
      </rPr>
      <t>年／</t>
    </r>
    <r>
      <rPr>
        <sz val="12"/>
        <rFont val="ＭＳ Ｐ明朝"/>
        <family val="1"/>
        <charset val="128"/>
      </rPr>
      <t>16</t>
    </r>
    <r>
      <rPr>
        <sz val="11"/>
        <rFont val="ＭＳ Ｐ明朝"/>
        <family val="1"/>
        <charset val="128"/>
      </rPr>
      <t>年</t>
    </r>
  </si>
  <si>
    <t>※上記の各セルをクリックすると、各月ごとのデータや、年間の集計・グラフのシートに移動します。</t>
    <rPh sb="1" eb="3">
      <t>ジョウキ</t>
    </rPh>
    <rPh sb="4" eb="5">
      <t>カク</t>
    </rPh>
    <rPh sb="16" eb="18">
      <t>カクツキ</t>
    </rPh>
    <rPh sb="26" eb="28">
      <t>ネンカン</t>
    </rPh>
    <rPh sb="29" eb="31">
      <t>シュウケイ</t>
    </rPh>
    <rPh sb="40" eb="42">
      <t>イドウ</t>
    </rPh>
    <phoneticPr fontId="2"/>
  </si>
  <si>
    <t>※移動後の各シートでは、シート左上の「平成17年」の表記をクリックすると、このシートに戻ります。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ヘイセイ</t>
    </rPh>
    <rPh sb="23" eb="24">
      <t>ネン</t>
    </rPh>
    <rPh sb="26" eb="28">
      <t>ヒョウキ</t>
    </rPh>
    <rPh sb="43" eb="44">
      <t>モド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</si>
</sst>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,##0;[Red]&quot;△&quot;#,##0"/>
    <numFmt numFmtId="178" formatCode="#,##0;&quot;△&quot;#,##0"/>
    <numFmt numFmtId="179" formatCode="0.0"/>
    <numFmt numFmtId="180" formatCode="#,##0.0;&quot;△&quot;#,##0.0"/>
    <numFmt numFmtId="181" formatCode="#,##0.0"/>
    <numFmt numFmtId="182" formatCode="#,##0.0;[Red]&quot;△&quot;#,##0.0"/>
  </numFmts>
  <fonts count="34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明朝"/>
      <family val="1"/>
      <charset val="128"/>
    </font>
    <font>
      <sz val="12"/>
      <name val="System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8"/>
      <color theme="1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u/>
      <sz val="16"/>
      <color theme="10"/>
      <name val="ＭＳ Ｐ明朝"/>
      <family val="1"/>
      <charset val="128"/>
    </font>
    <font>
      <sz val="16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7" fillId="0" borderId="0"/>
    <xf numFmtId="38" fontId="6" fillId="0" borderId="0" applyFont="0" applyFill="0" applyBorder="0" applyAlignment="0" applyProtection="0"/>
    <xf numFmtId="0" fontId="7" fillId="0" borderId="0"/>
    <xf numFmtId="0" fontId="7" fillId="0" borderId="0"/>
  </cellStyleXfs>
  <cellXfs count="387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36" xfId="0" applyFont="1" applyBorder="1"/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" xfId="0" applyFont="1" applyBorder="1"/>
    <xf numFmtId="0" fontId="12" fillId="0" borderId="1" xfId="0" applyFont="1" applyBorder="1" applyAlignment="1">
      <alignment horizontal="left" vertical="center"/>
    </xf>
    <xf numFmtId="0" fontId="9" fillId="0" borderId="15" xfId="2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14" fillId="0" borderId="17" xfId="3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0" borderId="15" xfId="2" applyFont="1" applyBorder="1" applyAlignment="1">
      <alignment vertical="center" shrinkToFit="1"/>
    </xf>
    <xf numFmtId="3" fontId="11" fillId="0" borderId="15" xfId="0" applyNumberFormat="1" applyFont="1" applyFill="1" applyBorder="1" applyAlignment="1">
      <alignment vertical="center" shrinkToFit="1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>
      <alignment vertical="center"/>
    </xf>
    <xf numFmtId="38" fontId="15" fillId="0" borderId="0" xfId="3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9" fillId="0" borderId="0" xfId="0" applyFont="1"/>
    <xf numFmtId="0" fontId="20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vertical="center"/>
    </xf>
    <xf numFmtId="0" fontId="15" fillId="0" borderId="6" xfId="0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1" xfId="0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18" xfId="0" applyNumberFormat="1" applyFont="1" applyFill="1" applyBorder="1" applyAlignment="1">
      <alignment horizontal="distributed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3" xfId="0" applyNumberFormat="1" applyFont="1" applyFill="1" applyBorder="1" applyAlignment="1">
      <alignment horizontal="centerContinuous" vertical="center" shrinkToFit="1"/>
    </xf>
    <xf numFmtId="0" fontId="15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7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NumberFormat="1" applyFont="1" applyFill="1" applyBorder="1" applyAlignment="1" applyProtection="1">
      <alignment vertical="center"/>
      <protection locked="0"/>
    </xf>
    <xf numFmtId="0" fontId="15" fillId="0" borderId="4" xfId="0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21" xfId="0" applyNumberFormat="1" applyFont="1" applyFill="1" applyBorder="1" applyAlignment="1">
      <alignment vertical="center"/>
    </xf>
    <xf numFmtId="0" fontId="15" fillId="0" borderId="22" xfId="0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23" xfId="0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24" xfId="0" applyNumberFormat="1" applyFont="1" applyFill="1" applyBorder="1" applyAlignment="1">
      <alignment horizontal="center" vertical="center" shrinkToFit="1"/>
    </xf>
    <xf numFmtId="0" fontId="15" fillId="0" borderId="8" xfId="0" applyNumberFormat="1" applyFont="1" applyFill="1" applyBorder="1" applyAlignment="1">
      <alignment horizontal="distributed" vertical="center" shrinkToFit="1"/>
    </xf>
    <xf numFmtId="0" fontId="15" fillId="0" borderId="25" xfId="0" applyNumberFormat="1" applyFont="1" applyFill="1" applyBorder="1" applyAlignment="1">
      <alignment horizontal="distributed" vertical="center" shrinkToFit="1"/>
    </xf>
    <xf numFmtId="0" fontId="15" fillId="0" borderId="21" xfId="0" applyNumberFormat="1" applyFont="1" applyFill="1" applyBorder="1" applyAlignment="1">
      <alignment horizontal="distributed" vertical="center" shrinkToFit="1"/>
    </xf>
    <xf numFmtId="0" fontId="15" fillId="0" borderId="9" xfId="0" applyNumberFormat="1" applyFont="1" applyFill="1" applyBorder="1" applyAlignment="1">
      <alignment horizontal="distributed" vertical="center" shrinkToFit="1"/>
    </xf>
    <xf numFmtId="0" fontId="21" fillId="0" borderId="11" xfId="0" applyNumberFormat="1" applyFont="1" applyFill="1" applyBorder="1" applyAlignment="1" applyProtection="1">
      <alignment vertical="center" shrinkToFit="1"/>
      <protection locked="0"/>
    </xf>
    <xf numFmtId="0" fontId="21" fillId="0" borderId="10" xfId="0" applyNumberFormat="1" applyFont="1" applyFill="1" applyBorder="1" applyAlignment="1" applyProtection="1">
      <alignment vertical="center" shrinkToFit="1"/>
      <protection locked="0"/>
    </xf>
    <xf numFmtId="55" fontId="21" fillId="0" borderId="8" xfId="0" quotePrefix="1" applyNumberFormat="1" applyFont="1" applyFill="1" applyBorder="1" applyAlignment="1" applyProtection="1">
      <alignment horizontal="center" vertical="center" shrinkToFit="1"/>
      <protection locked="0"/>
    </xf>
    <xf numFmtId="3" fontId="21" fillId="0" borderId="8" xfId="0" applyNumberFormat="1" applyFont="1" applyFill="1" applyBorder="1" applyAlignment="1">
      <alignment vertical="center" shrinkToFit="1"/>
    </xf>
    <xf numFmtId="3" fontId="21" fillId="0" borderId="9" xfId="0" applyNumberFormat="1" applyFont="1" applyFill="1" applyBorder="1" applyAlignment="1">
      <alignment vertical="center" shrinkToFit="1"/>
    </xf>
    <xf numFmtId="0" fontId="21" fillId="0" borderId="0" xfId="0" applyNumberFormat="1" applyFont="1" applyFill="1" applyBorder="1" applyAlignment="1" applyProtection="1">
      <alignment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top" shrinkToFit="1"/>
      <protection locked="0"/>
    </xf>
    <xf numFmtId="0" fontId="21" fillId="0" borderId="8" xfId="0" applyNumberFormat="1" applyFont="1" applyFill="1" applyBorder="1" applyAlignment="1">
      <alignment horizontal="center" vertical="center" shrinkToFit="1"/>
    </xf>
    <xf numFmtId="178" fontId="21" fillId="0" borderId="8" xfId="0" applyNumberFormat="1" applyFont="1" applyFill="1" applyBorder="1" applyAlignment="1">
      <alignment horizontal="right" vertical="center" shrinkToFit="1"/>
    </xf>
    <xf numFmtId="178" fontId="21" fillId="0" borderId="9" xfId="0" applyNumberFormat="1" applyFont="1" applyFill="1" applyBorder="1" applyAlignment="1">
      <alignment horizontal="right" vertical="center" shrinkToFit="1"/>
    </xf>
    <xf numFmtId="0" fontId="21" fillId="0" borderId="0" xfId="0" applyFont="1" applyFill="1" applyAlignment="1">
      <alignment vertical="center"/>
    </xf>
    <xf numFmtId="0" fontId="21" fillId="0" borderId="26" xfId="0" applyNumberFormat="1" applyFont="1" applyFill="1" applyBorder="1" applyAlignment="1">
      <alignment horizontal="center" vertical="center" shrinkToFit="1"/>
    </xf>
    <xf numFmtId="0" fontId="21" fillId="0" borderId="27" xfId="0" applyNumberFormat="1" applyFont="1" applyFill="1" applyBorder="1" applyAlignment="1">
      <alignment horizontal="center" vertical="center" shrinkToFit="1"/>
    </xf>
    <xf numFmtId="0" fontId="21" fillId="0" borderId="8" xfId="0" quotePrefix="1" applyNumberFormat="1" applyFont="1" applyFill="1" applyBorder="1" applyAlignment="1" applyProtection="1">
      <alignment horizontal="center" vertical="center" shrinkToFit="1"/>
      <protection locked="0"/>
    </xf>
    <xf numFmtId="3" fontId="21" fillId="0" borderId="9" xfId="0" applyNumberFormat="1" applyFont="1" applyFill="1" applyBorder="1" applyAlignment="1" applyProtection="1">
      <alignment vertical="center" shrinkToFit="1"/>
      <protection locked="0"/>
    </xf>
    <xf numFmtId="178" fontId="21" fillId="0" borderId="8" xfId="0" applyNumberFormat="1" applyFont="1" applyFill="1" applyBorder="1" applyAlignment="1" applyProtection="1">
      <alignment horizontal="right" vertical="center" shrinkToFit="1"/>
      <protection locked="0"/>
    </xf>
    <xf numFmtId="178" fontId="21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7" xfId="0" applyNumberFormat="1" applyFont="1" applyFill="1" applyBorder="1" applyAlignment="1">
      <alignment horizontal="center" vertical="center" shrinkToFit="1"/>
    </xf>
    <xf numFmtId="0" fontId="15" fillId="0" borderId="8" xfId="0" applyNumberFormat="1" applyFont="1" applyFill="1" applyBorder="1" applyAlignment="1">
      <alignment horizontal="center" vertical="center" shrinkToFit="1"/>
    </xf>
    <xf numFmtId="177" fontId="15" fillId="0" borderId="8" xfId="0" applyNumberFormat="1" applyFont="1" applyFill="1" applyBorder="1" applyAlignment="1">
      <alignment vertical="center" shrinkToFit="1"/>
    </xf>
    <xf numFmtId="177" fontId="15" fillId="0" borderId="9" xfId="0" applyNumberFormat="1" applyFont="1" applyFill="1" applyBorder="1" applyAlignment="1">
      <alignment vertical="center" shrinkToFit="1"/>
    </xf>
    <xf numFmtId="0" fontId="15" fillId="0" borderId="26" xfId="0" applyNumberFormat="1" applyFont="1" applyFill="1" applyBorder="1" applyAlignment="1">
      <alignment horizontal="center" vertical="center" shrinkToFit="1"/>
    </xf>
    <xf numFmtId="177" fontId="15" fillId="0" borderId="8" xfId="0" applyNumberFormat="1" applyFont="1" applyFill="1" applyBorder="1" applyAlignment="1">
      <alignment horizontal="right" vertical="center" shrinkToFit="1"/>
    </xf>
    <xf numFmtId="177" fontId="15" fillId="0" borderId="9" xfId="0" applyNumberFormat="1" applyFont="1" applyFill="1" applyBorder="1" applyAlignment="1">
      <alignment horizontal="right" vertical="center" shrinkToFit="1"/>
    </xf>
    <xf numFmtId="0" fontId="15" fillId="0" borderId="24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8" xfId="0" applyNumberFormat="1" applyFont="1" applyFill="1" applyBorder="1" applyAlignment="1">
      <alignment vertical="center" shrinkToFit="1"/>
    </xf>
    <xf numFmtId="179" fontId="15" fillId="0" borderId="9" xfId="0" applyNumberFormat="1" applyFont="1" applyFill="1" applyBorder="1" applyAlignment="1">
      <alignment vertical="center" shrinkToFit="1"/>
    </xf>
    <xf numFmtId="180" fontId="15" fillId="0" borderId="8" xfId="0" applyNumberFormat="1" applyFont="1" applyFill="1" applyBorder="1" applyAlignment="1">
      <alignment horizontal="right" vertical="center" shrinkToFit="1"/>
    </xf>
    <xf numFmtId="180" fontId="15" fillId="0" borderId="9" xfId="0" applyNumberFormat="1" applyFont="1" applyFill="1" applyBorder="1" applyAlignment="1">
      <alignment horizontal="right" vertical="center" shrinkToFit="1"/>
    </xf>
    <xf numFmtId="0" fontId="15" fillId="0" borderId="10" xfId="0" applyNumberFormat="1" applyFont="1" applyFill="1" applyBorder="1" applyAlignment="1" applyProtection="1">
      <alignment horizontal="center" vertical="center" shrinkToFit="1"/>
      <protection locked="0"/>
    </xf>
    <xf numFmtId="3" fontId="15" fillId="0" borderId="8" xfId="0" applyNumberFormat="1" applyFont="1" applyFill="1" applyBorder="1" applyAlignment="1">
      <alignment vertical="center" shrinkToFit="1"/>
    </xf>
    <xf numFmtId="3" fontId="15" fillId="0" borderId="9" xfId="0" applyNumberFormat="1" applyFont="1" applyFill="1" applyBorder="1" applyAlignment="1">
      <alignment vertical="center" shrinkToFit="1"/>
    </xf>
    <xf numFmtId="1" fontId="15" fillId="3" borderId="0" xfId="0" applyNumberFormat="1" applyFont="1" applyFill="1" applyBorder="1" applyAlignment="1" applyProtection="1">
      <alignment vertical="center"/>
      <protection locked="0"/>
    </xf>
    <xf numFmtId="178" fontId="15" fillId="0" borderId="8" xfId="0" applyNumberFormat="1" applyFont="1" applyFill="1" applyBorder="1" applyAlignment="1">
      <alignment horizontal="right" vertical="center" shrinkToFit="1"/>
    </xf>
    <xf numFmtId="178" fontId="15" fillId="0" borderId="9" xfId="0" applyNumberFormat="1" applyFont="1" applyFill="1" applyBorder="1" applyAlignment="1">
      <alignment horizontal="right" vertical="center" shrinkToFit="1"/>
    </xf>
    <xf numFmtId="0" fontId="15" fillId="0" borderId="28" xfId="0" applyNumberFormat="1" applyFont="1" applyFill="1" applyBorder="1" applyAlignment="1" applyProtection="1">
      <alignment vertical="center" shrinkToFit="1"/>
      <protection locked="0"/>
    </xf>
    <xf numFmtId="0" fontId="15" fillId="0" borderId="24" xfId="0" applyNumberFormat="1" applyFont="1" applyFill="1" applyBorder="1" applyAlignment="1" applyProtection="1">
      <alignment vertical="center" shrinkToFit="1"/>
      <protection locked="0"/>
    </xf>
    <xf numFmtId="0" fontId="15" fillId="0" borderId="29" xfId="0" applyNumberFormat="1" applyFont="1" applyFill="1" applyBorder="1" applyAlignment="1" applyProtection="1">
      <alignment vertical="center" shrinkToFit="1"/>
      <protection locked="0"/>
    </xf>
    <xf numFmtId="0" fontId="15" fillId="0" borderId="30" xfId="0" applyNumberFormat="1" applyFont="1" applyFill="1" applyBorder="1" applyAlignment="1" applyProtection="1">
      <alignment vertical="center" shrinkToFit="1"/>
      <protection locked="0"/>
    </xf>
    <xf numFmtId="0" fontId="15" fillId="0" borderId="11" xfId="0" applyNumberFormat="1" applyFont="1" applyFill="1" applyBorder="1" applyAlignment="1" applyProtection="1">
      <alignment vertical="center" shrinkToFit="1"/>
      <protection locked="0"/>
    </xf>
    <xf numFmtId="0" fontId="15" fillId="0" borderId="12" xfId="0" applyNumberFormat="1" applyFont="1" applyFill="1" applyBorder="1" applyAlignment="1">
      <alignment horizontal="centerContinuous" vertical="center" shrinkToFit="1"/>
    </xf>
    <xf numFmtId="0" fontId="15" fillId="0" borderId="31" xfId="0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32" xfId="0" applyNumberFormat="1" applyFont="1" applyFill="1" applyBorder="1" applyAlignment="1">
      <alignment horizontal="center" vertical="center" shrinkToFit="1"/>
    </xf>
    <xf numFmtId="179" fontId="15" fillId="0" borderId="32" xfId="0" applyNumberFormat="1" applyFont="1" applyFill="1" applyBorder="1" applyAlignment="1">
      <alignment vertical="center" shrinkToFit="1"/>
    </xf>
    <xf numFmtId="179" fontId="15" fillId="0" borderId="33" xfId="0" applyNumberFormat="1" applyFont="1" applyFill="1" applyBorder="1" applyAlignment="1">
      <alignment vertical="center" shrinkToFit="1"/>
    </xf>
    <xf numFmtId="0" fontId="15" fillId="0" borderId="13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15" fillId="0" borderId="2" xfId="0" applyNumberFormat="1" applyFont="1" applyFill="1" applyBorder="1" applyAlignment="1" applyProtection="1">
      <alignment vertical="center" shrinkToFit="1"/>
      <protection locked="0"/>
    </xf>
    <xf numFmtId="0" fontId="15" fillId="0" borderId="14" xfId="0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7" xfId="0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24" xfId="0" applyNumberFormat="1" applyFont="1" applyFill="1" applyBorder="1" applyAlignment="1">
      <alignment horizontal="distributed" vertical="center" shrinkToFit="1"/>
    </xf>
    <xf numFmtId="0" fontId="15" fillId="0" borderId="34" xfId="0" applyNumberFormat="1" applyFont="1" applyFill="1" applyBorder="1" applyAlignment="1">
      <alignment horizontal="distributed" vertical="center" shrinkToFit="1"/>
    </xf>
    <xf numFmtId="0" fontId="15" fillId="0" borderId="5" xfId="0" applyNumberFormat="1" applyFont="1" applyFill="1" applyBorder="1" applyAlignment="1" applyProtection="1">
      <alignment vertical="center" shrinkToFit="1"/>
      <protection locked="0"/>
    </xf>
    <xf numFmtId="0" fontId="15" fillId="0" borderId="10" xfId="0" applyNumberFormat="1" applyFont="1" applyFill="1" applyBorder="1" applyAlignment="1" applyProtection="1">
      <alignment vertical="center" shrinkToFit="1"/>
      <protection locked="0"/>
    </xf>
    <xf numFmtId="178" fontId="15" fillId="0" borderId="35" xfId="0" applyNumberFormat="1" applyFont="1" applyFill="1" applyBorder="1" applyAlignment="1">
      <alignment horizontal="right" vertical="center" shrinkToFit="1"/>
    </xf>
    <xf numFmtId="178" fontId="23" fillId="0" borderId="9" xfId="0" applyNumberFormat="1" applyFont="1" applyFill="1" applyBorder="1" applyAlignment="1">
      <alignment horizontal="right" vertical="center" shrinkToFit="1"/>
    </xf>
    <xf numFmtId="0" fontId="21" fillId="0" borderId="5" xfId="0" applyNumberFormat="1" applyFont="1" applyFill="1" applyBorder="1" applyAlignment="1">
      <alignment horizontal="center" vertical="center" shrinkToFit="1"/>
    </xf>
    <xf numFmtId="178" fontId="21" fillId="0" borderId="35" xfId="0" applyNumberFormat="1" applyFont="1" applyFill="1" applyBorder="1" applyAlignment="1">
      <alignment horizontal="right" vertical="center" shrinkToFit="1"/>
    </xf>
    <xf numFmtId="178" fontId="24" fillId="0" borderId="9" xfId="0" applyNumberFormat="1" applyFont="1" applyFill="1" applyBorder="1" applyAlignment="1">
      <alignment horizontal="right" vertical="center" shrinkToFit="1"/>
    </xf>
    <xf numFmtId="0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15" fillId="0" borderId="8" xfId="0" applyNumberFormat="1" applyFont="1" applyFill="1" applyBorder="1" applyAlignment="1">
      <alignment horizontal="center" vertical="center" shrinkToFit="1"/>
    </xf>
    <xf numFmtId="178" fontId="15" fillId="0" borderId="8" xfId="0" applyNumberFormat="1" applyFont="1" applyFill="1" applyBorder="1" applyAlignment="1" applyProtection="1">
      <alignment horizontal="right" vertical="center" shrinkToFit="1"/>
    </xf>
    <xf numFmtId="178" fontId="15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5" xfId="0" applyNumberFormat="1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horizontal="centerContinuous" vertical="center" shrinkToFit="1"/>
    </xf>
    <xf numFmtId="0" fontId="26" fillId="2" borderId="0" xfId="4" applyNumberFormat="1" applyFont="1" applyFill="1" applyAlignment="1">
      <alignment vertical="center"/>
    </xf>
    <xf numFmtId="0" fontId="18" fillId="2" borderId="0" xfId="4" applyFont="1" applyFill="1" applyAlignment="1">
      <alignment vertical="center"/>
    </xf>
    <xf numFmtId="0" fontId="18" fillId="2" borderId="0" xfId="4" applyFont="1" applyFill="1" applyAlignment="1">
      <alignment horizontal="right" vertical="center"/>
    </xf>
    <xf numFmtId="0" fontId="18" fillId="2" borderId="6" xfId="4" applyFont="1" applyFill="1" applyBorder="1" applyAlignment="1">
      <alignment horizontal="centerContinuous" vertical="center"/>
    </xf>
    <xf numFmtId="0" fontId="18" fillId="2" borderId="1" xfId="4" applyFont="1" applyFill="1" applyBorder="1" applyAlignment="1">
      <alignment horizontal="centerContinuous" vertical="center"/>
    </xf>
    <xf numFmtId="0" fontId="18" fillId="2" borderId="55" xfId="4" applyFont="1" applyFill="1" applyBorder="1" applyAlignment="1">
      <alignment horizontal="centerContinuous" vertical="center"/>
    </xf>
    <xf numFmtId="0" fontId="18" fillId="2" borderId="55" xfId="4" applyFont="1" applyFill="1" applyBorder="1" applyAlignment="1">
      <alignment vertical="center" wrapText="1"/>
    </xf>
    <xf numFmtId="0" fontId="18" fillId="2" borderId="39" xfId="4" applyNumberFormat="1" applyFont="1" applyFill="1" applyBorder="1" applyAlignment="1" applyProtection="1">
      <alignment horizontal="distributed" vertical="center"/>
      <protection locked="0"/>
    </xf>
    <xf numFmtId="0" fontId="18" fillId="2" borderId="40" xfId="4" applyNumberFormat="1" applyFont="1" applyFill="1" applyBorder="1" applyAlignment="1">
      <alignment horizontal="distributed" vertical="center"/>
    </xf>
    <xf numFmtId="0" fontId="18" fillId="2" borderId="3" xfId="4" applyNumberFormat="1" applyFont="1" applyFill="1" applyBorder="1" applyAlignment="1">
      <alignment horizontal="distributed" vertical="center"/>
    </xf>
    <xf numFmtId="0" fontId="18" fillId="2" borderId="3" xfId="4" applyNumberFormat="1" applyFont="1" applyFill="1" applyBorder="1" applyAlignment="1">
      <alignment vertical="center" shrinkToFit="1"/>
    </xf>
    <xf numFmtId="0" fontId="18" fillId="2" borderId="41" xfId="4" applyNumberFormat="1" applyFont="1" applyFill="1" applyBorder="1" applyAlignment="1">
      <alignment horizontal="distributed" vertical="center"/>
    </xf>
    <xf numFmtId="0" fontId="18" fillId="2" borderId="42" xfId="4" applyFont="1" applyFill="1" applyBorder="1" applyAlignment="1">
      <alignment horizontal="distributed" vertical="center"/>
    </xf>
    <xf numFmtId="0" fontId="18" fillId="2" borderId="8" xfId="4" applyFont="1" applyFill="1" applyBorder="1" applyAlignment="1">
      <alignment horizontal="distributed" vertical="center"/>
    </xf>
    <xf numFmtId="0" fontId="18" fillId="2" borderId="9" xfId="4" applyFont="1" applyFill="1" applyBorder="1" applyAlignment="1">
      <alignment horizontal="distributed" vertical="center"/>
    </xf>
    <xf numFmtId="3" fontId="18" fillId="2" borderId="52" xfId="4" applyNumberFormat="1" applyFont="1" applyFill="1" applyBorder="1" applyAlignment="1">
      <alignment horizontal="distributed" vertical="center"/>
    </xf>
    <xf numFmtId="0" fontId="18" fillId="2" borderId="0" xfId="4" applyFont="1" applyFill="1" applyAlignment="1">
      <alignment horizontal="distributed" vertical="center"/>
    </xf>
    <xf numFmtId="0" fontId="18" fillId="2" borderId="42" xfId="4" applyNumberFormat="1" applyFont="1" applyFill="1" applyBorder="1" applyAlignment="1">
      <alignment horizontal="center" vertical="center"/>
    </xf>
    <xf numFmtId="178" fontId="18" fillId="2" borderId="8" xfId="4" applyNumberFormat="1" applyFont="1" applyFill="1" applyBorder="1" applyAlignment="1">
      <alignment horizontal="right" vertical="center" shrinkToFit="1"/>
    </xf>
    <xf numFmtId="178" fontId="27" fillId="0" borderId="8" xfId="4" applyNumberFormat="1" applyFont="1" applyFill="1" applyBorder="1" applyAlignment="1">
      <alignment horizontal="right" vertical="center" shrinkToFit="1"/>
    </xf>
    <xf numFmtId="178" fontId="27" fillId="0" borderId="35" xfId="4" applyNumberFormat="1" applyFont="1" applyFill="1" applyBorder="1" applyAlignment="1">
      <alignment horizontal="right" vertical="center" shrinkToFit="1"/>
    </xf>
    <xf numFmtId="178" fontId="27" fillId="0" borderId="9" xfId="4" applyNumberFormat="1" applyFont="1" applyFill="1" applyBorder="1" applyAlignment="1">
      <alignment horizontal="right" vertical="center" shrinkToFit="1"/>
    </xf>
    <xf numFmtId="178" fontId="18" fillId="2" borderId="47" xfId="4" applyNumberFormat="1" applyFont="1" applyFill="1" applyBorder="1" applyAlignment="1">
      <alignment horizontal="right" vertical="center" shrinkToFit="1"/>
    </xf>
    <xf numFmtId="178" fontId="18" fillId="2" borderId="49" xfId="4" applyNumberFormat="1" applyFont="1" applyFill="1" applyBorder="1" applyAlignment="1">
      <alignment horizontal="right" vertical="center" shrinkToFit="1"/>
    </xf>
    <xf numFmtId="3" fontId="18" fillId="2" borderId="42" xfId="4" applyNumberFormat="1" applyFont="1" applyFill="1" applyBorder="1" applyAlignment="1">
      <alignment vertical="center" shrinkToFit="1"/>
    </xf>
    <xf numFmtId="3" fontId="27" fillId="0" borderId="8" xfId="4" applyNumberFormat="1" applyFont="1" applyFill="1" applyBorder="1" applyAlignment="1" applyProtection="1">
      <alignment vertical="center" shrinkToFit="1"/>
      <protection locked="0"/>
    </xf>
    <xf numFmtId="3" fontId="27" fillId="0" borderId="8" xfId="4" applyNumberFormat="1" applyFont="1" applyFill="1" applyBorder="1" applyAlignment="1">
      <alignment vertical="center" shrinkToFit="1"/>
    </xf>
    <xf numFmtId="3" fontId="27" fillId="0" borderId="9" xfId="4" applyNumberFormat="1" applyFont="1" applyFill="1" applyBorder="1" applyAlignment="1">
      <alignment vertical="center" shrinkToFit="1"/>
    </xf>
    <xf numFmtId="3" fontId="27" fillId="0" borderId="52" xfId="4" applyNumberFormat="1" applyFont="1" applyFill="1" applyBorder="1" applyAlignment="1">
      <alignment vertical="center" shrinkToFit="1"/>
    </xf>
    <xf numFmtId="0" fontId="18" fillId="5" borderId="0" xfId="4" applyFont="1" applyFill="1" applyAlignment="1">
      <alignment vertical="center"/>
    </xf>
    <xf numFmtId="178" fontId="27" fillId="0" borderId="8" xfId="4" applyNumberFormat="1" applyFont="1" applyFill="1" applyBorder="1" applyAlignment="1" applyProtection="1">
      <alignment horizontal="right" vertical="center" shrinkToFit="1"/>
      <protection locked="0"/>
    </xf>
    <xf numFmtId="178" fontId="27" fillId="0" borderId="9" xfId="4" applyNumberFormat="1" applyFont="1" applyFill="1" applyBorder="1" applyAlignment="1" applyProtection="1">
      <alignment horizontal="right" vertical="center" shrinkToFit="1"/>
      <protection locked="0"/>
    </xf>
    <xf numFmtId="177" fontId="27" fillId="0" borderId="8" xfId="4" applyNumberFormat="1" applyFont="1" applyFill="1" applyBorder="1" applyAlignment="1">
      <alignment horizontal="right" vertical="center" shrinkToFit="1"/>
    </xf>
    <xf numFmtId="177" fontId="27" fillId="0" borderId="9" xfId="4" applyNumberFormat="1" applyFont="1" applyFill="1" applyBorder="1" applyAlignment="1">
      <alignment horizontal="right" vertical="center" shrinkToFit="1"/>
    </xf>
    <xf numFmtId="0" fontId="18" fillId="2" borderId="44" xfId="4" applyNumberFormat="1" applyFont="1" applyFill="1" applyBorder="1" applyAlignment="1">
      <alignment horizontal="center" vertical="center"/>
    </xf>
    <xf numFmtId="178" fontId="18" fillId="2" borderId="32" xfId="4" applyNumberFormat="1" applyFont="1" applyFill="1" applyBorder="1" applyAlignment="1">
      <alignment horizontal="right" vertical="center" shrinkToFit="1"/>
    </xf>
    <xf numFmtId="178" fontId="18" fillId="2" borderId="56" xfId="4" applyNumberFormat="1" applyFont="1" applyFill="1" applyBorder="1" applyAlignment="1">
      <alignment horizontal="right" vertical="center" shrinkToFit="1"/>
    </xf>
    <xf numFmtId="178" fontId="18" fillId="2" borderId="33" xfId="4" applyNumberFormat="1" applyFont="1" applyFill="1" applyBorder="1" applyAlignment="1">
      <alignment horizontal="right" vertical="center" shrinkToFit="1"/>
    </xf>
    <xf numFmtId="178" fontId="18" fillId="2" borderId="57" xfId="4" applyNumberFormat="1" applyFont="1" applyFill="1" applyBorder="1" applyAlignment="1">
      <alignment horizontal="right" vertical="center" shrinkToFit="1"/>
    </xf>
    <xf numFmtId="178" fontId="18" fillId="2" borderId="58" xfId="4" applyNumberFormat="1" applyFont="1" applyFill="1" applyBorder="1" applyAlignment="1">
      <alignment horizontal="right" vertical="center" shrinkToFit="1"/>
    </xf>
    <xf numFmtId="3" fontId="18" fillId="2" borderId="44" xfId="4" applyNumberFormat="1" applyFont="1" applyFill="1" applyBorder="1" applyAlignment="1">
      <alignment vertical="center" shrinkToFit="1"/>
    </xf>
    <xf numFmtId="3" fontId="18" fillId="2" borderId="32" xfId="4" applyNumberFormat="1" applyFont="1" applyFill="1" applyBorder="1" applyAlignment="1" applyProtection="1">
      <alignment vertical="center" shrinkToFit="1"/>
      <protection locked="0"/>
    </xf>
    <xf numFmtId="3" fontId="18" fillId="2" borderId="33" xfId="4" applyNumberFormat="1" applyFont="1" applyFill="1" applyBorder="1" applyAlignment="1" applyProtection="1">
      <alignment vertical="center" shrinkToFit="1"/>
      <protection locked="0"/>
    </xf>
    <xf numFmtId="3" fontId="18" fillId="2" borderId="53" xfId="4" applyNumberFormat="1" applyFont="1" applyFill="1" applyBorder="1" applyAlignment="1">
      <alignment vertical="center" shrinkToFit="1"/>
    </xf>
    <xf numFmtId="0" fontId="26" fillId="2" borderId="0" xfId="4" applyNumberFormat="1" applyFont="1" applyFill="1" applyAlignment="1">
      <alignment horizontal="center" vertical="center"/>
    </xf>
    <xf numFmtId="0" fontId="18" fillId="2" borderId="0" xfId="4" applyNumberFormat="1" applyFont="1" applyFill="1" applyAlignment="1" applyProtection="1">
      <alignment vertical="center"/>
      <protection locked="0"/>
    </xf>
    <xf numFmtId="179" fontId="18" fillId="2" borderId="8" xfId="4" applyNumberFormat="1" applyFont="1" applyFill="1" applyBorder="1" applyAlignment="1">
      <alignment horizontal="right" vertical="center"/>
    </xf>
    <xf numFmtId="179" fontId="18" fillId="2" borderId="35" xfId="4" applyNumberFormat="1" applyFont="1" applyFill="1" applyBorder="1" applyAlignment="1">
      <alignment horizontal="right" vertical="center"/>
    </xf>
    <xf numFmtId="179" fontId="18" fillId="2" borderId="9" xfId="4" applyNumberFormat="1" applyFont="1" applyFill="1" applyBorder="1" applyAlignment="1">
      <alignment horizontal="right" vertical="center"/>
    </xf>
    <xf numFmtId="179" fontId="18" fillId="2" borderId="42" xfId="4" applyNumberFormat="1" applyFont="1" applyFill="1" applyBorder="1" applyAlignment="1">
      <alignment horizontal="right" vertical="center"/>
    </xf>
    <xf numFmtId="179" fontId="18" fillId="2" borderId="52" xfId="4" applyNumberFormat="1" applyFont="1" applyFill="1" applyBorder="1" applyAlignment="1">
      <alignment horizontal="right" vertical="center"/>
    </xf>
    <xf numFmtId="179" fontId="18" fillId="2" borderId="32" xfId="4" applyNumberFormat="1" applyFont="1" applyFill="1" applyBorder="1" applyAlignment="1">
      <alignment horizontal="right" vertical="center"/>
    </xf>
    <xf numFmtId="179" fontId="18" fillId="2" borderId="56" xfId="4" applyNumberFormat="1" applyFont="1" applyFill="1" applyBorder="1" applyAlignment="1">
      <alignment horizontal="right" vertical="center"/>
    </xf>
    <xf numFmtId="179" fontId="18" fillId="2" borderId="33" xfId="4" applyNumberFormat="1" applyFont="1" applyFill="1" applyBorder="1" applyAlignment="1">
      <alignment horizontal="right" vertical="center"/>
    </xf>
    <xf numFmtId="179" fontId="18" fillId="2" borderId="44" xfId="4" applyNumberFormat="1" applyFont="1" applyFill="1" applyBorder="1" applyAlignment="1">
      <alignment horizontal="right" vertical="center"/>
    </xf>
    <xf numFmtId="179" fontId="18" fillId="2" borderId="53" xfId="4" applyNumberFormat="1" applyFont="1" applyFill="1" applyBorder="1" applyAlignment="1">
      <alignment horizontal="right" vertical="center"/>
    </xf>
    <xf numFmtId="0" fontId="18" fillId="2" borderId="0" xfId="4" applyNumberFormat="1" applyFont="1" applyFill="1" applyAlignment="1">
      <alignment vertical="center"/>
    </xf>
    <xf numFmtId="3" fontId="18" fillId="2" borderId="45" xfId="4" applyNumberFormat="1" applyFont="1" applyFill="1" applyBorder="1" applyAlignment="1">
      <alignment horizontal="centerContinuous" vertical="center"/>
    </xf>
    <xf numFmtId="3" fontId="18" fillId="2" borderId="19" xfId="4" applyNumberFormat="1" applyFont="1" applyFill="1" applyBorder="1" applyAlignment="1">
      <alignment horizontal="centerContinuous" vertical="center"/>
    </xf>
    <xf numFmtId="3" fontId="18" fillId="2" borderId="4" xfId="4" applyNumberFormat="1" applyFont="1" applyFill="1" applyBorder="1" applyAlignment="1">
      <alignment horizontal="centerContinuous" vertical="center"/>
    </xf>
    <xf numFmtId="0" fontId="18" fillId="2" borderId="40" xfId="4" applyNumberFormat="1" applyFont="1" applyFill="1" applyBorder="1" applyAlignment="1">
      <alignment horizontal="distributed" vertical="center" shrinkToFit="1"/>
    </xf>
    <xf numFmtId="0" fontId="18" fillId="2" borderId="3" xfId="4" applyNumberFormat="1" applyFont="1" applyFill="1" applyBorder="1" applyAlignment="1">
      <alignment horizontal="distributed" vertical="center" shrinkToFit="1"/>
    </xf>
    <xf numFmtId="0" fontId="18" fillId="2" borderId="41" xfId="4" applyNumberFormat="1" applyFont="1" applyFill="1" applyBorder="1" applyAlignment="1">
      <alignment horizontal="distributed" vertical="center" shrinkToFit="1"/>
    </xf>
    <xf numFmtId="0" fontId="18" fillId="2" borderId="42" xfId="4" applyFont="1" applyFill="1" applyBorder="1" applyAlignment="1">
      <alignment horizontal="distributed" vertical="center" shrinkToFit="1"/>
    </xf>
    <xf numFmtId="0" fontId="18" fillId="2" borderId="8" xfId="4" applyFont="1" applyFill="1" applyBorder="1" applyAlignment="1">
      <alignment horizontal="distributed" vertical="center" shrinkToFit="1"/>
    </xf>
    <xf numFmtId="3" fontId="18" fillId="2" borderId="42" xfId="4" applyNumberFormat="1" applyFont="1" applyFill="1" applyBorder="1" applyAlignment="1">
      <alignment horizontal="distributed" vertical="center" shrinkToFit="1"/>
    </xf>
    <xf numFmtId="3" fontId="18" fillId="2" borderId="8" xfId="4" applyNumberFormat="1" applyFont="1" applyFill="1" applyBorder="1" applyAlignment="1">
      <alignment horizontal="distributed" vertical="center" shrinkToFit="1"/>
    </xf>
    <xf numFmtId="3" fontId="18" fillId="2" borderId="9" xfId="4" applyNumberFormat="1" applyFont="1" applyFill="1" applyBorder="1" applyAlignment="1">
      <alignment horizontal="distributed" vertical="center" shrinkToFit="1"/>
    </xf>
    <xf numFmtId="3" fontId="18" fillId="2" borderId="52" xfId="4" applyNumberFormat="1" applyFont="1" applyFill="1" applyBorder="1" applyAlignment="1">
      <alignment horizontal="distributed" vertical="center" shrinkToFit="1"/>
    </xf>
    <xf numFmtId="178" fontId="18" fillId="2" borderId="59" xfId="4" applyNumberFormat="1" applyFont="1" applyFill="1" applyBorder="1" applyAlignment="1">
      <alignment horizontal="right" vertical="center" shrinkToFit="1"/>
    </xf>
    <xf numFmtId="178" fontId="18" fillId="2" borderId="60" xfId="4" applyNumberFormat="1" applyFont="1" applyFill="1" applyBorder="1" applyAlignment="1">
      <alignment horizontal="right" vertical="center" shrinkToFit="1"/>
    </xf>
    <xf numFmtId="0" fontId="18" fillId="0" borderId="0" xfId="4" applyFont="1" applyFill="1" applyAlignment="1">
      <alignment vertical="center"/>
    </xf>
    <xf numFmtId="0" fontId="15" fillId="0" borderId="0" xfId="4" applyFont="1" applyAlignment="1">
      <alignment vertical="center"/>
    </xf>
    <xf numFmtId="0" fontId="15" fillId="4" borderId="0" xfId="4" applyFont="1" applyFill="1" applyAlignment="1">
      <alignment vertical="center"/>
    </xf>
    <xf numFmtId="0" fontId="15" fillId="0" borderId="0" xfId="4" applyFont="1" applyFill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3" fontId="15" fillId="0" borderId="0" xfId="4" applyNumberFormat="1" applyFont="1" applyFill="1" applyBorder="1" applyAlignment="1">
      <alignment vertical="center"/>
    </xf>
    <xf numFmtId="0" fontId="15" fillId="0" borderId="0" xfId="4" applyFont="1" applyAlignment="1">
      <alignment horizontal="right" vertical="center"/>
    </xf>
    <xf numFmtId="3" fontId="20" fillId="0" borderId="0" xfId="4" applyNumberFormat="1" applyFont="1" applyAlignment="1">
      <alignment vertical="center"/>
    </xf>
    <xf numFmtId="3" fontId="20" fillId="0" borderId="39" xfId="4" applyNumberFormat="1" applyFont="1" applyBorder="1" applyAlignment="1">
      <alignment vertical="center"/>
    </xf>
    <xf numFmtId="3" fontId="20" fillId="0" borderId="40" xfId="4" applyNumberFormat="1" applyFont="1" applyBorder="1" applyAlignment="1">
      <alignment horizontal="center" vertical="center"/>
    </xf>
    <xf numFmtId="3" fontId="20" fillId="0" borderId="41" xfId="4" applyNumberFormat="1" applyFont="1" applyBorder="1" applyAlignment="1">
      <alignment horizontal="center" vertical="center"/>
    </xf>
    <xf numFmtId="3" fontId="20" fillId="4" borderId="0" xfId="4" applyNumberFormat="1" applyFont="1" applyFill="1" applyAlignment="1">
      <alignment vertical="center"/>
    </xf>
    <xf numFmtId="3" fontId="20" fillId="0" borderId="42" xfId="4" applyNumberFormat="1" applyFont="1" applyBorder="1" applyAlignment="1">
      <alignment horizontal="center" vertical="center"/>
    </xf>
    <xf numFmtId="181" fontId="20" fillId="0" borderId="8" xfId="4" applyNumberFormat="1" applyFont="1" applyBorder="1" applyAlignment="1">
      <alignment vertical="center"/>
    </xf>
    <xf numFmtId="181" fontId="20" fillId="0" borderId="9" xfId="4" applyNumberFormat="1" applyFont="1" applyBorder="1" applyAlignment="1">
      <alignment vertical="center"/>
    </xf>
    <xf numFmtId="3" fontId="20" fillId="0" borderId="11" xfId="4" applyNumberFormat="1" applyFont="1" applyBorder="1" applyAlignment="1">
      <alignment horizontal="center" vertical="center"/>
    </xf>
    <xf numFmtId="181" fontId="20" fillId="0" borderId="10" xfId="4" applyNumberFormat="1" applyFont="1" applyBorder="1" applyAlignment="1">
      <alignment vertical="center"/>
    </xf>
    <xf numFmtId="181" fontId="20" fillId="0" borderId="43" xfId="4" applyNumberFormat="1" applyFont="1" applyBorder="1" applyAlignment="1">
      <alignment vertical="center"/>
    </xf>
    <xf numFmtId="3" fontId="20" fillId="0" borderId="44" xfId="4" applyNumberFormat="1" applyFont="1" applyBorder="1" applyAlignment="1">
      <alignment horizontal="center" vertical="center"/>
    </xf>
    <xf numFmtId="181" fontId="20" fillId="0" borderId="32" xfId="4" applyNumberFormat="1" applyFont="1" applyBorder="1" applyAlignment="1">
      <alignment vertical="center"/>
    </xf>
    <xf numFmtId="181" fontId="20" fillId="0" borderId="33" xfId="4" applyNumberFormat="1" applyFont="1" applyBorder="1" applyAlignment="1">
      <alignment vertical="center"/>
    </xf>
    <xf numFmtId="0" fontId="29" fillId="0" borderId="0" xfId="6" applyNumberFormat="1" applyFont="1" applyFill="1" applyAlignment="1">
      <alignment horizontal="left" vertical="center"/>
    </xf>
    <xf numFmtId="0" fontId="18" fillId="0" borderId="0" xfId="6" applyNumberFormat="1" applyFont="1" applyFill="1" applyAlignment="1">
      <alignment horizontal="centerContinuous" vertical="center"/>
    </xf>
    <xf numFmtId="0" fontId="18" fillId="4" borderId="0" xfId="6" applyFont="1" applyFill="1" applyAlignment="1">
      <alignment vertical="center"/>
    </xf>
    <xf numFmtId="0" fontId="18" fillId="0" borderId="0" xfId="6" applyNumberFormat="1" applyFont="1" applyFill="1" applyAlignment="1">
      <alignment vertical="center"/>
    </xf>
    <xf numFmtId="0" fontId="18" fillId="0" borderId="0" xfId="6" applyFont="1" applyFill="1" applyAlignment="1">
      <alignment vertical="center"/>
    </xf>
    <xf numFmtId="0" fontId="18" fillId="0" borderId="0" xfId="6" applyNumberFormat="1" applyFont="1" applyFill="1" applyAlignment="1">
      <alignment horizontal="right" vertical="center"/>
    </xf>
    <xf numFmtId="0" fontId="18" fillId="0" borderId="16" xfId="6" applyNumberFormat="1" applyFont="1" applyFill="1" applyBorder="1" applyAlignment="1">
      <alignment horizontal="center" vertical="center"/>
    </xf>
    <xf numFmtId="0" fontId="18" fillId="0" borderId="46" xfId="6" applyNumberFormat="1" applyFont="1" applyFill="1" applyBorder="1" applyAlignment="1">
      <alignment horizontal="center" vertical="center"/>
    </xf>
    <xf numFmtId="0" fontId="18" fillId="4" borderId="0" xfId="6" applyNumberFormat="1" applyFont="1" applyFill="1" applyAlignment="1" applyProtection="1">
      <alignment vertical="center"/>
      <protection locked="0"/>
    </xf>
    <xf numFmtId="0" fontId="18" fillId="0" borderId="50" xfId="6" applyNumberFormat="1" applyFont="1" applyFill="1" applyBorder="1" applyAlignment="1">
      <alignment horizontal="center" vertical="center"/>
    </xf>
    <xf numFmtId="0" fontId="18" fillId="0" borderId="8" xfId="6" applyNumberFormat="1" applyFont="1" applyFill="1" applyBorder="1" applyAlignment="1">
      <alignment horizontal="center" vertical="center"/>
    </xf>
    <xf numFmtId="0" fontId="18" fillId="0" borderId="48" xfId="6" applyNumberFormat="1" applyFont="1" applyFill="1" applyBorder="1" applyAlignment="1">
      <alignment horizontal="center" vertical="center"/>
    </xf>
    <xf numFmtId="0" fontId="18" fillId="0" borderId="9" xfId="6" applyNumberFormat="1" applyFont="1" applyFill="1" applyBorder="1" applyAlignment="1">
      <alignment horizontal="center" vertical="center"/>
    </xf>
    <xf numFmtId="0" fontId="18" fillId="4" borderId="0" xfId="6" applyNumberFormat="1" applyFont="1" applyFill="1" applyAlignment="1" applyProtection="1">
      <alignment horizontal="center" vertical="center"/>
      <protection locked="0"/>
    </xf>
    <xf numFmtId="0" fontId="18" fillId="0" borderId="51" xfId="6" applyNumberFormat="1" applyFont="1" applyFill="1" applyBorder="1" applyAlignment="1">
      <alignment horizontal="center" vertical="center"/>
    </xf>
    <xf numFmtId="3" fontId="18" fillId="0" borderId="40" xfId="6" applyNumberFormat="1" applyFont="1" applyFill="1" applyBorder="1" applyAlignment="1">
      <alignment vertical="center"/>
    </xf>
    <xf numFmtId="3" fontId="18" fillId="0" borderId="20" xfId="6" applyNumberFormat="1" applyFont="1" applyFill="1" applyBorder="1" applyAlignment="1">
      <alignment vertical="center"/>
    </xf>
    <xf numFmtId="3" fontId="18" fillId="0" borderId="41" xfId="6" applyNumberFormat="1" applyFont="1" applyFill="1" applyBorder="1" applyAlignment="1">
      <alignment vertical="center"/>
    </xf>
    <xf numFmtId="182" fontId="18" fillId="0" borderId="39" xfId="6" applyNumberFormat="1" applyFont="1" applyFill="1" applyBorder="1" applyAlignment="1">
      <alignment vertical="center"/>
    </xf>
    <xf numFmtId="182" fontId="18" fillId="0" borderId="40" xfId="6" applyNumberFormat="1" applyFont="1" applyFill="1" applyBorder="1" applyAlignment="1">
      <alignment vertical="center"/>
    </xf>
    <xf numFmtId="182" fontId="18" fillId="0" borderId="2" xfId="6" applyNumberFormat="1" applyFont="1" applyFill="1" applyBorder="1" applyAlignment="1">
      <alignment vertical="center"/>
    </xf>
    <xf numFmtId="182" fontId="18" fillId="0" borderId="7" xfId="6" applyNumberFormat="1" applyFont="1" applyFill="1" applyBorder="1" applyAlignment="1">
      <alignment vertical="center"/>
    </xf>
    <xf numFmtId="0" fontId="18" fillId="0" borderId="52" xfId="6" applyNumberFormat="1" applyFont="1" applyFill="1" applyBorder="1" applyAlignment="1">
      <alignment horizontal="center" vertical="center"/>
    </xf>
    <xf numFmtId="3" fontId="18" fillId="0" borderId="8" xfId="6" applyNumberFormat="1" applyFont="1" applyFill="1" applyBorder="1" applyAlignment="1">
      <alignment vertical="center"/>
    </xf>
    <xf numFmtId="3" fontId="18" fillId="0" borderId="48" xfId="6" applyNumberFormat="1" applyFont="1" applyFill="1" applyBorder="1" applyAlignment="1">
      <alignment vertical="center"/>
    </xf>
    <xf numFmtId="3" fontId="18" fillId="0" borderId="9" xfId="6" applyNumberFormat="1" applyFont="1" applyFill="1" applyBorder="1" applyAlignment="1">
      <alignment vertical="center"/>
    </xf>
    <xf numFmtId="182" fontId="18" fillId="0" borderId="42" xfId="6" applyNumberFormat="1" applyFont="1" applyFill="1" applyBorder="1" applyAlignment="1">
      <alignment vertical="center"/>
    </xf>
    <xf numFmtId="182" fontId="18" fillId="0" borderId="8" xfId="6" applyNumberFormat="1" applyFont="1" applyFill="1" applyBorder="1" applyAlignment="1">
      <alignment vertical="center"/>
    </xf>
    <xf numFmtId="182" fontId="18" fillId="0" borderId="9" xfId="6" applyNumberFormat="1" applyFont="1" applyFill="1" applyBorder="1" applyAlignment="1">
      <alignment vertical="center"/>
    </xf>
    <xf numFmtId="179" fontId="18" fillId="4" borderId="0" xfId="6" applyNumberFormat="1" applyFont="1" applyFill="1" applyAlignment="1" applyProtection="1">
      <alignment vertical="center"/>
      <protection locked="0"/>
    </xf>
    <xf numFmtId="3" fontId="18" fillId="0" borderId="8" xfId="6" applyNumberFormat="1" applyFont="1" applyFill="1" applyBorder="1" applyAlignment="1" applyProtection="1">
      <alignment vertical="center"/>
      <protection locked="0"/>
    </xf>
    <xf numFmtId="3" fontId="18" fillId="0" borderId="48" xfId="6" applyNumberFormat="1" applyFont="1" applyFill="1" applyBorder="1" applyAlignment="1" applyProtection="1">
      <alignment vertical="center"/>
      <protection locked="0"/>
    </xf>
    <xf numFmtId="0" fontId="18" fillId="0" borderId="53" xfId="6" applyNumberFormat="1" applyFont="1" applyFill="1" applyBorder="1" applyAlignment="1">
      <alignment horizontal="center" vertical="center"/>
    </xf>
    <xf numFmtId="3" fontId="18" fillId="0" borderId="32" xfId="6" applyNumberFormat="1" applyFont="1" applyFill="1" applyBorder="1" applyAlignment="1">
      <alignment horizontal="center" vertical="center"/>
    </xf>
    <xf numFmtId="3" fontId="18" fillId="0" borderId="32" xfId="6" applyNumberFormat="1" applyFont="1" applyFill="1" applyBorder="1" applyAlignment="1">
      <alignment vertical="center"/>
    </xf>
    <xf numFmtId="3" fontId="18" fillId="0" borderId="54" xfId="6" applyNumberFormat="1" applyFont="1" applyFill="1" applyBorder="1" applyAlignment="1">
      <alignment horizontal="center" vertical="center"/>
    </xf>
    <xf numFmtId="3" fontId="18" fillId="0" borderId="33" xfId="6" applyNumberFormat="1" applyFont="1" applyFill="1" applyBorder="1" applyAlignment="1">
      <alignment vertical="center"/>
    </xf>
    <xf numFmtId="182" fontId="18" fillId="0" borderId="44" xfId="6" applyNumberFormat="1" applyFont="1" applyFill="1" applyBorder="1" applyAlignment="1">
      <alignment horizontal="center" vertical="center"/>
    </xf>
    <xf numFmtId="182" fontId="18" fillId="0" borderId="32" xfId="6" applyNumberFormat="1" applyFont="1" applyFill="1" applyBorder="1" applyAlignment="1">
      <alignment vertical="center"/>
    </xf>
    <xf numFmtId="182" fontId="18" fillId="0" borderId="32" xfId="6" applyNumberFormat="1" applyFont="1" applyFill="1" applyBorder="1" applyAlignment="1">
      <alignment horizontal="center" vertical="center"/>
    </xf>
    <xf numFmtId="182" fontId="18" fillId="0" borderId="33" xfId="6" applyNumberFormat="1" applyFont="1" applyFill="1" applyBorder="1" applyAlignment="1">
      <alignment vertical="center"/>
    </xf>
    <xf numFmtId="0" fontId="30" fillId="0" borderId="0" xfId="4" applyNumberFormat="1" applyFont="1" applyFill="1" applyAlignment="1">
      <alignment vertical="center" wrapText="1"/>
    </xf>
    <xf numFmtId="38" fontId="15" fillId="0" borderId="0" xfId="5" applyFont="1" applyFill="1" applyAlignment="1">
      <alignment vertical="center"/>
    </xf>
    <xf numFmtId="0" fontId="31" fillId="0" borderId="0" xfId="4" applyNumberFormat="1" applyFont="1" applyFill="1" applyAlignment="1">
      <alignment vertical="center" wrapText="1"/>
    </xf>
    <xf numFmtId="0" fontId="20" fillId="0" borderId="0" xfId="4" applyNumberFormat="1" applyFont="1" applyFill="1" applyAlignment="1">
      <alignment vertical="center"/>
    </xf>
    <xf numFmtId="0" fontId="15" fillId="0" borderId="0" xfId="4" applyNumberFormat="1" applyFont="1" applyFill="1" applyAlignment="1" applyProtection="1">
      <alignment vertical="center"/>
      <protection locked="0"/>
    </xf>
    <xf numFmtId="0" fontId="20" fillId="0" borderId="0" xfId="4" applyNumberFormat="1" applyFont="1" applyFill="1" applyAlignment="1" applyProtection="1">
      <alignment vertical="center"/>
      <protection locked="0"/>
    </xf>
    <xf numFmtId="0" fontId="20" fillId="0" borderId="0" xfId="4" applyNumberFormat="1" applyFont="1" applyFill="1" applyAlignment="1">
      <alignment horizontal="right" vertical="center"/>
    </xf>
    <xf numFmtId="0" fontId="15" fillId="0" borderId="0" xfId="4" applyNumberFormat="1" applyFont="1" applyFill="1" applyAlignment="1">
      <alignment vertical="center"/>
    </xf>
    <xf numFmtId="0" fontId="23" fillId="0" borderId="0" xfId="4" applyFont="1" applyFill="1" applyAlignment="1">
      <alignment vertical="center" wrapText="1"/>
    </xf>
    <xf numFmtId="0" fontId="15" fillId="0" borderId="6" xfId="4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1" xfId="4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18" xfId="4" applyNumberFormat="1" applyFont="1" applyFill="1" applyBorder="1" applyAlignment="1">
      <alignment horizontal="distributed" vertical="center" shrinkToFit="1"/>
    </xf>
    <xf numFmtId="0" fontId="15" fillId="0" borderId="2" xfId="4" applyNumberFormat="1" applyFont="1" applyFill="1" applyBorder="1" applyAlignment="1">
      <alignment horizontal="center" vertical="center" shrinkToFit="1"/>
    </xf>
    <xf numFmtId="0" fontId="15" fillId="0" borderId="3" xfId="4" applyNumberFormat="1" applyFont="1" applyFill="1" applyBorder="1" applyAlignment="1">
      <alignment horizontal="centerContinuous" vertical="center" shrinkToFit="1"/>
    </xf>
    <xf numFmtId="0" fontId="15" fillId="0" borderId="19" xfId="4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20" xfId="4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7" xfId="4" applyNumberFormat="1" applyFont="1" applyFill="1" applyBorder="1" applyAlignment="1" applyProtection="1">
      <alignment vertical="center" shrinkToFit="1"/>
      <protection locked="0"/>
    </xf>
    <xf numFmtId="0" fontId="15" fillId="0" borderId="0" xfId="4" applyNumberFormat="1" applyFont="1" applyFill="1" applyBorder="1" applyAlignment="1" applyProtection="1">
      <alignment vertical="center"/>
      <protection locked="0"/>
    </xf>
    <xf numFmtId="0" fontId="15" fillId="0" borderId="4" xfId="4" applyNumberFormat="1" applyFont="1" applyFill="1" applyBorder="1" applyAlignment="1" applyProtection="1">
      <alignment horizontal="centerContinuous" vertical="center" shrinkToFit="1"/>
      <protection locked="0"/>
    </xf>
    <xf numFmtId="0" fontId="23" fillId="0" borderId="0" xfId="4" applyFont="1" applyFill="1" applyAlignment="1">
      <alignment vertical="center"/>
    </xf>
    <xf numFmtId="0" fontId="15" fillId="0" borderId="21" xfId="4" applyNumberFormat="1" applyFont="1" applyFill="1" applyBorder="1" applyAlignment="1">
      <alignment vertical="center"/>
    </xf>
    <xf numFmtId="0" fontId="15" fillId="0" borderId="22" xfId="4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23" xfId="4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24" xfId="4" applyNumberFormat="1" applyFont="1" applyFill="1" applyBorder="1" applyAlignment="1">
      <alignment horizontal="center" vertical="center" shrinkToFit="1"/>
    </xf>
    <xf numFmtId="0" fontId="15" fillId="0" borderId="8" xfId="4" applyNumberFormat="1" applyFont="1" applyFill="1" applyBorder="1" applyAlignment="1">
      <alignment horizontal="distributed" vertical="center" shrinkToFit="1"/>
    </xf>
    <xf numFmtId="0" fontId="15" fillId="0" borderId="25" xfId="4" applyNumberFormat="1" applyFont="1" applyFill="1" applyBorder="1" applyAlignment="1">
      <alignment horizontal="distributed" vertical="center" shrinkToFit="1"/>
    </xf>
    <xf numFmtId="0" fontId="15" fillId="0" borderId="21" xfId="4" applyNumberFormat="1" applyFont="1" applyFill="1" applyBorder="1" applyAlignment="1">
      <alignment horizontal="distributed" vertical="center" shrinkToFit="1"/>
    </xf>
    <xf numFmtId="0" fontId="15" fillId="0" borderId="9" xfId="4" applyNumberFormat="1" applyFont="1" applyFill="1" applyBorder="1" applyAlignment="1">
      <alignment horizontal="distributed" vertical="center" shrinkToFit="1"/>
    </xf>
    <xf numFmtId="0" fontId="15" fillId="0" borderId="11" xfId="4" applyNumberFormat="1" applyFont="1" applyFill="1" applyBorder="1" applyAlignment="1" applyProtection="1">
      <alignment vertical="center" shrinkToFit="1"/>
      <protection locked="0"/>
    </xf>
    <xf numFmtId="0" fontId="15" fillId="0" borderId="10" xfId="4" applyNumberFormat="1" applyFont="1" applyFill="1" applyBorder="1" applyAlignment="1" applyProtection="1">
      <alignment vertical="center" shrinkToFit="1"/>
      <protection locked="0"/>
    </xf>
    <xf numFmtId="55" fontId="15" fillId="0" borderId="8" xfId="4" quotePrefix="1" applyNumberFormat="1" applyFont="1" applyFill="1" applyBorder="1" applyAlignment="1" applyProtection="1">
      <alignment horizontal="center" vertical="center" shrinkToFit="1"/>
      <protection locked="0"/>
    </xf>
    <xf numFmtId="3" fontId="15" fillId="0" borderId="8" xfId="4" applyNumberFormat="1" applyFont="1" applyFill="1" applyBorder="1" applyAlignment="1">
      <alignment vertical="center" shrinkToFit="1"/>
    </xf>
    <xf numFmtId="3" fontId="15" fillId="0" borderId="9" xfId="4" applyNumberFormat="1" applyFont="1" applyFill="1" applyBorder="1" applyAlignment="1">
      <alignment vertical="center" shrinkToFit="1"/>
    </xf>
    <xf numFmtId="0" fontId="15" fillId="0" borderId="11" xfId="4" applyNumberFormat="1" applyFont="1" applyFill="1" applyBorder="1" applyAlignment="1" applyProtection="1">
      <alignment horizontal="center" vertical="top" shrinkToFit="1"/>
      <protection locked="0"/>
    </xf>
    <xf numFmtId="0" fontId="15" fillId="0" borderId="8" xfId="4" applyNumberFormat="1" applyFont="1" applyFill="1" applyBorder="1" applyAlignment="1">
      <alignment horizontal="center" vertical="center" shrinkToFit="1"/>
    </xf>
    <xf numFmtId="178" fontId="15" fillId="0" borderId="8" xfId="4" applyNumberFormat="1" applyFont="1" applyFill="1" applyBorder="1" applyAlignment="1">
      <alignment horizontal="right" vertical="center" shrinkToFit="1"/>
    </xf>
    <xf numFmtId="178" fontId="15" fillId="0" borderId="9" xfId="4" applyNumberFormat="1" applyFont="1" applyFill="1" applyBorder="1" applyAlignment="1">
      <alignment horizontal="right" vertical="center" shrinkToFit="1"/>
    </xf>
    <xf numFmtId="0" fontId="15" fillId="0" borderId="26" xfId="4" applyNumberFormat="1" applyFont="1" applyFill="1" applyBorder="1" applyAlignment="1">
      <alignment horizontal="center" vertical="center" shrinkToFit="1"/>
    </xf>
    <xf numFmtId="0" fontId="15" fillId="0" borderId="27" xfId="4" applyNumberFormat="1" applyFont="1" applyFill="1" applyBorder="1" applyAlignment="1">
      <alignment horizontal="center" vertical="center" shrinkToFit="1"/>
    </xf>
    <xf numFmtId="0" fontId="15" fillId="0" borderId="8" xfId="4" quotePrefix="1" applyNumberFormat="1" applyFont="1" applyFill="1" applyBorder="1" applyAlignment="1" applyProtection="1">
      <alignment horizontal="center" vertical="center" shrinkToFit="1"/>
      <protection locked="0"/>
    </xf>
    <xf numFmtId="3" fontId="15" fillId="0" borderId="9" xfId="4" applyNumberFormat="1" applyFont="1" applyFill="1" applyBorder="1" applyAlignment="1" applyProtection="1">
      <alignment vertical="center" shrinkToFit="1"/>
      <protection locked="0"/>
    </xf>
    <xf numFmtId="178" fontId="15" fillId="0" borderId="8" xfId="4" applyNumberFormat="1" applyFont="1" applyFill="1" applyBorder="1" applyAlignment="1" applyProtection="1">
      <alignment horizontal="right" vertical="center" shrinkToFit="1"/>
      <protection locked="0"/>
    </xf>
    <xf numFmtId="178" fontId="15" fillId="0" borderId="9" xfId="4" applyNumberFormat="1" applyFont="1" applyFill="1" applyBorder="1" applyAlignment="1" applyProtection="1">
      <alignment horizontal="right" vertical="center" shrinkToFit="1"/>
      <protection locked="0"/>
    </xf>
    <xf numFmtId="0" fontId="15" fillId="0" borderId="26" xfId="4" applyNumberFormat="1" applyFont="1" applyFill="1" applyBorder="1" applyAlignment="1" applyProtection="1">
      <alignment horizontal="center" vertical="center" shrinkToFit="1"/>
      <protection locked="0"/>
    </xf>
    <xf numFmtId="177" fontId="15" fillId="0" borderId="8" xfId="4" applyNumberFormat="1" applyFont="1" applyFill="1" applyBorder="1" applyAlignment="1">
      <alignment vertical="center" shrinkToFit="1"/>
    </xf>
    <xf numFmtId="177" fontId="15" fillId="0" borderId="9" xfId="4" applyNumberFormat="1" applyFont="1" applyFill="1" applyBorder="1" applyAlignment="1">
      <alignment vertical="center" shrinkToFit="1"/>
    </xf>
    <xf numFmtId="177" fontId="15" fillId="0" borderId="8" xfId="4" applyNumberFormat="1" applyFont="1" applyFill="1" applyBorder="1" applyAlignment="1">
      <alignment horizontal="right" vertical="center" shrinkToFit="1"/>
    </xf>
    <xf numFmtId="177" fontId="15" fillId="0" borderId="9" xfId="4" applyNumberFormat="1" applyFont="1" applyFill="1" applyBorder="1" applyAlignment="1">
      <alignment horizontal="right" vertical="center" shrinkToFit="1"/>
    </xf>
    <xf numFmtId="0" fontId="15" fillId="0" borderId="24" xfId="4" applyNumberFormat="1" applyFont="1" applyFill="1" applyBorder="1" applyAlignment="1" applyProtection="1">
      <alignment horizontal="center" vertical="center" shrinkToFit="1"/>
      <protection locked="0"/>
    </xf>
    <xf numFmtId="179" fontId="15" fillId="0" borderId="8" xfId="4" applyNumberFormat="1" applyFont="1" applyFill="1" applyBorder="1" applyAlignment="1">
      <alignment vertical="center" shrinkToFit="1"/>
    </xf>
    <xf numFmtId="179" fontId="15" fillId="0" borderId="9" xfId="4" applyNumberFormat="1" applyFont="1" applyFill="1" applyBorder="1" applyAlignment="1">
      <alignment vertical="center" shrinkToFit="1"/>
    </xf>
    <xf numFmtId="180" fontId="15" fillId="0" borderId="8" xfId="4" applyNumberFormat="1" applyFont="1" applyFill="1" applyBorder="1" applyAlignment="1">
      <alignment horizontal="right" vertical="center" shrinkToFit="1"/>
    </xf>
    <xf numFmtId="180" fontId="15" fillId="0" borderId="9" xfId="4" applyNumberFormat="1" applyFont="1" applyFill="1" applyBorder="1" applyAlignment="1">
      <alignment horizontal="right" vertical="center" shrinkToFit="1"/>
    </xf>
    <xf numFmtId="0" fontId="15" fillId="0" borderId="10" xfId="4" applyNumberFormat="1" applyFont="1" applyFill="1" applyBorder="1" applyAlignment="1" applyProtection="1">
      <alignment horizontal="center" vertical="center" shrinkToFit="1"/>
      <protection locked="0"/>
    </xf>
    <xf numFmtId="1" fontId="15" fillId="3" borderId="0" xfId="4" applyNumberFormat="1" applyFont="1" applyFill="1" applyBorder="1" applyAlignment="1" applyProtection="1">
      <alignment vertical="center"/>
      <protection locked="0"/>
    </xf>
    <xf numFmtId="0" fontId="15" fillId="0" borderId="28" xfId="4" applyNumberFormat="1" applyFont="1" applyFill="1" applyBorder="1" applyAlignment="1" applyProtection="1">
      <alignment vertical="center" shrinkToFit="1"/>
      <protection locked="0"/>
    </xf>
    <xf numFmtId="0" fontId="15" fillId="0" borderId="24" xfId="4" applyNumberFormat="1" applyFont="1" applyFill="1" applyBorder="1" applyAlignment="1" applyProtection="1">
      <alignment vertical="center" shrinkToFit="1"/>
      <protection locked="0"/>
    </xf>
    <xf numFmtId="0" fontId="15" fillId="0" borderId="29" xfId="4" applyNumberFormat="1" applyFont="1" applyFill="1" applyBorder="1" applyAlignment="1" applyProtection="1">
      <alignment vertical="center" shrinkToFit="1"/>
      <protection locked="0"/>
    </xf>
    <xf numFmtId="0" fontId="15" fillId="0" borderId="30" xfId="4" applyNumberFormat="1" applyFont="1" applyFill="1" applyBorder="1" applyAlignment="1" applyProtection="1">
      <alignment vertical="center" shrinkToFit="1"/>
      <protection locked="0"/>
    </xf>
    <xf numFmtId="0" fontId="15" fillId="0" borderId="12" xfId="4" applyNumberFormat="1" applyFont="1" applyFill="1" applyBorder="1" applyAlignment="1">
      <alignment horizontal="centerContinuous" vertical="center" shrinkToFit="1"/>
    </xf>
    <xf numFmtId="0" fontId="15" fillId="0" borderId="31" xfId="4" applyNumberFormat="1" applyFont="1" applyFill="1" applyBorder="1" applyAlignment="1" applyProtection="1">
      <alignment horizontal="centerContinuous" vertical="center" shrinkToFit="1"/>
      <protection locked="0"/>
    </xf>
    <xf numFmtId="0" fontId="15" fillId="0" borderId="32" xfId="4" applyNumberFormat="1" applyFont="1" applyFill="1" applyBorder="1" applyAlignment="1">
      <alignment horizontal="center" vertical="center" shrinkToFit="1"/>
    </xf>
    <xf numFmtId="179" fontId="15" fillId="0" borderId="32" xfId="4" applyNumberFormat="1" applyFont="1" applyFill="1" applyBorder="1" applyAlignment="1">
      <alignment vertical="center" shrinkToFit="1"/>
    </xf>
    <xf numFmtId="179" fontId="15" fillId="0" borderId="33" xfId="4" applyNumberFormat="1" applyFont="1" applyFill="1" applyBorder="1" applyAlignment="1">
      <alignment vertical="center" shrinkToFit="1"/>
    </xf>
    <xf numFmtId="0" fontId="15" fillId="0" borderId="13" xfId="4" applyNumberFormat="1" applyFont="1" applyFill="1" applyBorder="1" applyAlignment="1">
      <alignment horizontal="center" vertical="center" shrinkToFit="1"/>
    </xf>
    <xf numFmtId="0" fontId="15" fillId="0" borderId="0" xfId="4" applyFont="1" applyFill="1" applyBorder="1" applyAlignment="1">
      <alignment vertical="center"/>
    </xf>
    <xf numFmtId="176" fontId="15" fillId="0" borderId="0" xfId="4" applyNumberFormat="1" applyFont="1" applyFill="1" applyBorder="1" applyAlignment="1">
      <alignment vertical="center"/>
    </xf>
    <xf numFmtId="176" fontId="15" fillId="0" borderId="0" xfId="4" applyNumberFormat="1" applyFont="1" applyFill="1" applyBorder="1" applyAlignment="1" applyProtection="1">
      <alignment vertical="center"/>
      <protection locked="0"/>
    </xf>
    <xf numFmtId="0" fontId="22" fillId="0" borderId="0" xfId="4" applyNumberFormat="1" applyFont="1" applyFill="1" applyAlignment="1" applyProtection="1">
      <alignment vertical="center"/>
      <protection locked="0"/>
    </xf>
    <xf numFmtId="0" fontId="15" fillId="0" borderId="2" xfId="4" applyNumberFormat="1" applyFont="1" applyFill="1" applyBorder="1" applyAlignment="1" applyProtection="1">
      <alignment vertical="center" shrinkToFit="1"/>
      <protection locked="0"/>
    </xf>
    <xf numFmtId="0" fontId="15" fillId="0" borderId="14" xfId="4" applyNumberFormat="1" applyFont="1" applyFill="1" applyBorder="1" applyAlignment="1" applyProtection="1">
      <alignment horizontal="distributed" vertical="center" shrinkToFit="1"/>
      <protection locked="0"/>
    </xf>
    <xf numFmtId="0" fontId="15" fillId="0" borderId="24" xfId="4" applyNumberFormat="1" applyFont="1" applyFill="1" applyBorder="1" applyAlignment="1">
      <alignment horizontal="distributed" vertical="center" shrinkToFit="1"/>
    </xf>
    <xf numFmtId="0" fontId="15" fillId="0" borderId="34" xfId="4" applyNumberFormat="1" applyFont="1" applyFill="1" applyBorder="1" applyAlignment="1">
      <alignment horizontal="distributed" vertical="center" shrinkToFit="1"/>
    </xf>
    <xf numFmtId="0" fontId="15" fillId="0" borderId="34" xfId="4" applyNumberFormat="1" applyFont="1" applyFill="1" applyBorder="1" applyAlignment="1">
      <alignment vertical="center" shrinkToFit="1"/>
    </xf>
    <xf numFmtId="0" fontId="15" fillId="0" borderId="5" xfId="4" applyNumberFormat="1" applyFont="1" applyFill="1" applyBorder="1" applyAlignment="1" applyProtection="1">
      <alignment vertical="center" shrinkToFit="1"/>
      <protection locked="0"/>
    </xf>
    <xf numFmtId="178" fontId="15" fillId="0" borderId="35" xfId="4" applyNumberFormat="1" applyFont="1" applyFill="1" applyBorder="1" applyAlignment="1">
      <alignment horizontal="right" vertical="center" shrinkToFit="1"/>
    </xf>
    <xf numFmtId="0" fontId="13" fillId="0" borderId="0" xfId="4" applyFont="1" applyFill="1" applyAlignment="1">
      <alignment vertical="center"/>
    </xf>
    <xf numFmtId="0" fontId="15" fillId="0" borderId="5" xfId="4" applyNumberFormat="1" applyFont="1" applyFill="1" applyBorder="1" applyAlignment="1">
      <alignment horizontal="center" vertical="center" shrinkToFit="1"/>
    </xf>
    <xf numFmtId="0" fontId="15" fillId="0" borderId="5" xfId="4" applyNumberFormat="1" applyFont="1" applyFill="1" applyBorder="1" applyAlignment="1" applyProtection="1">
      <alignment horizontal="center" vertical="center" shrinkToFit="1"/>
      <protection locked="0"/>
    </xf>
    <xf numFmtId="178" fontId="15" fillId="0" borderId="8" xfId="4" applyNumberFormat="1" applyFont="1" applyFill="1" applyBorder="1" applyAlignment="1" applyProtection="1">
      <alignment horizontal="right" vertical="center" shrinkToFit="1"/>
    </xf>
    <xf numFmtId="179" fontId="15" fillId="0" borderId="8" xfId="4" applyNumberFormat="1" applyFont="1" applyFill="1" applyBorder="1" applyAlignment="1">
      <alignment horizontal="center" vertical="center" shrinkToFit="1"/>
    </xf>
    <xf numFmtId="0" fontId="18" fillId="0" borderId="12" xfId="4" applyNumberFormat="1" applyFont="1" applyFill="1" applyBorder="1" applyAlignment="1">
      <alignment horizontal="centerContinuous" vertical="center" shrinkToFit="1"/>
    </xf>
    <xf numFmtId="0" fontId="15" fillId="0" borderId="0" xfId="4" applyNumberFormat="1" applyFont="1" applyFill="1" applyAlignment="1" applyProtection="1">
      <alignment horizontal="right" vertical="center"/>
      <protection locked="0"/>
    </xf>
    <xf numFmtId="0" fontId="15" fillId="0" borderId="0" xfId="4" applyFont="1" applyAlignment="1"/>
    <xf numFmtId="55" fontId="32" fillId="0" borderId="8" xfId="4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8" xfId="4" quotePrefix="1" applyNumberFormat="1" applyFont="1" applyFill="1" applyBorder="1" applyAlignment="1" applyProtection="1">
      <alignment horizontal="center" vertical="center" shrinkToFit="1"/>
      <protection locked="0"/>
    </xf>
    <xf numFmtId="3" fontId="32" fillId="0" borderId="9" xfId="4" applyNumberFormat="1" applyFont="1" applyFill="1" applyBorder="1" applyAlignment="1" applyProtection="1">
      <alignment vertical="center" shrinkToFit="1"/>
      <protection locked="0"/>
    </xf>
    <xf numFmtId="178" fontId="32" fillId="0" borderId="8" xfId="4" applyNumberFormat="1" applyFont="1" applyFill="1" applyBorder="1" applyAlignment="1" applyProtection="1">
      <alignment horizontal="right" vertical="center" shrinkToFit="1"/>
      <protection locked="0"/>
    </xf>
    <xf numFmtId="178" fontId="32" fillId="0" borderId="9" xfId="4" applyNumberFormat="1" applyFont="1" applyFill="1" applyBorder="1" applyAlignment="1" applyProtection="1">
      <alignment horizontal="right" vertical="center" shrinkToFit="1"/>
      <protection locked="0"/>
    </xf>
    <xf numFmtId="178" fontId="32" fillId="0" borderId="8" xfId="4" applyNumberFormat="1" applyFont="1" applyFill="1" applyBorder="1" applyAlignment="1">
      <alignment horizontal="right" vertical="center" shrinkToFit="1"/>
    </xf>
    <xf numFmtId="178" fontId="32" fillId="0" borderId="35" xfId="4" applyNumberFormat="1" applyFont="1" applyFill="1" applyBorder="1" applyAlignment="1">
      <alignment horizontal="right" vertical="center" shrinkToFit="1"/>
    </xf>
    <xf numFmtId="0" fontId="15" fillId="0" borderId="8" xfId="4" quotePrefix="1" applyNumberFormat="1" applyFont="1" applyFill="1" applyBorder="1" applyAlignment="1">
      <alignment horizontal="center" vertical="center" shrinkToFit="1"/>
    </xf>
    <xf numFmtId="0" fontId="22" fillId="0" borderId="0" xfId="4" applyNumberFormat="1" applyFont="1" applyFill="1" applyAlignment="1">
      <alignment vertical="center"/>
    </xf>
    <xf numFmtId="0" fontId="15" fillId="0" borderId="7" xfId="4" applyNumberFormat="1" applyFont="1" applyFill="1" applyBorder="1" applyAlignment="1" applyProtection="1">
      <alignment horizontal="centerContinuous" vertical="center" shrinkToFit="1"/>
      <protection locked="0"/>
    </xf>
    <xf numFmtId="55" fontId="15" fillId="0" borderId="8" xfId="4" quotePrefix="1" applyNumberFormat="1" applyFont="1" applyFill="1" applyBorder="1" applyAlignment="1">
      <alignment horizontal="center" vertical="center" shrinkToFit="1"/>
    </xf>
    <xf numFmtId="178" fontId="23" fillId="0" borderId="9" xfId="4" applyNumberFormat="1" applyFont="1" applyFill="1" applyBorder="1" applyAlignment="1">
      <alignment horizontal="right" vertical="center" shrinkToFit="1"/>
    </xf>
    <xf numFmtId="178" fontId="33" fillId="0" borderId="9" xfId="4" applyNumberFormat="1" applyFont="1" applyFill="1" applyBorder="1" applyAlignment="1">
      <alignment horizontal="right" vertical="center" shrinkToFit="1"/>
    </xf>
    <xf numFmtId="0" fontId="21" fillId="0" borderId="11" xfId="4" applyNumberFormat="1" applyFont="1" applyFill="1" applyBorder="1" applyAlignment="1" applyProtection="1">
      <alignment vertical="center" shrinkToFit="1"/>
      <protection locked="0"/>
    </xf>
    <xf numFmtId="0" fontId="21" fillId="0" borderId="10" xfId="4" applyNumberFormat="1" applyFont="1" applyFill="1" applyBorder="1" applyAlignment="1" applyProtection="1">
      <alignment vertical="center" shrinkToFit="1"/>
      <protection locked="0"/>
    </xf>
    <xf numFmtId="55" fontId="21" fillId="0" borderId="8" xfId="4" quotePrefix="1" applyNumberFormat="1" applyFont="1" applyFill="1" applyBorder="1" applyAlignment="1" applyProtection="1">
      <alignment horizontal="center" vertical="center" shrinkToFit="1"/>
      <protection locked="0"/>
    </xf>
    <xf numFmtId="3" fontId="21" fillId="0" borderId="8" xfId="4" applyNumberFormat="1" applyFont="1" applyFill="1" applyBorder="1" applyAlignment="1">
      <alignment vertical="center" shrinkToFit="1"/>
    </xf>
    <xf numFmtId="3" fontId="21" fillId="0" borderId="9" xfId="4" applyNumberFormat="1" applyFont="1" applyFill="1" applyBorder="1" applyAlignment="1">
      <alignment vertical="center" shrinkToFit="1"/>
    </xf>
    <xf numFmtId="0" fontId="21" fillId="0" borderId="0" xfId="4" applyNumberFormat="1" applyFont="1" applyFill="1" applyBorder="1" applyAlignment="1" applyProtection="1">
      <alignment vertical="center"/>
      <protection locked="0"/>
    </xf>
    <xf numFmtId="0" fontId="21" fillId="0" borderId="11" xfId="4" applyNumberFormat="1" applyFont="1" applyFill="1" applyBorder="1" applyAlignment="1" applyProtection="1">
      <alignment horizontal="center" vertical="top" shrinkToFit="1"/>
      <protection locked="0"/>
    </xf>
    <xf numFmtId="0" fontId="21" fillId="0" borderId="8" xfId="4" applyNumberFormat="1" applyFont="1" applyFill="1" applyBorder="1" applyAlignment="1">
      <alignment horizontal="center" vertical="center" shrinkToFit="1"/>
    </xf>
    <xf numFmtId="178" fontId="21" fillId="0" borderId="8" xfId="4" applyNumberFormat="1" applyFont="1" applyFill="1" applyBorder="1" applyAlignment="1">
      <alignment horizontal="right" vertical="center" shrinkToFit="1"/>
    </xf>
    <xf numFmtId="178" fontId="21" fillId="0" borderId="9" xfId="4" applyNumberFormat="1" applyFont="1" applyFill="1" applyBorder="1" applyAlignment="1">
      <alignment horizontal="right" vertical="center" shrinkToFit="1"/>
    </xf>
    <xf numFmtId="0" fontId="21" fillId="0" borderId="0" xfId="4" applyFont="1" applyFill="1" applyAlignment="1">
      <alignment vertical="center"/>
    </xf>
    <xf numFmtId="0" fontId="21" fillId="0" borderId="26" xfId="4" applyNumberFormat="1" applyFont="1" applyFill="1" applyBorder="1" applyAlignment="1">
      <alignment horizontal="center" vertical="center" shrinkToFit="1"/>
    </xf>
    <xf numFmtId="0" fontId="21" fillId="0" borderId="27" xfId="4" applyNumberFormat="1" applyFont="1" applyFill="1" applyBorder="1" applyAlignment="1">
      <alignment horizontal="center" vertical="center" shrinkToFit="1"/>
    </xf>
    <xf numFmtId="0" fontId="21" fillId="0" borderId="8" xfId="4" quotePrefix="1" applyNumberFormat="1" applyFont="1" applyFill="1" applyBorder="1" applyAlignment="1" applyProtection="1">
      <alignment horizontal="center" vertical="center" shrinkToFit="1"/>
      <protection locked="0"/>
    </xf>
    <xf numFmtId="3" fontId="21" fillId="0" borderId="9" xfId="4" applyNumberFormat="1" applyFont="1" applyFill="1" applyBorder="1" applyAlignment="1" applyProtection="1">
      <alignment vertical="center" shrinkToFit="1"/>
      <protection locked="0"/>
    </xf>
    <xf numFmtId="178" fontId="21" fillId="0" borderId="8" xfId="4" applyNumberFormat="1" applyFont="1" applyFill="1" applyBorder="1" applyAlignment="1" applyProtection="1">
      <alignment horizontal="right" vertical="center" shrinkToFit="1"/>
      <protection locked="0"/>
    </xf>
    <xf numFmtId="178" fontId="21" fillId="0" borderId="9" xfId="4" applyNumberFormat="1" applyFont="1" applyFill="1" applyBorder="1" applyAlignment="1" applyProtection="1">
      <alignment horizontal="right" vertical="center" shrinkToFit="1"/>
      <protection locked="0"/>
    </xf>
    <xf numFmtId="0" fontId="21" fillId="0" borderId="5" xfId="4" applyNumberFormat="1" applyFont="1" applyFill="1" applyBorder="1" applyAlignment="1">
      <alignment horizontal="center" vertical="center" shrinkToFit="1"/>
    </xf>
    <xf numFmtId="178" fontId="21" fillId="0" borderId="35" xfId="4" applyNumberFormat="1" applyFont="1" applyFill="1" applyBorder="1" applyAlignment="1">
      <alignment horizontal="right" vertical="center" shrinkToFit="1"/>
    </xf>
    <xf numFmtId="178" fontId="24" fillId="0" borderId="9" xfId="4" applyNumberFormat="1" applyFont="1" applyFill="1" applyBorder="1" applyAlignment="1">
      <alignment horizontal="right" vertical="center" shrinkToFit="1"/>
    </xf>
    <xf numFmtId="0" fontId="8" fillId="0" borderId="1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8" fillId="0" borderId="35" xfId="6" applyNumberFormat="1" applyFont="1" applyFill="1" applyBorder="1" applyAlignment="1">
      <alignment horizontal="center" vertical="center"/>
    </xf>
    <xf numFmtId="0" fontId="18" fillId="0" borderId="48" xfId="6" applyNumberFormat="1" applyFont="1" applyFill="1" applyBorder="1" applyAlignment="1">
      <alignment horizontal="center" vertical="center"/>
    </xf>
    <xf numFmtId="0" fontId="15" fillId="0" borderId="35" xfId="6" applyNumberFormat="1" applyFont="1" applyFill="1" applyBorder="1" applyAlignment="1">
      <alignment horizontal="center" vertical="center"/>
    </xf>
    <xf numFmtId="0" fontId="15" fillId="0" borderId="49" xfId="6" applyNumberFormat="1" applyFont="1" applyFill="1" applyBorder="1" applyAlignment="1">
      <alignment horizontal="center" vertical="center"/>
    </xf>
    <xf numFmtId="0" fontId="28" fillId="0" borderId="0" xfId="2" applyFont="1" applyBorder="1" applyAlignment="1">
      <alignment vertical="center"/>
    </xf>
    <xf numFmtId="0" fontId="18" fillId="0" borderId="45" xfId="7" applyNumberFormat="1" applyFont="1" applyFill="1" applyBorder="1" applyAlignment="1">
      <alignment horizontal="center" vertical="center"/>
    </xf>
    <xf numFmtId="0" fontId="18" fillId="0" borderId="19" xfId="7" applyNumberFormat="1" applyFont="1" applyFill="1" applyBorder="1" applyAlignment="1">
      <alignment horizontal="center" vertical="center"/>
    </xf>
    <xf numFmtId="0" fontId="18" fillId="0" borderId="4" xfId="7" applyNumberFormat="1" applyFont="1" applyFill="1" applyBorder="1" applyAlignment="1">
      <alignment horizontal="center" vertical="center"/>
    </xf>
    <xf numFmtId="0" fontId="18" fillId="0" borderId="45" xfId="6" applyNumberFormat="1" applyFont="1" applyFill="1" applyBorder="1" applyAlignment="1">
      <alignment horizontal="center" vertical="center"/>
    </xf>
    <xf numFmtId="0" fontId="18" fillId="0" borderId="19" xfId="6" applyNumberFormat="1" applyFont="1" applyFill="1" applyBorder="1" applyAlignment="1">
      <alignment horizontal="center" vertical="center"/>
    </xf>
    <xf numFmtId="0" fontId="18" fillId="0" borderId="4" xfId="6" applyNumberFormat="1" applyFont="1" applyFill="1" applyBorder="1" applyAlignment="1">
      <alignment horizontal="center" vertical="center"/>
    </xf>
    <xf numFmtId="0" fontId="18" fillId="0" borderId="47" xfId="6" applyNumberFormat="1" applyFont="1" applyFill="1" applyBorder="1" applyAlignment="1">
      <alignment horizontal="center" vertical="center"/>
    </xf>
    <xf numFmtId="0" fontId="18" fillId="0" borderId="49" xfId="6" applyNumberFormat="1" applyFont="1" applyFill="1" applyBorder="1" applyAlignment="1">
      <alignment horizontal="center" vertical="center"/>
    </xf>
    <xf numFmtId="0" fontId="15" fillId="0" borderId="47" xfId="6" applyNumberFormat="1" applyFont="1" applyFill="1" applyBorder="1" applyAlignment="1">
      <alignment horizontal="center" vertical="center"/>
    </xf>
    <xf numFmtId="0" fontId="15" fillId="0" borderId="48" xfId="6" applyNumberFormat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right" vertical="center"/>
    </xf>
  </cellXfs>
  <cellStyles count="8">
    <cellStyle name="ハイパーリンク" xfId="2" builtinId="8"/>
    <cellStyle name="桁区切り" xfId="3" builtinId="6"/>
    <cellStyle name="桁区切り 2" xfId="5"/>
    <cellStyle name="標準" xfId="0" builtinId="0"/>
    <cellStyle name="標準 2" xfId="1"/>
    <cellStyle name="標準 3" xfId="4"/>
    <cellStyle name="標準_H7～H9" xfId="6"/>
    <cellStyle name="標準_台湾客数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月別入域観光客数の推移（平成１３年～平成１７年）</a:t>
            </a:r>
          </a:p>
        </c:rich>
      </c:tx>
      <c:layout>
        <c:manualLayout>
          <c:xMode val="edge"/>
          <c:yMode val="edge"/>
          <c:x val="0.31121951219512195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80487804878044E-2"/>
          <c:y val="0.13924050632911392"/>
          <c:w val="0.81073170731707322"/>
          <c:h val="0.74177215189873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グラフ!$B$15</c:f>
              <c:strCache>
                <c:ptCount val="1"/>
                <c:pt idx="0">
                  <c:v>平成13年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グラフ!$C$15:$N$15</c:f>
              <c:numCache>
                <c:formatCode>#,##0.0</c:formatCode>
                <c:ptCount val="12"/>
                <c:pt idx="0">
                  <c:v>344.5</c:v>
                </c:pt>
                <c:pt idx="1">
                  <c:v>377</c:v>
                </c:pt>
                <c:pt idx="2">
                  <c:v>431.2</c:v>
                </c:pt>
                <c:pt idx="3">
                  <c:v>382</c:v>
                </c:pt>
                <c:pt idx="4">
                  <c:v>337</c:v>
                </c:pt>
                <c:pt idx="5">
                  <c:v>354.9</c:v>
                </c:pt>
                <c:pt idx="6">
                  <c:v>409.3</c:v>
                </c:pt>
                <c:pt idx="7">
                  <c:v>501.3</c:v>
                </c:pt>
                <c:pt idx="8">
                  <c:v>398.7</c:v>
                </c:pt>
                <c:pt idx="9">
                  <c:v>303.39999999999998</c:v>
                </c:pt>
                <c:pt idx="10">
                  <c:v>283.39999999999998</c:v>
                </c:pt>
                <c:pt idx="11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D-444A-9192-F1B1168D668A}"/>
            </c:ext>
          </c:extLst>
        </c:ser>
        <c:ser>
          <c:idx val="1"/>
          <c:order val="1"/>
          <c:tx>
            <c:strRef>
              <c:f>グラフ!$B$16</c:f>
              <c:strCache>
                <c:ptCount val="1"/>
                <c:pt idx="0">
                  <c:v>平成14年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グラフ!$C$16:$N$16</c:f>
              <c:numCache>
                <c:formatCode>#,##0.0</c:formatCode>
                <c:ptCount val="12"/>
                <c:pt idx="0">
                  <c:v>334.9</c:v>
                </c:pt>
                <c:pt idx="1">
                  <c:v>395.6</c:v>
                </c:pt>
                <c:pt idx="2">
                  <c:v>461.8</c:v>
                </c:pt>
                <c:pt idx="3">
                  <c:v>380.2</c:v>
                </c:pt>
                <c:pt idx="4">
                  <c:v>343</c:v>
                </c:pt>
                <c:pt idx="5">
                  <c:v>366.3</c:v>
                </c:pt>
                <c:pt idx="6">
                  <c:v>396.6</c:v>
                </c:pt>
                <c:pt idx="7">
                  <c:v>505.8</c:v>
                </c:pt>
                <c:pt idx="8">
                  <c:v>444.3</c:v>
                </c:pt>
                <c:pt idx="9">
                  <c:v>398.9</c:v>
                </c:pt>
                <c:pt idx="10">
                  <c:v>394.6</c:v>
                </c:pt>
                <c:pt idx="11">
                  <c:v>412.5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D-444A-9192-F1B1168D668A}"/>
            </c:ext>
          </c:extLst>
        </c:ser>
        <c:ser>
          <c:idx val="2"/>
          <c:order val="2"/>
          <c:tx>
            <c:strRef>
              <c:f>グラフ!$B$17</c:f>
              <c:strCache>
                <c:ptCount val="1"/>
                <c:pt idx="0">
                  <c:v>平成15年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グラフ!$C$17:$N$17</c:f>
              <c:numCache>
                <c:formatCode>#,##0.0</c:formatCode>
                <c:ptCount val="12"/>
                <c:pt idx="0">
                  <c:v>379.8</c:v>
                </c:pt>
                <c:pt idx="1">
                  <c:v>399.4</c:v>
                </c:pt>
                <c:pt idx="2">
                  <c:v>477.8</c:v>
                </c:pt>
                <c:pt idx="3">
                  <c:v>368</c:v>
                </c:pt>
                <c:pt idx="4">
                  <c:v>348.7</c:v>
                </c:pt>
                <c:pt idx="5">
                  <c:v>360.2</c:v>
                </c:pt>
                <c:pt idx="6">
                  <c:v>451.3</c:v>
                </c:pt>
                <c:pt idx="7">
                  <c:v>531.6</c:v>
                </c:pt>
                <c:pt idx="8">
                  <c:v>493</c:v>
                </c:pt>
                <c:pt idx="9">
                  <c:v>445.5</c:v>
                </c:pt>
                <c:pt idx="10">
                  <c:v>428.1</c:v>
                </c:pt>
                <c:pt idx="11">
                  <c:v>401.3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D-444A-9192-F1B1168D668A}"/>
            </c:ext>
          </c:extLst>
        </c:ser>
        <c:ser>
          <c:idx val="3"/>
          <c:order val="3"/>
          <c:tx>
            <c:strRef>
              <c:f>グラフ!$B$18</c:f>
              <c:strCache>
                <c:ptCount val="1"/>
                <c:pt idx="0">
                  <c:v>平成16年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グラフ!$C$18:$N$18</c:f>
              <c:numCache>
                <c:formatCode>#,##0.0</c:formatCode>
                <c:ptCount val="12"/>
                <c:pt idx="0">
                  <c:v>379.2</c:v>
                </c:pt>
                <c:pt idx="1">
                  <c:v>436.3</c:v>
                </c:pt>
                <c:pt idx="2">
                  <c:v>486.5</c:v>
                </c:pt>
                <c:pt idx="3">
                  <c:v>418.5</c:v>
                </c:pt>
                <c:pt idx="4">
                  <c:v>395</c:v>
                </c:pt>
                <c:pt idx="5">
                  <c:v>381.2</c:v>
                </c:pt>
                <c:pt idx="6">
                  <c:v>445.4</c:v>
                </c:pt>
                <c:pt idx="7">
                  <c:v>523.4</c:v>
                </c:pt>
                <c:pt idx="8">
                  <c:v>457.8</c:v>
                </c:pt>
                <c:pt idx="9">
                  <c:v>429.2</c:v>
                </c:pt>
                <c:pt idx="10">
                  <c:v>409.9</c:v>
                </c:pt>
                <c:pt idx="11">
                  <c:v>390.8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9D-444A-9192-F1B1168D668A}"/>
            </c:ext>
          </c:extLst>
        </c:ser>
        <c:ser>
          <c:idx val="4"/>
          <c:order val="4"/>
          <c:tx>
            <c:strRef>
              <c:f>グラフ!$B$19</c:f>
              <c:strCache>
                <c:ptCount val="1"/>
                <c:pt idx="0">
                  <c:v>平成17年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グラフ!$C$14:$N$14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グラフ!$C$19:$N$19</c:f>
              <c:numCache>
                <c:formatCode>#,##0.0</c:formatCode>
                <c:ptCount val="12"/>
                <c:pt idx="0">
                  <c:v>392.4</c:v>
                </c:pt>
                <c:pt idx="1">
                  <c:v>421.3</c:v>
                </c:pt>
                <c:pt idx="2">
                  <c:v>506.7</c:v>
                </c:pt>
                <c:pt idx="3">
                  <c:v>446.6</c:v>
                </c:pt>
                <c:pt idx="4">
                  <c:v>414.4</c:v>
                </c:pt>
                <c:pt idx="5">
                  <c:v>416.7</c:v>
                </c:pt>
                <c:pt idx="6">
                  <c:v>478.7</c:v>
                </c:pt>
                <c:pt idx="7">
                  <c:v>563.6</c:v>
                </c:pt>
                <c:pt idx="8">
                  <c:v>491.4</c:v>
                </c:pt>
                <c:pt idx="9">
                  <c:v>479.9</c:v>
                </c:pt>
                <c:pt idx="10">
                  <c:v>447.2</c:v>
                </c:pt>
                <c:pt idx="11">
                  <c:v>441.2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9D-444A-9192-F1B1168D6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324408"/>
        <c:axId val="1"/>
      </c:barChart>
      <c:catAx>
        <c:axId val="671324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1.6585365853658537E-2"/>
              <c:y val="0.481012658227848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71324408"/>
        <c:crossesAt val="1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26829268292682"/>
          <c:y val="0.32405063291139241"/>
          <c:w val="0.12585365853658537"/>
          <c:h val="0.316455696202531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/>
    <c:pageMargins b="1" l="0.75" r="0.75" t="1" header="0.5" footer="0.5"/>
    <c:pageSetup/>
  </c:printSettings>
</c:chartSpace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7153275"/>
          <a:ext cx="11049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5052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69246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800225"/>
          <a:ext cx="0" cy="3581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5814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85850"/>
          <a:ext cx="109537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85850"/>
          <a:ext cx="118110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7915275"/>
          <a:ext cx="110490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2124075"/>
          <a:ext cx="0" cy="411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41719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857250"/>
          <a:ext cx="57150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857250"/>
          <a:ext cx="57150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90525" y="4143375"/>
          <a:ext cx="7905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222250</xdr:colOff>
      <xdr:row>1</xdr:row>
      <xdr:rowOff>142875</xdr:rowOff>
    </xdr:from>
    <xdr:to>
      <xdr:col>15</xdr:col>
      <xdr:colOff>336550</xdr:colOff>
      <xdr:row>12</xdr:row>
      <xdr:rowOff>28575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90525" y="4143375"/>
          <a:ext cx="7905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</xdr:row>
      <xdr:rowOff>9525</xdr:rowOff>
    </xdr:from>
    <xdr:to>
      <xdr:col>11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5</xdr:row>
      <xdr:rowOff>19050</xdr:rowOff>
    </xdr:from>
    <xdr:to>
      <xdr:col>9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304800</xdr:colOff>
      <xdr:row>9</xdr:row>
      <xdr:rowOff>9525</xdr:rowOff>
    </xdr:from>
    <xdr:to>
      <xdr:col>10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1009650"/>
          <a:ext cx="1095375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9525</xdr:rowOff>
    </xdr:from>
    <xdr:to>
      <xdr:col>12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648200" y="1009650"/>
          <a:ext cx="118110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5667375"/>
          <a:ext cx="11049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5</xdr:row>
      <xdr:rowOff>19050</xdr:rowOff>
    </xdr:from>
    <xdr:to>
      <xdr:col>10</xdr:col>
      <xdr:colOff>304800</xdr:colOff>
      <xdr:row>13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953000" y="1685925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9</xdr:row>
      <xdr:rowOff>9525</xdr:rowOff>
    </xdr:from>
    <xdr:to>
      <xdr:col>11</xdr:col>
      <xdr:colOff>9525</xdr:colOff>
      <xdr:row>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4953000" y="30099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2" sqref="B2:D2"/>
    </sheetView>
  </sheetViews>
  <sheetFormatPr defaultRowHeight="12"/>
  <cols>
    <col min="1" max="2" width="10.25" style="3" bestFit="1" customWidth="1"/>
    <col min="3" max="3" width="10.375" style="3" bestFit="1" customWidth="1"/>
    <col min="4" max="4" width="11.25" style="3" bestFit="1" customWidth="1"/>
    <col min="5" max="5" width="21.625" style="5" customWidth="1"/>
    <col min="6" max="7" width="13.625" style="3" customWidth="1"/>
    <col min="8" max="16384" width="9" style="3"/>
  </cols>
  <sheetData>
    <row r="1" spans="1:7" ht="21" customHeight="1">
      <c r="A1" s="1" t="s">
        <v>123</v>
      </c>
      <c r="B1" s="2" t="s">
        <v>19</v>
      </c>
      <c r="C1" s="1"/>
      <c r="D1" s="1"/>
      <c r="E1" s="1"/>
      <c r="F1" s="1"/>
      <c r="G1" s="1"/>
    </row>
    <row r="2" spans="1:7" ht="21" customHeight="1">
      <c r="A2" s="365" t="s">
        <v>0</v>
      </c>
      <c r="B2" s="364" t="s">
        <v>2</v>
      </c>
      <c r="C2" s="364"/>
      <c r="D2" s="364"/>
      <c r="E2" s="367" t="s">
        <v>129</v>
      </c>
      <c r="F2" s="368"/>
      <c r="G2" s="369"/>
    </row>
    <row r="3" spans="1:7" ht="21" customHeight="1">
      <c r="A3" s="366"/>
      <c r="B3" s="13" t="s">
        <v>120</v>
      </c>
      <c r="C3" s="11" t="s">
        <v>121</v>
      </c>
      <c r="D3" s="14" t="s">
        <v>122</v>
      </c>
      <c r="E3" s="13" t="s">
        <v>130</v>
      </c>
      <c r="F3" s="11"/>
      <c r="G3" s="11"/>
    </row>
    <row r="4" spans="1:7" ht="21" customHeight="1">
      <c r="A4" s="7" t="s">
        <v>124</v>
      </c>
      <c r="B4" s="16">
        <f>C4+D4</f>
        <v>392400</v>
      </c>
      <c r="C4" s="16">
        <f>'1月'!$F$6</f>
        <v>388100</v>
      </c>
      <c r="D4" s="16">
        <f>'1月'!$G$6</f>
        <v>4300</v>
      </c>
      <c r="E4" s="10" t="s">
        <v>15</v>
      </c>
      <c r="F4" s="4"/>
      <c r="G4" s="4"/>
    </row>
    <row r="5" spans="1:7" ht="21" customHeight="1">
      <c r="A5" s="7" t="s">
        <v>13</v>
      </c>
      <c r="B5" s="16">
        <f t="shared" ref="B5:B15" si="0">C5+D5</f>
        <v>421300</v>
      </c>
      <c r="C5" s="16">
        <f>'２月'!$F$6</f>
        <v>413400</v>
      </c>
      <c r="D5" s="16">
        <f>'２月'!$G$6</f>
        <v>7900</v>
      </c>
      <c r="E5" s="10" t="s">
        <v>16</v>
      </c>
      <c r="F5" s="4"/>
      <c r="G5" s="4"/>
    </row>
    <row r="6" spans="1:7" ht="21" customHeight="1">
      <c r="A6" s="7" t="s">
        <v>14</v>
      </c>
      <c r="B6" s="16">
        <f t="shared" si="0"/>
        <v>506700</v>
      </c>
      <c r="C6" s="16">
        <f>'３月'!$F$6</f>
        <v>499800</v>
      </c>
      <c r="D6" s="16">
        <f>'３月'!$G$6</f>
        <v>6900</v>
      </c>
      <c r="E6" s="10" t="s">
        <v>17</v>
      </c>
      <c r="F6" s="4"/>
      <c r="G6" s="4"/>
    </row>
    <row r="7" spans="1:7" ht="21" customHeight="1">
      <c r="A7" s="7" t="s">
        <v>125</v>
      </c>
      <c r="B7" s="16">
        <f t="shared" si="0"/>
        <v>446600</v>
      </c>
      <c r="C7" s="16">
        <f>'４月'!$F$6</f>
        <v>434200</v>
      </c>
      <c r="D7" s="16">
        <f>'４月'!$G$6</f>
        <v>12400</v>
      </c>
      <c r="E7" s="10" t="s">
        <v>1</v>
      </c>
      <c r="F7" s="4"/>
      <c r="G7" s="4"/>
    </row>
    <row r="8" spans="1:7" ht="21" customHeight="1">
      <c r="A8" s="7" t="s">
        <v>3</v>
      </c>
      <c r="B8" s="16">
        <f t="shared" si="0"/>
        <v>414400</v>
      </c>
      <c r="C8" s="16">
        <f>'５月'!$G$6</f>
        <v>398400</v>
      </c>
      <c r="D8" s="16">
        <f>'５月'!$H$6</f>
        <v>16000</v>
      </c>
      <c r="E8" s="10" t="s">
        <v>4</v>
      </c>
      <c r="F8" s="4"/>
      <c r="G8" s="4"/>
    </row>
    <row r="9" spans="1:7" ht="21" customHeight="1">
      <c r="A9" s="7" t="s">
        <v>5</v>
      </c>
      <c r="B9" s="16">
        <f t="shared" si="0"/>
        <v>416700</v>
      </c>
      <c r="C9" s="16">
        <f>'６月'!$G$6</f>
        <v>398300</v>
      </c>
      <c r="D9" s="16">
        <f>'６月'!$H$6</f>
        <v>18400</v>
      </c>
      <c r="E9" s="10" t="s">
        <v>6</v>
      </c>
      <c r="F9" s="4"/>
      <c r="G9" s="4"/>
    </row>
    <row r="10" spans="1:7" ht="21" customHeight="1">
      <c r="A10" s="7" t="s">
        <v>7</v>
      </c>
      <c r="B10" s="16">
        <f t="shared" si="0"/>
        <v>478700</v>
      </c>
      <c r="C10" s="16">
        <f>'７月'!$G$6</f>
        <v>462000</v>
      </c>
      <c r="D10" s="16">
        <f>'７月'!$H$6</f>
        <v>16700</v>
      </c>
      <c r="E10" s="10" t="s">
        <v>8</v>
      </c>
      <c r="F10" s="4"/>
      <c r="G10" s="4"/>
    </row>
    <row r="11" spans="1:7" ht="21" customHeight="1">
      <c r="A11" s="7" t="s">
        <v>9</v>
      </c>
      <c r="B11" s="16">
        <f t="shared" si="0"/>
        <v>563600</v>
      </c>
      <c r="C11" s="16">
        <f>'８月'!$G$6</f>
        <v>548900</v>
      </c>
      <c r="D11" s="16">
        <f>'８月'!$H$6</f>
        <v>14700</v>
      </c>
      <c r="E11" s="10" t="s">
        <v>10</v>
      </c>
      <c r="F11" s="4"/>
      <c r="G11" s="4"/>
    </row>
    <row r="12" spans="1:7" ht="21" customHeight="1">
      <c r="A12" s="7" t="s">
        <v>11</v>
      </c>
      <c r="B12" s="16">
        <f t="shared" si="0"/>
        <v>491400</v>
      </c>
      <c r="C12" s="16">
        <f>'９月'!$G$6</f>
        <v>478300</v>
      </c>
      <c r="D12" s="16">
        <f>'９月'!$H$6</f>
        <v>13100</v>
      </c>
      <c r="E12" s="10" t="s">
        <v>12</v>
      </c>
      <c r="F12" s="4"/>
      <c r="G12" s="4"/>
    </row>
    <row r="13" spans="1:7" ht="21" customHeight="1">
      <c r="A13" s="7" t="s">
        <v>126</v>
      </c>
      <c r="B13" s="16">
        <f t="shared" si="0"/>
        <v>479900</v>
      </c>
      <c r="C13" s="16">
        <f>'10月'!$G$6</f>
        <v>465800</v>
      </c>
      <c r="D13" s="16">
        <f>'10月'!$H$6</f>
        <v>14100</v>
      </c>
      <c r="E13" s="10" t="s">
        <v>132</v>
      </c>
      <c r="F13" s="4"/>
      <c r="G13" s="4"/>
    </row>
    <row r="14" spans="1:7" ht="21" customHeight="1">
      <c r="A14" s="7" t="s">
        <v>127</v>
      </c>
      <c r="B14" s="16">
        <f t="shared" si="0"/>
        <v>447200</v>
      </c>
      <c r="C14" s="16">
        <f>'11月'!$G$6</f>
        <v>441400</v>
      </c>
      <c r="D14" s="16">
        <f>'11月'!$H$6</f>
        <v>5800</v>
      </c>
      <c r="E14" s="10" t="s">
        <v>133</v>
      </c>
      <c r="F14" s="4"/>
      <c r="G14" s="4"/>
    </row>
    <row r="15" spans="1:7" ht="21" customHeight="1">
      <c r="A15" s="7" t="s">
        <v>128</v>
      </c>
      <c r="B15" s="16">
        <f t="shared" si="0"/>
        <v>441200</v>
      </c>
      <c r="C15" s="16">
        <f>'12月'!$G$6</f>
        <v>435000</v>
      </c>
      <c r="D15" s="16">
        <f>'12月'!$H$6</f>
        <v>6200</v>
      </c>
      <c r="E15" s="10" t="s">
        <v>134</v>
      </c>
      <c r="F15" s="4"/>
      <c r="G15" s="4"/>
    </row>
    <row r="16" spans="1:7" ht="23.25" customHeight="1">
      <c r="A16" s="7" t="s">
        <v>18</v>
      </c>
      <c r="B16" s="12">
        <f>SUM(B4:B15)</f>
        <v>5500100</v>
      </c>
      <c r="C16" s="12">
        <f>SUM(C4:C15)</f>
        <v>5363600</v>
      </c>
      <c r="D16" s="12">
        <f>SUM(D4:D15)</f>
        <v>136500</v>
      </c>
      <c r="E16" s="15" t="s">
        <v>144</v>
      </c>
      <c r="F16" s="10" t="s">
        <v>145</v>
      </c>
      <c r="G16" s="10" t="s">
        <v>167</v>
      </c>
    </row>
    <row r="17" spans="2:5" ht="17.25" customHeight="1">
      <c r="B17" s="9" t="s">
        <v>190</v>
      </c>
      <c r="D17" s="8"/>
      <c r="E17" s="9"/>
    </row>
    <row r="18" spans="2:5">
      <c r="B18" s="6" t="s">
        <v>191</v>
      </c>
      <c r="E18" s="6"/>
    </row>
  </sheetData>
  <mergeCells count="3">
    <mergeCell ref="B2:D2"/>
    <mergeCell ref="A2:A3"/>
    <mergeCell ref="E2:G2"/>
  </mergeCells>
  <phoneticPr fontId="2"/>
  <hyperlinks>
    <hyperlink ref="E4" location="'1月'!A1" display="１月月間"/>
    <hyperlink ref="E5" location="'２月'!A1" display="２月月間"/>
    <hyperlink ref="E6" location="'３月'!A1" display="３月月間"/>
    <hyperlink ref="E7" location="'４月'!A1" display="４月月間"/>
    <hyperlink ref="E8" location="'５月'!A1" display="５月月間"/>
    <hyperlink ref="E9" location="'６月'!A1" display="６月月間"/>
    <hyperlink ref="E10" location="'７月'!A1" display="７月月間"/>
    <hyperlink ref="E12" location="'９月'!A1" display="９月月間"/>
    <hyperlink ref="E13" location="'10月'!A1" display="10月月間"/>
    <hyperlink ref="E14" location="'11月'!A1" display="11月月間"/>
    <hyperlink ref="E15" location="'12月'!A1" display="12月月間"/>
    <hyperlink ref="E11" location="'８月'!A1" display="８月月間"/>
    <hyperlink ref="E16" location="月別入域観光客数の推移!A1" display="月別入域観光客数の推移"/>
    <hyperlink ref="F16" location="グラフ!A1" display="（グラフ）"/>
    <hyperlink ref="G16" location="航路別!A1" display="航路別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９月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277" t="s">
        <v>113</v>
      </c>
      <c r="E6" s="278">
        <v>544800</v>
      </c>
      <c r="F6" s="278">
        <v>491400</v>
      </c>
      <c r="G6" s="278">
        <v>478300</v>
      </c>
      <c r="H6" s="278">
        <v>13100</v>
      </c>
      <c r="I6" s="279">
        <v>53400</v>
      </c>
      <c r="J6" s="264"/>
      <c r="K6" s="280"/>
      <c r="L6" s="281" t="str">
        <f>D6</f>
        <v>17年9月</v>
      </c>
      <c r="M6" s="282">
        <v>491400</v>
      </c>
      <c r="N6" s="282">
        <v>478300</v>
      </c>
      <c r="O6" s="282">
        <v>13100</v>
      </c>
      <c r="P6" s="282">
        <v>480300</v>
      </c>
      <c r="Q6" s="282">
        <v>475300</v>
      </c>
      <c r="R6" s="282">
        <v>5000</v>
      </c>
      <c r="S6" s="282">
        <v>11100</v>
      </c>
      <c r="T6" s="282">
        <v>3000</v>
      </c>
      <c r="U6" s="283">
        <v>8100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286" t="s">
        <v>112</v>
      </c>
      <c r="E7" s="278">
        <v>507300</v>
      </c>
      <c r="F7" s="278">
        <v>457800</v>
      </c>
      <c r="G7" s="278">
        <v>448000</v>
      </c>
      <c r="H7" s="278">
        <v>9800</v>
      </c>
      <c r="I7" s="287">
        <v>49500</v>
      </c>
      <c r="J7" s="264"/>
      <c r="K7" s="284" t="s">
        <v>42</v>
      </c>
      <c r="L7" s="281" t="str">
        <f>D7</f>
        <v>16年9月</v>
      </c>
      <c r="M7" s="282">
        <v>457800</v>
      </c>
      <c r="N7" s="282">
        <v>448000</v>
      </c>
      <c r="O7" s="282">
        <v>9800</v>
      </c>
      <c r="P7" s="282">
        <v>450100</v>
      </c>
      <c r="Q7" s="288">
        <v>444900</v>
      </c>
      <c r="R7" s="288">
        <v>5200</v>
      </c>
      <c r="S7" s="282">
        <v>7700</v>
      </c>
      <c r="T7" s="288">
        <v>3100</v>
      </c>
      <c r="U7" s="289">
        <v>4600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v>37500</v>
      </c>
      <c r="F8" s="291">
        <v>33600</v>
      </c>
      <c r="G8" s="291">
        <v>30300</v>
      </c>
      <c r="H8" s="291">
        <v>3300</v>
      </c>
      <c r="I8" s="292">
        <v>3900</v>
      </c>
      <c r="J8" s="264"/>
      <c r="K8" s="284" t="s">
        <v>45</v>
      </c>
      <c r="L8" s="281" t="s">
        <v>44</v>
      </c>
      <c r="M8" s="293">
        <v>33600</v>
      </c>
      <c r="N8" s="293">
        <v>30300</v>
      </c>
      <c r="O8" s="293">
        <v>3300</v>
      </c>
      <c r="P8" s="293">
        <v>30200</v>
      </c>
      <c r="Q8" s="293">
        <v>30400</v>
      </c>
      <c r="R8" s="293">
        <v>-200</v>
      </c>
      <c r="S8" s="293">
        <v>3400</v>
      </c>
      <c r="T8" s="293">
        <v>-100</v>
      </c>
      <c r="U8" s="294">
        <v>3500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v>107.4</v>
      </c>
      <c r="F9" s="296">
        <v>107.3</v>
      </c>
      <c r="G9" s="296">
        <v>106.8</v>
      </c>
      <c r="H9" s="296">
        <v>133.69999999999999</v>
      </c>
      <c r="I9" s="297">
        <v>107.9</v>
      </c>
      <c r="J9" s="264"/>
      <c r="K9" s="290"/>
      <c r="L9" s="281" t="s">
        <v>46</v>
      </c>
      <c r="M9" s="298">
        <v>107.3</v>
      </c>
      <c r="N9" s="298">
        <v>106.8</v>
      </c>
      <c r="O9" s="298">
        <v>133.69999999999999</v>
      </c>
      <c r="P9" s="298">
        <v>106.7</v>
      </c>
      <c r="Q9" s="298">
        <v>106.8</v>
      </c>
      <c r="R9" s="298">
        <v>96.2</v>
      </c>
      <c r="S9" s="298">
        <v>144.19999999999999</v>
      </c>
      <c r="T9" s="298">
        <v>96.8</v>
      </c>
      <c r="U9" s="299">
        <v>176.1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17年9月</v>
      </c>
      <c r="E10" s="278">
        <v>4580800</v>
      </c>
      <c r="F10" s="278">
        <v>4131800</v>
      </c>
      <c r="G10" s="278">
        <v>4021400</v>
      </c>
      <c r="H10" s="278">
        <v>110400</v>
      </c>
      <c r="I10" s="279">
        <v>449000</v>
      </c>
      <c r="J10" s="301"/>
      <c r="K10" s="290"/>
      <c r="L10" s="281" t="str">
        <f>D6</f>
        <v>17年9月</v>
      </c>
      <c r="M10" s="282">
        <v>4131800</v>
      </c>
      <c r="N10" s="282">
        <v>4021400</v>
      </c>
      <c r="O10" s="282">
        <v>110400</v>
      </c>
      <c r="P10" s="282">
        <v>4040400</v>
      </c>
      <c r="Q10" s="282">
        <v>3991800</v>
      </c>
      <c r="R10" s="282">
        <v>48600</v>
      </c>
      <c r="S10" s="282">
        <v>91400</v>
      </c>
      <c r="T10" s="282">
        <v>29600</v>
      </c>
      <c r="U10" s="283">
        <v>61800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16年9月</v>
      </c>
      <c r="E11" s="278">
        <v>4335200</v>
      </c>
      <c r="F11" s="278">
        <v>3923300</v>
      </c>
      <c r="G11" s="278">
        <v>3814100</v>
      </c>
      <c r="H11" s="278">
        <v>109200</v>
      </c>
      <c r="I11" s="279">
        <v>411900</v>
      </c>
      <c r="J11" s="264"/>
      <c r="K11" s="284" t="s">
        <v>48</v>
      </c>
      <c r="L11" s="281" t="str">
        <f>D7</f>
        <v>16年9月</v>
      </c>
      <c r="M11" s="282">
        <v>3923300</v>
      </c>
      <c r="N11" s="282">
        <v>3814100</v>
      </c>
      <c r="O11" s="282">
        <v>109200</v>
      </c>
      <c r="P11" s="282">
        <v>3834200</v>
      </c>
      <c r="Q11" s="282">
        <v>3783300</v>
      </c>
      <c r="R11" s="282">
        <v>50900</v>
      </c>
      <c r="S11" s="282">
        <v>89100</v>
      </c>
      <c r="T11" s="282">
        <v>30800</v>
      </c>
      <c r="U11" s="283">
        <v>58300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v>245600</v>
      </c>
      <c r="F12" s="291">
        <v>208500</v>
      </c>
      <c r="G12" s="291">
        <v>207300</v>
      </c>
      <c r="H12" s="291">
        <v>1200</v>
      </c>
      <c r="I12" s="292">
        <v>37100</v>
      </c>
      <c r="J12" s="264"/>
      <c r="K12" s="284" t="s">
        <v>51</v>
      </c>
      <c r="L12" s="281" t="s">
        <v>44</v>
      </c>
      <c r="M12" s="293">
        <v>208500</v>
      </c>
      <c r="N12" s="293">
        <v>207300</v>
      </c>
      <c r="O12" s="293">
        <v>1200</v>
      </c>
      <c r="P12" s="293">
        <v>206200</v>
      </c>
      <c r="Q12" s="293">
        <v>208500</v>
      </c>
      <c r="R12" s="293">
        <v>-2300</v>
      </c>
      <c r="S12" s="293">
        <v>2300</v>
      </c>
      <c r="T12" s="293">
        <v>-1200</v>
      </c>
      <c r="U12" s="294">
        <v>3500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v>105.7</v>
      </c>
      <c r="F13" s="296">
        <v>105.3</v>
      </c>
      <c r="G13" s="296">
        <v>105.4</v>
      </c>
      <c r="H13" s="296">
        <v>101.1</v>
      </c>
      <c r="I13" s="297">
        <v>109</v>
      </c>
      <c r="J13" s="264"/>
      <c r="K13" s="302"/>
      <c r="L13" s="281" t="s">
        <v>46</v>
      </c>
      <c r="M13" s="296">
        <v>105.3</v>
      </c>
      <c r="N13" s="296">
        <v>105.4</v>
      </c>
      <c r="O13" s="296">
        <v>101.1</v>
      </c>
      <c r="P13" s="296">
        <v>105.4</v>
      </c>
      <c r="Q13" s="296">
        <v>105.5</v>
      </c>
      <c r="R13" s="296">
        <v>95.5</v>
      </c>
      <c r="S13" s="296">
        <v>102.6</v>
      </c>
      <c r="T13" s="296">
        <v>96.1</v>
      </c>
      <c r="U13" s="297">
        <v>106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f>F14+I14</f>
        <v>100</v>
      </c>
      <c r="F14" s="296">
        <v>90.2</v>
      </c>
      <c r="G14" s="296">
        <v>87.8</v>
      </c>
      <c r="H14" s="296">
        <v>2.4</v>
      </c>
      <c r="I14" s="297">
        <v>9.8000000000000007</v>
      </c>
      <c r="J14" s="264"/>
      <c r="K14" s="275"/>
      <c r="L14" s="281" t="s">
        <v>52</v>
      </c>
      <c r="M14" s="296">
        <v>100</v>
      </c>
      <c r="N14" s="296">
        <v>97.3</v>
      </c>
      <c r="O14" s="296">
        <v>2.7</v>
      </c>
      <c r="P14" s="296">
        <v>97.7</v>
      </c>
      <c r="Q14" s="296">
        <v>96.7</v>
      </c>
      <c r="R14" s="296">
        <v>1</v>
      </c>
      <c r="S14" s="296">
        <v>2.2999999999999998</v>
      </c>
      <c r="T14" s="296">
        <v>0.6</v>
      </c>
      <c r="U14" s="297">
        <v>1.6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f>F15+I15</f>
        <v>100</v>
      </c>
      <c r="F15" s="309">
        <v>90.2</v>
      </c>
      <c r="G15" s="309">
        <v>87.8</v>
      </c>
      <c r="H15" s="309">
        <v>2.4</v>
      </c>
      <c r="I15" s="310">
        <v>9.8000000000000007</v>
      </c>
      <c r="J15" s="264"/>
      <c r="K15" s="311" t="s">
        <v>53</v>
      </c>
      <c r="L15" s="308" t="s">
        <v>54</v>
      </c>
      <c r="M15" s="309">
        <v>100</v>
      </c>
      <c r="N15" s="309">
        <v>97.3</v>
      </c>
      <c r="O15" s="309">
        <v>2.7</v>
      </c>
      <c r="P15" s="309">
        <v>97.8</v>
      </c>
      <c r="Q15" s="309">
        <v>96.6</v>
      </c>
      <c r="R15" s="309">
        <v>1.2</v>
      </c>
      <c r="S15" s="309">
        <v>2.2000000000000002</v>
      </c>
      <c r="T15" s="309">
        <v>0.7</v>
      </c>
      <c r="U15" s="310">
        <v>1.5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2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111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17年9月</v>
      </c>
      <c r="E20" s="282">
        <f>SUM(F20:AL20)</f>
        <v>478300</v>
      </c>
      <c r="F20" s="282">
        <v>9000</v>
      </c>
      <c r="G20" s="282">
        <v>5600</v>
      </c>
      <c r="H20" s="282">
        <v>3600</v>
      </c>
      <c r="I20" s="282">
        <v>229600</v>
      </c>
      <c r="J20" s="282">
        <v>39100</v>
      </c>
      <c r="K20" s="282">
        <v>97100</v>
      </c>
      <c r="L20" s="282">
        <v>5800</v>
      </c>
      <c r="M20" s="282">
        <v>3400</v>
      </c>
      <c r="N20" s="282">
        <v>1700</v>
      </c>
      <c r="O20" s="282">
        <v>0</v>
      </c>
      <c r="P20" s="282">
        <v>57600</v>
      </c>
      <c r="Q20" s="282">
        <v>2000</v>
      </c>
      <c r="R20" s="282">
        <v>3600</v>
      </c>
      <c r="S20" s="282">
        <v>1800</v>
      </c>
      <c r="T20" s="282">
        <v>2500</v>
      </c>
      <c r="U20" s="282">
        <v>11900</v>
      </c>
      <c r="V20" s="282">
        <v>2800</v>
      </c>
      <c r="W20" s="282">
        <v>0</v>
      </c>
      <c r="X20" s="282">
        <v>0</v>
      </c>
      <c r="Y20" s="282">
        <v>1200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22">
        <v>0</v>
      </c>
    </row>
    <row r="21" spans="1:37" ht="14.25">
      <c r="A21" s="323"/>
      <c r="B21" s="324" t="s">
        <v>39</v>
      </c>
      <c r="C21" s="285" t="s">
        <v>40</v>
      </c>
      <c r="D21" s="281" t="str">
        <f>D7</f>
        <v>16年9月</v>
      </c>
      <c r="E21" s="282">
        <f>SUM($F$21:$AL$21)</f>
        <v>448000</v>
      </c>
      <c r="F21" s="282">
        <v>5500</v>
      </c>
      <c r="G21" s="282">
        <v>5100</v>
      </c>
      <c r="H21" s="282">
        <v>3500</v>
      </c>
      <c r="I21" s="282">
        <v>217500</v>
      </c>
      <c r="J21" s="282">
        <v>35200</v>
      </c>
      <c r="K21" s="282">
        <v>87300</v>
      </c>
      <c r="L21" s="282">
        <v>5600</v>
      </c>
      <c r="M21" s="282">
        <v>3300</v>
      </c>
      <c r="N21" s="282">
        <v>1600</v>
      </c>
      <c r="O21" s="282">
        <v>0</v>
      </c>
      <c r="P21" s="282">
        <v>56900</v>
      </c>
      <c r="Q21" s="282">
        <v>2100</v>
      </c>
      <c r="R21" s="282">
        <v>3900</v>
      </c>
      <c r="S21" s="282">
        <v>2200</v>
      </c>
      <c r="T21" s="282">
        <v>2400</v>
      </c>
      <c r="U21" s="282">
        <v>12000</v>
      </c>
      <c r="V21" s="282">
        <v>2700</v>
      </c>
      <c r="W21" s="282">
        <v>0</v>
      </c>
      <c r="X21" s="282">
        <v>0</v>
      </c>
      <c r="Y21" s="282">
        <v>1200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  <c r="AK21" s="322">
        <v>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f>IF(E21=0,0,E20-E21)</f>
        <v>30300</v>
      </c>
      <c r="F22" s="293">
        <f>F20-F21</f>
        <v>3500</v>
      </c>
      <c r="G22" s="293">
        <f>G20-G21</f>
        <v>500</v>
      </c>
      <c r="H22" s="293">
        <f t="shared" ref="H22:AK22" si="0">IF(H21=0,0,H20-H21)</f>
        <v>100</v>
      </c>
      <c r="I22" s="293">
        <f t="shared" si="0"/>
        <v>12100</v>
      </c>
      <c r="J22" s="293">
        <f t="shared" si="0"/>
        <v>3900</v>
      </c>
      <c r="K22" s="293">
        <f t="shared" si="0"/>
        <v>9800</v>
      </c>
      <c r="L22" s="293">
        <f t="shared" si="0"/>
        <v>200</v>
      </c>
      <c r="M22" s="293">
        <f t="shared" si="0"/>
        <v>100</v>
      </c>
      <c r="N22" s="293">
        <f t="shared" si="0"/>
        <v>100</v>
      </c>
      <c r="O22" s="293">
        <f t="shared" si="0"/>
        <v>0</v>
      </c>
      <c r="P22" s="293">
        <f t="shared" si="0"/>
        <v>700</v>
      </c>
      <c r="Q22" s="293">
        <f t="shared" si="0"/>
        <v>-100</v>
      </c>
      <c r="R22" s="293">
        <f t="shared" si="0"/>
        <v>-300</v>
      </c>
      <c r="S22" s="293">
        <f t="shared" si="0"/>
        <v>-400</v>
      </c>
      <c r="T22" s="293">
        <f t="shared" si="0"/>
        <v>100</v>
      </c>
      <c r="U22" s="293">
        <f t="shared" si="0"/>
        <v>-100</v>
      </c>
      <c r="V22" s="293">
        <f t="shared" si="0"/>
        <v>100</v>
      </c>
      <c r="W22" s="293">
        <f t="shared" si="0"/>
        <v>0</v>
      </c>
      <c r="X22" s="293">
        <f t="shared" si="0"/>
        <v>0</v>
      </c>
      <c r="Y22" s="293">
        <f t="shared" si="0"/>
        <v>0</v>
      </c>
      <c r="Z22" s="293">
        <f t="shared" si="0"/>
        <v>0</v>
      </c>
      <c r="AA22" s="293">
        <f t="shared" si="0"/>
        <v>0</v>
      </c>
      <c r="AB22" s="293">
        <f t="shared" si="0"/>
        <v>0</v>
      </c>
      <c r="AC22" s="293">
        <f t="shared" si="0"/>
        <v>0</v>
      </c>
      <c r="AD22" s="293">
        <f t="shared" si="0"/>
        <v>0</v>
      </c>
      <c r="AE22" s="293">
        <f t="shared" si="0"/>
        <v>0</v>
      </c>
      <c r="AF22" s="293">
        <f t="shared" si="0"/>
        <v>0</v>
      </c>
      <c r="AG22" s="293">
        <f t="shared" si="0"/>
        <v>0</v>
      </c>
      <c r="AH22" s="293">
        <f t="shared" si="0"/>
        <v>0</v>
      </c>
      <c r="AI22" s="293">
        <f t="shared" si="0"/>
        <v>0</v>
      </c>
      <c r="AJ22" s="293">
        <f t="shared" si="0"/>
        <v>0</v>
      </c>
      <c r="AK22" s="293">
        <f t="shared" si="0"/>
        <v>0</v>
      </c>
    </row>
    <row r="23" spans="1:37" ht="14.25">
      <c r="A23" s="188"/>
      <c r="B23" s="325"/>
      <c r="C23" s="295"/>
      <c r="D23" s="281" t="s">
        <v>46</v>
      </c>
      <c r="E23" s="298">
        <f t="shared" ref="E23:AK23" si="1">IF(E20&gt;0,IF(E21&gt;0,E20/E21*100,0),0)</f>
        <v>106.76339285714285</v>
      </c>
      <c r="F23" s="298">
        <f t="shared" si="1"/>
        <v>163.63636363636365</v>
      </c>
      <c r="G23" s="298">
        <f t="shared" si="1"/>
        <v>109.80392156862746</v>
      </c>
      <c r="H23" s="298">
        <f t="shared" si="1"/>
        <v>102.85714285714285</v>
      </c>
      <c r="I23" s="298">
        <f t="shared" si="1"/>
        <v>105.56321839080461</v>
      </c>
      <c r="J23" s="298">
        <f t="shared" si="1"/>
        <v>111.07954545454545</v>
      </c>
      <c r="K23" s="298">
        <f t="shared" si="1"/>
        <v>111.22565864833906</v>
      </c>
      <c r="L23" s="298">
        <f t="shared" si="1"/>
        <v>103.57142857142858</v>
      </c>
      <c r="M23" s="298">
        <f t="shared" si="1"/>
        <v>103.03030303030303</v>
      </c>
      <c r="N23" s="298">
        <f t="shared" si="1"/>
        <v>106.25</v>
      </c>
      <c r="O23" s="298">
        <f t="shared" si="1"/>
        <v>0</v>
      </c>
      <c r="P23" s="298">
        <f t="shared" si="1"/>
        <v>101.23022847100177</v>
      </c>
      <c r="Q23" s="298">
        <f t="shared" si="1"/>
        <v>95.238095238095227</v>
      </c>
      <c r="R23" s="298">
        <f t="shared" si="1"/>
        <v>92.307692307692307</v>
      </c>
      <c r="S23" s="298">
        <f t="shared" si="1"/>
        <v>81.818181818181827</v>
      </c>
      <c r="T23" s="298">
        <f t="shared" si="1"/>
        <v>104.16666666666667</v>
      </c>
      <c r="U23" s="298">
        <f t="shared" si="1"/>
        <v>99.166666666666671</v>
      </c>
      <c r="V23" s="298">
        <f t="shared" si="1"/>
        <v>103.7037037037037</v>
      </c>
      <c r="W23" s="298">
        <f t="shared" si="1"/>
        <v>0</v>
      </c>
      <c r="X23" s="296">
        <f t="shared" si="1"/>
        <v>0</v>
      </c>
      <c r="Y23" s="296">
        <f t="shared" si="1"/>
        <v>100</v>
      </c>
      <c r="Z23" s="296">
        <f t="shared" si="1"/>
        <v>0</v>
      </c>
      <c r="AA23" s="296">
        <f t="shared" si="1"/>
        <v>0</v>
      </c>
      <c r="AB23" s="296">
        <f t="shared" si="1"/>
        <v>0</v>
      </c>
      <c r="AC23" s="296">
        <f t="shared" si="1"/>
        <v>0</v>
      </c>
      <c r="AD23" s="296">
        <f t="shared" si="1"/>
        <v>0</v>
      </c>
      <c r="AE23" s="296">
        <f t="shared" si="1"/>
        <v>0</v>
      </c>
      <c r="AF23" s="296">
        <f t="shared" si="1"/>
        <v>0</v>
      </c>
      <c r="AG23" s="296">
        <f t="shared" si="1"/>
        <v>0</v>
      </c>
      <c r="AH23" s="296">
        <f t="shared" si="1"/>
        <v>0</v>
      </c>
      <c r="AI23" s="296">
        <f t="shared" si="1"/>
        <v>0</v>
      </c>
      <c r="AJ23" s="296">
        <f t="shared" si="1"/>
        <v>0</v>
      </c>
      <c r="AK23" s="296">
        <f t="shared" si="1"/>
        <v>0</v>
      </c>
    </row>
    <row r="24" spans="1:37" ht="14.25">
      <c r="A24" s="188"/>
      <c r="B24" s="325"/>
      <c r="C24" s="300"/>
      <c r="D24" s="281" t="str">
        <f>D6</f>
        <v>17年9月</v>
      </c>
      <c r="E24" s="282">
        <f>SUM($F$24:$AL$24)</f>
        <v>4021400</v>
      </c>
      <c r="F24" s="282">
        <v>48900</v>
      </c>
      <c r="G24" s="282">
        <v>45100</v>
      </c>
      <c r="H24" s="282">
        <v>31400</v>
      </c>
      <c r="I24" s="282">
        <v>1829200</v>
      </c>
      <c r="J24" s="282">
        <v>361500</v>
      </c>
      <c r="K24" s="282">
        <v>807400</v>
      </c>
      <c r="L24" s="282">
        <v>58000</v>
      </c>
      <c r="M24" s="282">
        <v>33900</v>
      </c>
      <c r="N24" s="282">
        <v>16600</v>
      </c>
      <c r="O24" s="282">
        <v>27800</v>
      </c>
      <c r="P24" s="282">
        <v>506300</v>
      </c>
      <c r="Q24" s="282">
        <v>20300</v>
      </c>
      <c r="R24" s="282">
        <v>34200</v>
      </c>
      <c r="S24" s="282">
        <v>18300</v>
      </c>
      <c r="T24" s="282">
        <v>23300</v>
      </c>
      <c r="U24" s="282">
        <v>107200</v>
      </c>
      <c r="V24" s="282">
        <v>24400</v>
      </c>
      <c r="W24" s="282">
        <v>13800</v>
      </c>
      <c r="X24" s="282">
        <v>600</v>
      </c>
      <c r="Y24" s="282">
        <v>9200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300</v>
      </c>
      <c r="AH24" s="322">
        <v>300</v>
      </c>
      <c r="AI24" s="322">
        <v>100</v>
      </c>
      <c r="AJ24" s="322">
        <v>100</v>
      </c>
      <c r="AK24" s="322">
        <v>2400</v>
      </c>
    </row>
    <row r="25" spans="1:37" ht="14.25">
      <c r="A25" s="188"/>
      <c r="B25" s="325"/>
      <c r="C25" s="285" t="s">
        <v>47</v>
      </c>
      <c r="D25" s="281" t="str">
        <f>D7</f>
        <v>16年9月</v>
      </c>
      <c r="E25" s="282">
        <f>SUM(F25:AL25)</f>
        <v>3814100</v>
      </c>
      <c r="F25" s="326">
        <v>36600</v>
      </c>
      <c r="G25" s="326">
        <v>45400</v>
      </c>
      <c r="H25" s="326">
        <v>31100</v>
      </c>
      <c r="I25" s="326">
        <v>1733000</v>
      </c>
      <c r="J25" s="326">
        <v>316600</v>
      </c>
      <c r="K25" s="326">
        <v>758000</v>
      </c>
      <c r="L25" s="326">
        <v>53900</v>
      </c>
      <c r="M25" s="326">
        <v>33000</v>
      </c>
      <c r="N25" s="326">
        <v>16200</v>
      </c>
      <c r="O25" s="326">
        <v>26500</v>
      </c>
      <c r="P25" s="326">
        <v>502800</v>
      </c>
      <c r="Q25" s="326">
        <v>19300</v>
      </c>
      <c r="R25" s="326">
        <v>36300</v>
      </c>
      <c r="S25" s="326">
        <v>20000</v>
      </c>
      <c r="T25" s="326">
        <v>23500</v>
      </c>
      <c r="U25" s="326">
        <v>108900</v>
      </c>
      <c r="V25" s="326">
        <v>25100</v>
      </c>
      <c r="W25" s="326">
        <v>14500</v>
      </c>
      <c r="X25" s="326">
        <v>1400</v>
      </c>
      <c r="Y25" s="326">
        <v>9800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2200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f t="shared" ref="E26:Y26" si="2">IF(E25=0,0,E24-E25)</f>
        <v>207300</v>
      </c>
      <c r="F26" s="293">
        <f t="shared" si="2"/>
        <v>12300</v>
      </c>
      <c r="G26" s="293">
        <f t="shared" si="2"/>
        <v>-300</v>
      </c>
      <c r="H26" s="293">
        <f t="shared" si="2"/>
        <v>300</v>
      </c>
      <c r="I26" s="293">
        <f t="shared" si="2"/>
        <v>96200</v>
      </c>
      <c r="J26" s="293">
        <f t="shared" si="2"/>
        <v>44900</v>
      </c>
      <c r="K26" s="293">
        <f t="shared" si="2"/>
        <v>49400</v>
      </c>
      <c r="L26" s="293">
        <f t="shared" si="2"/>
        <v>4100</v>
      </c>
      <c r="M26" s="293">
        <f t="shared" si="2"/>
        <v>900</v>
      </c>
      <c r="N26" s="293">
        <f t="shared" si="2"/>
        <v>400</v>
      </c>
      <c r="O26" s="293">
        <f t="shared" si="2"/>
        <v>1300</v>
      </c>
      <c r="P26" s="293">
        <f t="shared" si="2"/>
        <v>3500</v>
      </c>
      <c r="Q26" s="293">
        <f t="shared" si="2"/>
        <v>1000</v>
      </c>
      <c r="R26" s="293">
        <f t="shared" si="2"/>
        <v>-2100</v>
      </c>
      <c r="S26" s="293">
        <f t="shared" si="2"/>
        <v>-1700</v>
      </c>
      <c r="T26" s="293">
        <f t="shared" si="2"/>
        <v>-200</v>
      </c>
      <c r="U26" s="293">
        <f t="shared" si="2"/>
        <v>-1700</v>
      </c>
      <c r="V26" s="293">
        <f t="shared" si="2"/>
        <v>-700</v>
      </c>
      <c r="W26" s="293">
        <f t="shared" si="2"/>
        <v>-700</v>
      </c>
      <c r="X26" s="293">
        <f t="shared" si="2"/>
        <v>-800</v>
      </c>
      <c r="Y26" s="293">
        <f t="shared" si="2"/>
        <v>-600</v>
      </c>
      <c r="Z26" s="293">
        <f t="shared" ref="Z26:AK26" si="3">Z24-Z25</f>
        <v>100</v>
      </c>
      <c r="AA26" s="293">
        <f t="shared" si="3"/>
        <v>100</v>
      </c>
      <c r="AB26" s="293">
        <f t="shared" si="3"/>
        <v>200</v>
      </c>
      <c r="AC26" s="293">
        <f t="shared" si="3"/>
        <v>100</v>
      </c>
      <c r="AD26" s="293">
        <f t="shared" si="3"/>
        <v>100</v>
      </c>
      <c r="AE26" s="293">
        <f t="shared" si="3"/>
        <v>100</v>
      </c>
      <c r="AF26" s="293">
        <f t="shared" si="3"/>
        <v>100</v>
      </c>
      <c r="AG26" s="293">
        <f t="shared" si="3"/>
        <v>300</v>
      </c>
      <c r="AH26" s="293">
        <f t="shared" si="3"/>
        <v>300</v>
      </c>
      <c r="AI26" s="293">
        <f t="shared" si="3"/>
        <v>100</v>
      </c>
      <c r="AJ26" s="293">
        <f t="shared" si="3"/>
        <v>100</v>
      </c>
      <c r="AK26" s="293">
        <f t="shared" si="3"/>
        <v>200</v>
      </c>
    </row>
    <row r="27" spans="1:37" ht="14.25">
      <c r="A27" s="188"/>
      <c r="B27" s="321"/>
      <c r="C27" s="303"/>
      <c r="D27" s="281" t="s">
        <v>46</v>
      </c>
      <c r="E27" s="296">
        <f t="shared" ref="E27:Y27" si="4">IF(E24&gt;0,IF(E25&gt;0,E24/E25*100,0),0)</f>
        <v>105.43509609082091</v>
      </c>
      <c r="F27" s="296">
        <f t="shared" si="4"/>
        <v>133.60655737704917</v>
      </c>
      <c r="G27" s="296">
        <f t="shared" si="4"/>
        <v>99.33920704845815</v>
      </c>
      <c r="H27" s="296">
        <f t="shared" si="4"/>
        <v>100.96463022508037</v>
      </c>
      <c r="I27" s="296">
        <f t="shared" si="4"/>
        <v>105.55106751298327</v>
      </c>
      <c r="J27" s="296">
        <f t="shared" si="4"/>
        <v>114.18193303853444</v>
      </c>
      <c r="K27" s="296">
        <f t="shared" si="4"/>
        <v>106.51715039577836</v>
      </c>
      <c r="L27" s="296">
        <f t="shared" si="4"/>
        <v>107.60667903525048</v>
      </c>
      <c r="M27" s="296">
        <f t="shared" si="4"/>
        <v>102.72727272727273</v>
      </c>
      <c r="N27" s="296">
        <f t="shared" si="4"/>
        <v>102.46913580246914</v>
      </c>
      <c r="O27" s="296">
        <f t="shared" si="4"/>
        <v>104.90566037735849</v>
      </c>
      <c r="P27" s="296">
        <f t="shared" si="4"/>
        <v>100.69610182975337</v>
      </c>
      <c r="Q27" s="296">
        <f t="shared" si="4"/>
        <v>105.18134715025906</v>
      </c>
      <c r="R27" s="296">
        <f t="shared" si="4"/>
        <v>94.214876033057848</v>
      </c>
      <c r="S27" s="296">
        <f t="shared" si="4"/>
        <v>91.5</v>
      </c>
      <c r="T27" s="296">
        <f t="shared" si="4"/>
        <v>99.148936170212764</v>
      </c>
      <c r="U27" s="296">
        <f t="shared" si="4"/>
        <v>98.438934802571168</v>
      </c>
      <c r="V27" s="296">
        <f t="shared" si="4"/>
        <v>97.211155378486055</v>
      </c>
      <c r="W27" s="296">
        <f t="shared" si="4"/>
        <v>95.172413793103445</v>
      </c>
      <c r="X27" s="296">
        <f t="shared" si="4"/>
        <v>42.857142857142854</v>
      </c>
      <c r="Y27" s="296">
        <f t="shared" si="4"/>
        <v>93.877551020408163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f>IF(AK24&gt;0,IF(AK25&gt;0,AK24/AK25*100,0),0)</f>
        <v>109.09090909090908</v>
      </c>
    </row>
    <row r="28" spans="1:37" ht="14.25">
      <c r="A28" s="188"/>
      <c r="B28" s="304"/>
      <c r="C28" s="305"/>
      <c r="D28" s="281" t="s">
        <v>52</v>
      </c>
      <c r="E28" s="296">
        <f>SUM($F$28:$AL$28)</f>
        <v>100</v>
      </c>
      <c r="F28" s="296">
        <f>IF($F$20=0,0,IF($E$20=0,0,$F$20/$E$20))*100</f>
        <v>1.8816642274722979</v>
      </c>
      <c r="G28" s="296">
        <f>IF($G$20=0,0,IF($E$20=0,0,$G$20/$E$20))*100</f>
        <v>1.1708132970938743</v>
      </c>
      <c r="H28" s="296">
        <f>IF($H$20=0,0,IF($E$20=0,0,$H$20/$E$20))*100</f>
        <v>0.752665690988919</v>
      </c>
      <c r="I28" s="296">
        <f>IF($I$20=0,0,IF($E$20=0,0,$I$20/$E$20))*100</f>
        <v>48.003345180848839</v>
      </c>
      <c r="J28" s="296">
        <f>IF($J$20=0,0,IF($E$20=0,0,$J$20/$E$20))*100</f>
        <v>8.1747856993518706</v>
      </c>
      <c r="K28" s="296">
        <f>IF($K$20=0,0,IF($E$20=0,0,$K$20/$E$20))*100</f>
        <v>20.30106627639557</v>
      </c>
      <c r="L28" s="296">
        <f>IF($L$20=0,0,IF($E$20=0,0,$L$20/$E$20))*100</f>
        <v>1.2126280577043698</v>
      </c>
      <c r="M28" s="296">
        <f>IF($M$20=0,0,IF($E$20=0,0,$M$20/$E$20))*100</f>
        <v>0.71085093037842351</v>
      </c>
      <c r="N28" s="296">
        <f>IF($N$20=0,0,IF($E$20=0,0,$N$20/$E$20))*100</f>
        <v>0.35542546518921175</v>
      </c>
      <c r="O28" s="296">
        <f>IF($O$20=0,0,IF($E$20=0,0,$O$20/$E$20))*100</f>
        <v>0</v>
      </c>
      <c r="P28" s="296">
        <f>IF($P$20=0,0,IF($E$20=0,0,$P$20/$E$20))*100</f>
        <v>12.042651055822704</v>
      </c>
      <c r="Q28" s="296">
        <f>IF($Q$20=0,0,IF($E$20=0,0,$Q$20/$E$20))*100</f>
        <v>0.41814760610495505</v>
      </c>
      <c r="R28" s="296">
        <f>IF($R$20=0,0,IF($E$20=0,0,$R$20/$E$20))*100</f>
        <v>0.752665690988919</v>
      </c>
      <c r="S28" s="296">
        <f>IF($S$20=0,0,IF($E$20=0,0,$S$20/$E$20))*100</f>
        <v>0.3763328454944595</v>
      </c>
      <c r="T28" s="296">
        <f>IF($T$20=0,0,IF($E$20=0,0,$T$20/$E$20))*100</f>
        <v>0.5226845076311939</v>
      </c>
      <c r="U28" s="296">
        <f>IF($U$20=0,0,IF($E$20=0,0,$U$20/$E$20))*100</f>
        <v>2.4879782563244826</v>
      </c>
      <c r="V28" s="296">
        <f>IF($V$20=0,0,IF($E$20=0,0,$V$20/$E$20))*100</f>
        <v>0.58540664854693714</v>
      </c>
      <c r="W28" s="296">
        <f>IF($W$20=0,0,IF($E$20=0,0,$W$20/$E$20))*100</f>
        <v>0</v>
      </c>
      <c r="X28" s="296">
        <f>IF($X$20=0,0,IF($E$20=0,0,$X$20/$E$20))*100</f>
        <v>0</v>
      </c>
      <c r="Y28" s="296">
        <f>IF($Y$20=0,0,IF($E$20=0,0,$Y$20/$E$20))*100</f>
        <v>0.25088856366297307</v>
      </c>
      <c r="Z28" s="296">
        <f>IF($Z$20=0,0,IF($E$20=0,0,$Z$20/$E$20))*100</f>
        <v>0</v>
      </c>
      <c r="AA28" s="296">
        <f>IF($AA$20=0,0,IF($E$20=0,0,$AA$20/$E$20))*100</f>
        <v>0</v>
      </c>
      <c r="AB28" s="296">
        <f>IF($AB$20=0,0,IF($E$20=0,0,$AB$20/$E$20))*100</f>
        <v>0</v>
      </c>
      <c r="AC28" s="296">
        <f>IF($AC$20=0,0,IF($E$20=0,0,$AC$20/$E$20))*100</f>
        <v>0</v>
      </c>
      <c r="AD28" s="296">
        <f>IF($AD$20=0,0,IF($E$20=0,0,$AD$20/$E$20))*100</f>
        <v>0</v>
      </c>
      <c r="AE28" s="296">
        <f>IF($AE$20=0,0,IF($E$20=0,0,$AE$20/$E$20))*100</f>
        <v>0</v>
      </c>
      <c r="AF28" s="296">
        <f>IF($AF$20=0,0,IF($E$20=0,0,$AF$20/$E$20))*100</f>
        <v>0</v>
      </c>
      <c r="AG28" s="296">
        <f>IF($AG$20=0,0,IF($E$20=0,0,$AG$20/$E$20))*100</f>
        <v>0</v>
      </c>
      <c r="AH28" s="296">
        <f>IF($AH$20=0,0,IF($E$20=0,0,$AH$20/$E$20))*100</f>
        <v>0</v>
      </c>
      <c r="AI28" s="296">
        <f>IF($AI$20=0,0,IF($E$20=0,0,$AI$20/$E$20))*100</f>
        <v>0</v>
      </c>
      <c r="AJ28" s="296">
        <f>IF($AJ$20=0,0,IF($E$20=0,0,$AJ$20/$E$20))*100</f>
        <v>0</v>
      </c>
      <c r="AK28" s="296">
        <f>IF($AK$20=0,0,IF($E$20=0,0,$AK$20/$E$20))*100</f>
        <v>0</v>
      </c>
    </row>
    <row r="29" spans="1:37" ht="14.25">
      <c r="A29" s="188"/>
      <c r="B29" s="328" t="s">
        <v>53</v>
      </c>
      <c r="C29" s="307"/>
      <c r="D29" s="308" t="s">
        <v>54</v>
      </c>
      <c r="E29" s="309">
        <f>SUM($F$29:$AL$29)</f>
        <v>100.00000000000006</v>
      </c>
      <c r="F29" s="309">
        <f>IF($F$24=0,0,IF($E$24=0,0,$F$24/$E$24))*100</f>
        <v>1.2159944298005669</v>
      </c>
      <c r="G29" s="309">
        <f>IF($G$24=0,0,IF($E$24=0,0,$G$24/$E$24))*100</f>
        <v>1.1214999751330383</v>
      </c>
      <c r="H29" s="309">
        <f>IF($H$24=0,0,IF($E$24=0,0,$H$24/$E$24))*100</f>
        <v>0.78082259909484264</v>
      </c>
      <c r="I29" s="309">
        <f>IF($I$24=0,0,IF($E$24=0,0,$I$24/$E$24))*100</f>
        <v>45.486646441537772</v>
      </c>
      <c r="J29" s="309">
        <f>IF($J$24=0,0,IF($E$24=0,0,$J$24/$E$24))*100</f>
        <v>8.9894066742925354</v>
      </c>
      <c r="K29" s="309">
        <f>IF($K$24=0,0,IF($E$24=0,0,$K$24/$E$24))*100</f>
        <v>20.077584920674393</v>
      </c>
      <c r="L29" s="309">
        <f>IF($L$24=0,0,IF($E$24=0,0,$L$24/$E$24))*100</f>
        <v>1.4422837817675438</v>
      </c>
      <c r="M29" s="309">
        <f>IF($M$24=0,0,IF($E$24=0,0,$M$24/$E$24))*100</f>
        <v>0.84299000348137465</v>
      </c>
      <c r="N29" s="309">
        <f>IF($N$24=0,0,IF($E$24=0,0,$N$24/$E$24))*100</f>
        <v>0.41279156512657283</v>
      </c>
      <c r="O29" s="309">
        <f>IF($O$24=0,0,IF($E$24=0,0,$O$24/$E$24))*100</f>
        <v>0.69130153677823647</v>
      </c>
      <c r="P29" s="309">
        <f>IF($P$24=0,0,IF($E$24=0,0,$P$24/$E$24))*100</f>
        <v>12.590142736360471</v>
      </c>
      <c r="Q29" s="309">
        <f>IF($Q$24=0,0,IF($E$24=0,0,$Q$24/$E$24))*100</f>
        <v>0.50479932361864022</v>
      </c>
      <c r="R29" s="309">
        <f>IF($R$24=0,0,IF($E$24=0,0,$R$24/$E$24))*100</f>
        <v>0.85045009200775856</v>
      </c>
      <c r="S29" s="309">
        <f>IF($S$24=0,0,IF($E$24=0,0,$S$24/$E$24))*100</f>
        <v>0.4550654001094146</v>
      </c>
      <c r="T29" s="309">
        <f>IF($T$24=0,0,IF($E$24=0,0,$T$24/$E$24))*100</f>
        <v>0.57940020888247878</v>
      </c>
      <c r="U29" s="309">
        <f>IF($U$24=0,0,IF($E$24=0,0,$U$24/$E$24))*100</f>
        <v>2.6657383000944943</v>
      </c>
      <c r="V29" s="309">
        <f>IF($V$24=0,0,IF($E$24=0,0,$V$24/$E$24))*100</f>
        <v>0.60675386681255283</v>
      </c>
      <c r="W29" s="309">
        <f>IF($W$24=0,0,IF($E$24=0,0,$W$24/$E$24))*100</f>
        <v>0.34316407221365697</v>
      </c>
      <c r="X29" s="309">
        <f>IF($X$24=0,0,IF($E$24=0,0,$X$24/$E$24))*100</f>
        <v>1.4920177052767694E-2</v>
      </c>
      <c r="Y29" s="309">
        <f>IF($Y$24=0,0,IF($E$24=0,0,$Y$24/$E$24))*100</f>
        <v>0.22877604814243799</v>
      </c>
      <c r="Z29" s="309">
        <f>IF($Z$24=0,0,IF($E$24=0,0,$Z$24/$E$24))*100</f>
        <v>2.4866961754612823E-3</v>
      </c>
      <c r="AA29" s="309">
        <f>IF($AA$24=0,0,IF($E$24=0,0,$AA$24/$E$24))*100</f>
        <v>2.4866961754612823E-3</v>
      </c>
      <c r="AB29" s="309">
        <f>IF($AB$24=0,0,IF($E$24=0,0,$AB$24/$E$24))*100</f>
        <v>4.9733923509225645E-3</v>
      </c>
      <c r="AC29" s="309">
        <f>IF($AC$24=0,0,IF($E$24=0,0,$AC$24/$E$24))*100</f>
        <v>2.4866961754612823E-3</v>
      </c>
      <c r="AD29" s="309">
        <f>IF($AD$24=0,0,IF($E$24=0,0,$AD$24/$E$24))*100</f>
        <v>2.4866961754612823E-3</v>
      </c>
      <c r="AE29" s="309">
        <f>IF($AE$24=0,0,IF($E$24=0,0,$AE$24/$E$24))*100</f>
        <v>2.4866961754612823E-3</v>
      </c>
      <c r="AF29" s="309">
        <f>IF($AF$24=0,0,IF($E$24=0,0,$AF$24/$E$24))*100</f>
        <v>2.4866961754612823E-3</v>
      </c>
      <c r="AG29" s="309">
        <f>IF($AG$24=0,0,IF($E$24=0,0,$AG$24/$E$24))*100</f>
        <v>7.4600885263838472E-3</v>
      </c>
      <c r="AH29" s="309">
        <f>IF($AH$24=0,0,IF($E$24=0,0,$AH$24/$E$24))*100</f>
        <v>7.4600885263838472E-3</v>
      </c>
      <c r="AI29" s="309">
        <f>IF($AI$24=0,0,IF($E$24=0,0,$AI$24/$E$24))*100</f>
        <v>2.4866961754612823E-3</v>
      </c>
      <c r="AJ29" s="309">
        <f>IF($AJ$24=0,0,IF($E$24=0,0,$AJ$24/$E$24))*100</f>
        <v>2.4866961754612823E-3</v>
      </c>
      <c r="AK29" s="309">
        <f>IF($AK$24=0,0,IF($E$24=0,0,$AK$24/$E$24))*100</f>
        <v>5.9680708211070778E-2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10月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277" t="s">
        <v>115</v>
      </c>
      <c r="E6" s="278">
        <v>533700</v>
      </c>
      <c r="F6" s="278">
        <v>479900</v>
      </c>
      <c r="G6" s="278">
        <v>465800</v>
      </c>
      <c r="H6" s="278">
        <v>14100</v>
      </c>
      <c r="I6" s="279">
        <v>53800</v>
      </c>
      <c r="J6" s="264"/>
      <c r="K6" s="280"/>
      <c r="L6" s="281" t="str">
        <f>D6</f>
        <v>17年10月</v>
      </c>
      <c r="M6" s="282">
        <v>479900</v>
      </c>
      <c r="N6" s="282">
        <v>465800</v>
      </c>
      <c r="O6" s="282">
        <v>14100</v>
      </c>
      <c r="P6" s="282">
        <v>468700</v>
      </c>
      <c r="Q6" s="282">
        <v>462900</v>
      </c>
      <c r="R6" s="282">
        <v>5800</v>
      </c>
      <c r="S6" s="282">
        <v>11200</v>
      </c>
      <c r="T6" s="282">
        <v>2900</v>
      </c>
      <c r="U6" s="283">
        <v>8300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286" t="s">
        <v>114</v>
      </c>
      <c r="E7" s="278">
        <v>477500</v>
      </c>
      <c r="F7" s="278">
        <v>429200</v>
      </c>
      <c r="G7" s="278">
        <v>419000</v>
      </c>
      <c r="H7" s="278">
        <v>10200</v>
      </c>
      <c r="I7" s="287">
        <v>48300</v>
      </c>
      <c r="J7" s="264"/>
      <c r="K7" s="284" t="s">
        <v>42</v>
      </c>
      <c r="L7" s="281" t="str">
        <f>D7</f>
        <v>16年10月</v>
      </c>
      <c r="M7" s="282">
        <v>429200</v>
      </c>
      <c r="N7" s="282">
        <v>419000</v>
      </c>
      <c r="O7" s="282">
        <v>10200</v>
      </c>
      <c r="P7" s="282">
        <v>421200</v>
      </c>
      <c r="Q7" s="288">
        <v>416300</v>
      </c>
      <c r="R7" s="288">
        <v>4900</v>
      </c>
      <c r="S7" s="282">
        <v>8000</v>
      </c>
      <c r="T7" s="288">
        <v>2700</v>
      </c>
      <c r="U7" s="289">
        <v>5300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v>56200</v>
      </c>
      <c r="F8" s="291">
        <v>50700</v>
      </c>
      <c r="G8" s="291">
        <v>46800</v>
      </c>
      <c r="H8" s="291">
        <v>3900</v>
      </c>
      <c r="I8" s="292">
        <v>5500</v>
      </c>
      <c r="J8" s="264"/>
      <c r="K8" s="284" t="s">
        <v>45</v>
      </c>
      <c r="L8" s="281" t="s">
        <v>44</v>
      </c>
      <c r="M8" s="293">
        <v>50700</v>
      </c>
      <c r="N8" s="293">
        <v>46800</v>
      </c>
      <c r="O8" s="293">
        <v>3900</v>
      </c>
      <c r="P8" s="293">
        <v>47500</v>
      </c>
      <c r="Q8" s="293">
        <v>46600</v>
      </c>
      <c r="R8" s="293">
        <v>900</v>
      </c>
      <c r="S8" s="293">
        <v>3200</v>
      </c>
      <c r="T8" s="293">
        <v>200</v>
      </c>
      <c r="U8" s="294">
        <v>3000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v>111.8</v>
      </c>
      <c r="F9" s="296">
        <v>111.8</v>
      </c>
      <c r="G9" s="296">
        <v>111.2</v>
      </c>
      <c r="H9" s="296">
        <v>138.19999999999999</v>
      </c>
      <c r="I9" s="297">
        <v>111.4</v>
      </c>
      <c r="J9" s="264"/>
      <c r="K9" s="290"/>
      <c r="L9" s="281" t="s">
        <v>46</v>
      </c>
      <c r="M9" s="298">
        <v>111.8</v>
      </c>
      <c r="N9" s="298">
        <v>111.2</v>
      </c>
      <c r="O9" s="298">
        <v>138.19999999999999</v>
      </c>
      <c r="P9" s="298">
        <v>111.3</v>
      </c>
      <c r="Q9" s="298">
        <v>111.2</v>
      </c>
      <c r="R9" s="298">
        <v>118.4</v>
      </c>
      <c r="S9" s="298">
        <v>140</v>
      </c>
      <c r="T9" s="298">
        <v>107.4</v>
      </c>
      <c r="U9" s="299">
        <v>156.6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17年10月</v>
      </c>
      <c r="E10" s="278">
        <v>5114500</v>
      </c>
      <c r="F10" s="278">
        <v>4611700</v>
      </c>
      <c r="G10" s="278">
        <v>4487200</v>
      </c>
      <c r="H10" s="278">
        <v>124500</v>
      </c>
      <c r="I10" s="279">
        <v>502800</v>
      </c>
      <c r="J10" s="301"/>
      <c r="K10" s="290"/>
      <c r="L10" s="281" t="str">
        <f>D6</f>
        <v>17年10月</v>
      </c>
      <c r="M10" s="282">
        <v>4611700</v>
      </c>
      <c r="N10" s="282">
        <v>4487200</v>
      </c>
      <c r="O10" s="282">
        <v>124500</v>
      </c>
      <c r="P10" s="282">
        <v>4509100</v>
      </c>
      <c r="Q10" s="282">
        <v>4454700</v>
      </c>
      <c r="R10" s="282">
        <v>54400</v>
      </c>
      <c r="S10" s="282">
        <v>102600</v>
      </c>
      <c r="T10" s="282">
        <v>32500</v>
      </c>
      <c r="U10" s="283">
        <v>70100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16年10月</v>
      </c>
      <c r="E11" s="278">
        <v>4812700</v>
      </c>
      <c r="F11" s="278">
        <v>4352500</v>
      </c>
      <c r="G11" s="278">
        <v>4233100</v>
      </c>
      <c r="H11" s="278">
        <v>119400</v>
      </c>
      <c r="I11" s="279">
        <v>460200</v>
      </c>
      <c r="J11" s="264"/>
      <c r="K11" s="284" t="s">
        <v>48</v>
      </c>
      <c r="L11" s="281" t="str">
        <f>D7</f>
        <v>16年10月</v>
      </c>
      <c r="M11" s="282">
        <v>4352500</v>
      </c>
      <c r="N11" s="282">
        <v>4233100</v>
      </c>
      <c r="O11" s="282">
        <v>119400</v>
      </c>
      <c r="P11" s="282">
        <v>4255400</v>
      </c>
      <c r="Q11" s="282">
        <v>4199600</v>
      </c>
      <c r="R11" s="282">
        <v>55800</v>
      </c>
      <c r="S11" s="282">
        <v>97100</v>
      </c>
      <c r="T11" s="282">
        <v>33500</v>
      </c>
      <c r="U11" s="283">
        <v>63600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v>301800</v>
      </c>
      <c r="F12" s="291">
        <v>259200</v>
      </c>
      <c r="G12" s="291">
        <v>254100</v>
      </c>
      <c r="H12" s="291">
        <v>5100</v>
      </c>
      <c r="I12" s="292">
        <v>42600</v>
      </c>
      <c r="J12" s="264"/>
      <c r="K12" s="284" t="s">
        <v>51</v>
      </c>
      <c r="L12" s="281" t="s">
        <v>44</v>
      </c>
      <c r="M12" s="293">
        <v>259200</v>
      </c>
      <c r="N12" s="293">
        <v>254100</v>
      </c>
      <c r="O12" s="293">
        <v>5100</v>
      </c>
      <c r="P12" s="293">
        <v>253700</v>
      </c>
      <c r="Q12" s="293">
        <v>255100</v>
      </c>
      <c r="R12" s="293">
        <v>-1400</v>
      </c>
      <c r="S12" s="293">
        <v>5500</v>
      </c>
      <c r="T12" s="293">
        <v>-1000</v>
      </c>
      <c r="U12" s="294">
        <v>6500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v>106.3</v>
      </c>
      <c r="F13" s="296">
        <v>106</v>
      </c>
      <c r="G13" s="296">
        <v>106</v>
      </c>
      <c r="H13" s="296">
        <v>104.3</v>
      </c>
      <c r="I13" s="297">
        <v>109.3</v>
      </c>
      <c r="J13" s="264"/>
      <c r="K13" s="302"/>
      <c r="L13" s="281" t="s">
        <v>46</v>
      </c>
      <c r="M13" s="296">
        <v>106</v>
      </c>
      <c r="N13" s="296">
        <v>106</v>
      </c>
      <c r="O13" s="296">
        <v>104.3</v>
      </c>
      <c r="P13" s="296">
        <v>106</v>
      </c>
      <c r="Q13" s="296">
        <v>106.1</v>
      </c>
      <c r="R13" s="296">
        <v>97.5</v>
      </c>
      <c r="S13" s="296">
        <v>105.7</v>
      </c>
      <c r="T13" s="296">
        <v>97</v>
      </c>
      <c r="U13" s="297">
        <v>110.2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v>100</v>
      </c>
      <c r="F14" s="296">
        <v>89.9</v>
      </c>
      <c r="G14" s="296">
        <v>87.3</v>
      </c>
      <c r="H14" s="296">
        <v>2.6</v>
      </c>
      <c r="I14" s="297">
        <v>10.1</v>
      </c>
      <c r="J14" s="264"/>
      <c r="K14" s="275"/>
      <c r="L14" s="281" t="s">
        <v>52</v>
      </c>
      <c r="M14" s="296">
        <v>100</v>
      </c>
      <c r="N14" s="296">
        <v>97.1</v>
      </c>
      <c r="O14" s="296">
        <v>2.9</v>
      </c>
      <c r="P14" s="296">
        <v>97.7</v>
      </c>
      <c r="Q14" s="296">
        <v>96.5</v>
      </c>
      <c r="R14" s="296">
        <v>1.2</v>
      </c>
      <c r="S14" s="296">
        <v>2.2999999999999998</v>
      </c>
      <c r="T14" s="296">
        <v>0.6</v>
      </c>
      <c r="U14" s="297">
        <v>1.7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v>100</v>
      </c>
      <c r="F15" s="309">
        <v>90.2</v>
      </c>
      <c r="G15" s="309">
        <v>87.7</v>
      </c>
      <c r="H15" s="309">
        <v>2.4</v>
      </c>
      <c r="I15" s="310">
        <v>9.8000000000000007</v>
      </c>
      <c r="J15" s="264"/>
      <c r="K15" s="311" t="s">
        <v>53</v>
      </c>
      <c r="L15" s="308" t="s">
        <v>54</v>
      </c>
      <c r="M15" s="309">
        <v>100</v>
      </c>
      <c r="N15" s="309">
        <v>97.3</v>
      </c>
      <c r="O15" s="309">
        <v>2.7</v>
      </c>
      <c r="P15" s="309">
        <v>97.8</v>
      </c>
      <c r="Q15" s="309">
        <v>96.6</v>
      </c>
      <c r="R15" s="309">
        <v>1.2</v>
      </c>
      <c r="S15" s="309">
        <v>2.2000000000000002</v>
      </c>
      <c r="T15" s="309">
        <v>0.7</v>
      </c>
      <c r="U15" s="310">
        <v>1.5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3"/>
      <c r="K16" s="264"/>
      <c r="L16" s="31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111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17年10月</v>
      </c>
      <c r="E20" s="282">
        <f>SUM(F20:AM20)</f>
        <v>465700</v>
      </c>
      <c r="F20" s="282">
        <v>9200</v>
      </c>
      <c r="G20" s="282">
        <v>5400</v>
      </c>
      <c r="H20" s="282">
        <v>4500</v>
      </c>
      <c r="I20" s="282">
        <v>223300</v>
      </c>
      <c r="J20" s="282">
        <v>38700</v>
      </c>
      <c r="K20" s="282">
        <v>81800</v>
      </c>
      <c r="L20" s="282">
        <v>6400</v>
      </c>
      <c r="M20" s="282">
        <v>3200</v>
      </c>
      <c r="N20" s="282">
        <v>1700</v>
      </c>
      <c r="O20" s="282">
        <v>3600</v>
      </c>
      <c r="P20" s="282">
        <v>57500</v>
      </c>
      <c r="Q20" s="282">
        <v>2100</v>
      </c>
      <c r="R20" s="282">
        <v>3700</v>
      </c>
      <c r="S20" s="282">
        <v>2100</v>
      </c>
      <c r="T20" s="282">
        <v>2800</v>
      </c>
      <c r="U20" s="282">
        <v>12200</v>
      </c>
      <c r="V20" s="282">
        <v>3000</v>
      </c>
      <c r="W20" s="282">
        <v>3400</v>
      </c>
      <c r="X20" s="282">
        <v>0</v>
      </c>
      <c r="Y20" s="282">
        <v>1000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22">
        <v>100</v>
      </c>
    </row>
    <row r="21" spans="1:37" ht="14.25">
      <c r="A21" s="323"/>
      <c r="B21" s="324" t="s">
        <v>39</v>
      </c>
      <c r="C21" s="285" t="s">
        <v>40</v>
      </c>
      <c r="D21" s="281" t="str">
        <f>D7</f>
        <v>16年10月</v>
      </c>
      <c r="E21" s="282">
        <f>SUM($F$21:$AM$21)</f>
        <v>419000</v>
      </c>
      <c r="F21" s="282">
        <v>6300</v>
      </c>
      <c r="G21" s="282">
        <v>5500</v>
      </c>
      <c r="H21" s="282">
        <v>4200</v>
      </c>
      <c r="I21" s="282">
        <v>202800</v>
      </c>
      <c r="J21" s="282">
        <v>33900</v>
      </c>
      <c r="K21" s="282">
        <v>72300</v>
      </c>
      <c r="L21" s="282">
        <v>5100</v>
      </c>
      <c r="M21" s="282">
        <v>2900</v>
      </c>
      <c r="N21" s="282">
        <v>1300</v>
      </c>
      <c r="O21" s="282">
        <v>3800</v>
      </c>
      <c r="P21" s="282">
        <v>51900</v>
      </c>
      <c r="Q21" s="282">
        <v>2000</v>
      </c>
      <c r="R21" s="282">
        <v>3800</v>
      </c>
      <c r="S21" s="282">
        <v>2200</v>
      </c>
      <c r="T21" s="282">
        <v>2600</v>
      </c>
      <c r="U21" s="282">
        <v>11200</v>
      </c>
      <c r="V21" s="282">
        <v>2900</v>
      </c>
      <c r="W21" s="282">
        <v>3600</v>
      </c>
      <c r="X21" s="282">
        <v>0</v>
      </c>
      <c r="Y21" s="282">
        <v>700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  <c r="AK21" s="322">
        <v>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v>50700</v>
      </c>
      <c r="F22" s="293">
        <v>2900</v>
      </c>
      <c r="G22" s="293">
        <v>-100</v>
      </c>
      <c r="H22" s="293">
        <v>300</v>
      </c>
      <c r="I22" s="293">
        <v>20500</v>
      </c>
      <c r="J22" s="293">
        <v>4800</v>
      </c>
      <c r="K22" s="293">
        <v>9500</v>
      </c>
      <c r="L22" s="293">
        <v>1300</v>
      </c>
      <c r="M22" s="293">
        <v>300</v>
      </c>
      <c r="N22" s="293">
        <v>400</v>
      </c>
      <c r="O22" s="293">
        <v>-200</v>
      </c>
      <c r="P22" s="293">
        <v>5600</v>
      </c>
      <c r="Q22" s="293">
        <v>100</v>
      </c>
      <c r="R22" s="293">
        <v>-100</v>
      </c>
      <c r="S22" s="293">
        <v>-100</v>
      </c>
      <c r="T22" s="293">
        <v>200</v>
      </c>
      <c r="U22" s="293">
        <v>1000</v>
      </c>
      <c r="V22" s="293">
        <v>100</v>
      </c>
      <c r="W22" s="293">
        <v>-200</v>
      </c>
      <c r="X22" s="293">
        <v>0</v>
      </c>
      <c r="Y22" s="293">
        <v>300</v>
      </c>
      <c r="Z22" s="293">
        <v>0</v>
      </c>
      <c r="AA22" s="293">
        <v>0</v>
      </c>
      <c r="AB22" s="293">
        <v>0</v>
      </c>
      <c r="AC22" s="293">
        <v>0</v>
      </c>
      <c r="AD22" s="293">
        <v>0</v>
      </c>
      <c r="AE22" s="293">
        <v>0</v>
      </c>
      <c r="AF22" s="293">
        <v>0</v>
      </c>
      <c r="AG22" s="293">
        <v>0</v>
      </c>
      <c r="AH22" s="293">
        <v>0</v>
      </c>
      <c r="AI22" s="293">
        <v>0</v>
      </c>
      <c r="AJ22" s="293">
        <v>0</v>
      </c>
      <c r="AK22" s="293">
        <v>0</v>
      </c>
    </row>
    <row r="23" spans="1:37" ht="14.25">
      <c r="A23" s="188"/>
      <c r="B23" s="325"/>
      <c r="C23" s="295"/>
      <c r="D23" s="281" t="s">
        <v>46</v>
      </c>
      <c r="E23" s="298">
        <v>111.8</v>
      </c>
      <c r="F23" s="298">
        <v>146</v>
      </c>
      <c r="G23" s="298">
        <v>98.2</v>
      </c>
      <c r="H23" s="298">
        <v>107.1</v>
      </c>
      <c r="I23" s="298">
        <v>110.1</v>
      </c>
      <c r="J23" s="298">
        <v>114.2</v>
      </c>
      <c r="K23" s="298">
        <v>113.1</v>
      </c>
      <c r="L23" s="298">
        <v>125.5</v>
      </c>
      <c r="M23" s="298">
        <v>110.3</v>
      </c>
      <c r="N23" s="298">
        <v>130.80000000000001</v>
      </c>
      <c r="O23" s="298">
        <v>94.7</v>
      </c>
      <c r="P23" s="298">
        <v>110.8</v>
      </c>
      <c r="Q23" s="298">
        <v>105</v>
      </c>
      <c r="R23" s="298">
        <v>97.4</v>
      </c>
      <c r="S23" s="298">
        <v>95.5</v>
      </c>
      <c r="T23" s="298">
        <v>107.7</v>
      </c>
      <c r="U23" s="298">
        <v>108.9</v>
      </c>
      <c r="V23" s="298">
        <v>103.4</v>
      </c>
      <c r="W23" s="298">
        <v>94.4</v>
      </c>
      <c r="X23" s="296">
        <v>0</v>
      </c>
      <c r="Y23" s="296">
        <v>142.9</v>
      </c>
      <c r="Z23" s="296">
        <v>0</v>
      </c>
      <c r="AA23" s="296">
        <v>0</v>
      </c>
      <c r="AB23" s="296">
        <v>0</v>
      </c>
      <c r="AC23" s="296">
        <v>0</v>
      </c>
      <c r="AD23" s="296">
        <v>0</v>
      </c>
      <c r="AE23" s="296">
        <v>0</v>
      </c>
      <c r="AF23" s="296">
        <v>0</v>
      </c>
      <c r="AG23" s="296">
        <v>0</v>
      </c>
      <c r="AH23" s="296">
        <v>0</v>
      </c>
      <c r="AI23" s="296">
        <v>0</v>
      </c>
      <c r="AJ23" s="296">
        <v>0</v>
      </c>
      <c r="AK23" s="296">
        <v>0</v>
      </c>
    </row>
    <row r="24" spans="1:37" ht="14.25">
      <c r="A24" s="188"/>
      <c r="B24" s="325"/>
      <c r="C24" s="300"/>
      <c r="D24" s="281" t="str">
        <f>D6</f>
        <v>17年10月</v>
      </c>
      <c r="E24" s="282">
        <f>SUM($F$24:$AM$24)</f>
        <v>4487100</v>
      </c>
      <c r="F24" s="282">
        <v>58100</v>
      </c>
      <c r="G24" s="282">
        <v>50500</v>
      </c>
      <c r="H24" s="282">
        <v>35900</v>
      </c>
      <c r="I24" s="282">
        <v>2052500</v>
      </c>
      <c r="J24" s="282">
        <v>400200</v>
      </c>
      <c r="K24" s="282">
        <v>889200</v>
      </c>
      <c r="L24" s="282">
        <v>64400</v>
      </c>
      <c r="M24" s="282">
        <v>37100</v>
      </c>
      <c r="N24" s="282">
        <v>18300</v>
      </c>
      <c r="O24" s="282">
        <v>31400</v>
      </c>
      <c r="P24" s="282">
        <v>563800</v>
      </c>
      <c r="Q24" s="282">
        <v>22400</v>
      </c>
      <c r="R24" s="282">
        <v>37900</v>
      </c>
      <c r="S24" s="282">
        <v>20400</v>
      </c>
      <c r="T24" s="282">
        <v>26100</v>
      </c>
      <c r="U24" s="282">
        <v>119400</v>
      </c>
      <c r="V24" s="282">
        <v>27400</v>
      </c>
      <c r="W24" s="282">
        <v>17200</v>
      </c>
      <c r="X24" s="282">
        <v>600</v>
      </c>
      <c r="Y24" s="282">
        <v>10200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300</v>
      </c>
      <c r="AH24" s="322">
        <v>300</v>
      </c>
      <c r="AI24" s="322">
        <v>100</v>
      </c>
      <c r="AJ24" s="322">
        <v>100</v>
      </c>
      <c r="AK24" s="322">
        <v>2500</v>
      </c>
    </row>
    <row r="25" spans="1:37" ht="14.25">
      <c r="A25" s="188"/>
      <c r="B25" s="325"/>
      <c r="C25" s="285" t="s">
        <v>47</v>
      </c>
      <c r="D25" s="281" t="str">
        <f>D7</f>
        <v>16年10月</v>
      </c>
      <c r="E25" s="282">
        <f>SUM(F25:AM25)</f>
        <v>4233100</v>
      </c>
      <c r="F25" s="326">
        <v>42900</v>
      </c>
      <c r="G25" s="326">
        <v>50900</v>
      </c>
      <c r="H25" s="326">
        <v>35300</v>
      </c>
      <c r="I25" s="326">
        <v>1935800</v>
      </c>
      <c r="J25" s="326">
        <v>350500</v>
      </c>
      <c r="K25" s="326">
        <v>830300</v>
      </c>
      <c r="L25" s="326">
        <v>59000</v>
      </c>
      <c r="M25" s="326">
        <v>35900</v>
      </c>
      <c r="N25" s="326">
        <v>17500</v>
      </c>
      <c r="O25" s="326">
        <v>30300</v>
      </c>
      <c r="P25" s="326">
        <v>554700</v>
      </c>
      <c r="Q25" s="326">
        <v>21300</v>
      </c>
      <c r="R25" s="326">
        <v>40100</v>
      </c>
      <c r="S25" s="326">
        <v>22200</v>
      </c>
      <c r="T25" s="326">
        <v>26100</v>
      </c>
      <c r="U25" s="326">
        <v>120100</v>
      </c>
      <c r="V25" s="326">
        <v>28000</v>
      </c>
      <c r="W25" s="326">
        <v>18100</v>
      </c>
      <c r="X25" s="326">
        <v>1400</v>
      </c>
      <c r="Y25" s="326">
        <v>10500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2200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f>IF(E25=0,0,E24-E25)</f>
        <v>254000</v>
      </c>
      <c r="F26" s="293">
        <f>IF(F25=0,0,F24-F25)</f>
        <v>15200</v>
      </c>
      <c r="G26" s="293">
        <f>IF(G25=0,0,G24-G25)</f>
        <v>-400</v>
      </c>
      <c r="H26" s="293">
        <f>IF(H25=0,0,H24-H25)</f>
        <v>600</v>
      </c>
      <c r="I26" s="293">
        <f>IF(I25=0,0,I24-I25)</f>
        <v>116700</v>
      </c>
      <c r="J26" s="293">
        <v>49700</v>
      </c>
      <c r="K26" s="293">
        <v>58900</v>
      </c>
      <c r="L26" s="293">
        <v>5400</v>
      </c>
      <c r="M26" s="293">
        <v>1200</v>
      </c>
      <c r="N26" s="293">
        <v>800</v>
      </c>
      <c r="O26" s="293">
        <v>1100</v>
      </c>
      <c r="P26" s="293">
        <v>9100</v>
      </c>
      <c r="Q26" s="293">
        <v>1100</v>
      </c>
      <c r="R26" s="293">
        <v>-2200</v>
      </c>
      <c r="S26" s="293">
        <v>-1800</v>
      </c>
      <c r="T26" s="293">
        <v>0</v>
      </c>
      <c r="U26" s="293">
        <v>-700</v>
      </c>
      <c r="V26" s="293">
        <v>-600</v>
      </c>
      <c r="W26" s="293">
        <v>-900</v>
      </c>
      <c r="X26" s="293">
        <v>-800</v>
      </c>
      <c r="Y26" s="293">
        <v>-300</v>
      </c>
      <c r="Z26" s="293">
        <v>100</v>
      </c>
      <c r="AA26" s="293">
        <v>100</v>
      </c>
      <c r="AB26" s="293">
        <v>200</v>
      </c>
      <c r="AC26" s="293">
        <v>100</v>
      </c>
      <c r="AD26" s="293">
        <v>100</v>
      </c>
      <c r="AE26" s="293">
        <v>100</v>
      </c>
      <c r="AF26" s="293">
        <v>100</v>
      </c>
      <c r="AG26" s="293">
        <v>300</v>
      </c>
      <c r="AH26" s="293">
        <v>300</v>
      </c>
      <c r="AI26" s="293">
        <v>100</v>
      </c>
      <c r="AJ26" s="293">
        <v>100</v>
      </c>
      <c r="AK26" s="293">
        <v>300</v>
      </c>
    </row>
    <row r="27" spans="1:37" ht="14.25">
      <c r="A27" s="188"/>
      <c r="B27" s="321"/>
      <c r="C27" s="303"/>
      <c r="D27" s="281" t="s">
        <v>46</v>
      </c>
      <c r="E27" s="296">
        <v>106</v>
      </c>
      <c r="F27" s="296">
        <v>135.4</v>
      </c>
      <c r="G27" s="296">
        <v>99.2</v>
      </c>
      <c r="H27" s="296">
        <v>101.7</v>
      </c>
      <c r="I27" s="296">
        <v>106</v>
      </c>
      <c r="J27" s="296">
        <v>114.2</v>
      </c>
      <c r="K27" s="296">
        <v>107.1</v>
      </c>
      <c r="L27" s="296">
        <v>109.2</v>
      </c>
      <c r="M27" s="296">
        <v>103.3</v>
      </c>
      <c r="N27" s="296">
        <v>104.6</v>
      </c>
      <c r="O27" s="296">
        <v>103.6</v>
      </c>
      <c r="P27" s="296">
        <v>101.6</v>
      </c>
      <c r="Q27" s="296">
        <v>105.2</v>
      </c>
      <c r="R27" s="296">
        <v>94.5</v>
      </c>
      <c r="S27" s="296">
        <v>91.9</v>
      </c>
      <c r="T27" s="296">
        <v>100</v>
      </c>
      <c r="U27" s="296">
        <v>99.4</v>
      </c>
      <c r="V27" s="296">
        <v>97.9</v>
      </c>
      <c r="W27" s="296">
        <v>95</v>
      </c>
      <c r="X27" s="296">
        <v>42.9</v>
      </c>
      <c r="Y27" s="296">
        <v>97.1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v>113.6</v>
      </c>
    </row>
    <row r="28" spans="1:37" ht="14.25">
      <c r="A28" s="188"/>
      <c r="B28" s="304"/>
      <c r="C28" s="305"/>
      <c r="D28" s="281" t="s">
        <v>52</v>
      </c>
      <c r="E28" s="296">
        <f>SUM($F$28:$AM$28)</f>
        <v>100</v>
      </c>
      <c r="F28" s="296">
        <f>IF($F$20=0,0,IF($E$20=0,0,$F$20/$E$20))*100</f>
        <v>1.9755207214945243</v>
      </c>
      <c r="G28" s="296">
        <f>IF($G$20=0,0,IF($E$20=0,0,$G$20/$E$20))*100</f>
        <v>1.1595447713120033</v>
      </c>
      <c r="H28" s="296">
        <f>IF($H$20=0,0,IF($E$20=0,0,$H$20/$E$20))*100</f>
        <v>0.96628730942666963</v>
      </c>
      <c r="I28" s="296">
        <f>IF($I$20=0,0,IF($E$20=0,0,$I$20/$E$20))*100</f>
        <v>47.949323598883403</v>
      </c>
      <c r="J28" s="296">
        <f>IF($J$20=0,0,IF($E$20=0,0,$J$20/$E$20))*100</f>
        <v>8.3100708610693577</v>
      </c>
      <c r="K28" s="296">
        <f>IF($K$20=0,0,IF($E$20=0,0,$K$20/$E$20))*100</f>
        <v>17.564955980244793</v>
      </c>
      <c r="L28" s="296">
        <f>IF($L$20=0,0,IF($E$20=0,0,$L$20/$E$20))*100</f>
        <v>1.37427528451793</v>
      </c>
      <c r="M28" s="296">
        <f>IF($M$20=0,0,IF($E$20=0,0,$M$20/$E$20))*100</f>
        <v>0.68713764225896501</v>
      </c>
      <c r="N28" s="296">
        <f>IF($N$20=0,0,IF($E$20=0,0,$N$20/$E$20))*100</f>
        <v>0.36504187245007513</v>
      </c>
      <c r="O28" s="296">
        <f>IF($O$20=0,0,IF($E$20=0,0,$O$20/$E$20))*100</f>
        <v>0.77302984754133564</v>
      </c>
      <c r="P28" s="296">
        <f>IF($P$20=0,0,IF($E$20=0,0,$P$20/$E$20))*100</f>
        <v>12.347004509340778</v>
      </c>
      <c r="Q28" s="296">
        <f>IF($Q$20=0,0,IF($E$20=0,0,$Q$20/$E$20))*100</f>
        <v>0.45093407773244581</v>
      </c>
      <c r="R28" s="296">
        <f>IF($R$20=0,0,IF($E$20=0,0,$R$20/$E$20))*100</f>
        <v>0.79450289886192837</v>
      </c>
      <c r="S28" s="296">
        <f>IF($S$20=0,0,IF($E$20=0,0,$S$20/$E$20))*100</f>
        <v>0.45093407773244581</v>
      </c>
      <c r="T28" s="296">
        <f>IF($T$20=0,0,IF($E$20=0,0,$T$20/$E$20))*100</f>
        <v>0.60124543697659438</v>
      </c>
      <c r="U28" s="296">
        <f>IF($U$20=0,0,IF($E$20=0,0,$U$20/$E$20))*100</f>
        <v>2.619712261112304</v>
      </c>
      <c r="V28" s="296">
        <f>IF($V$20=0,0,IF($E$20=0,0,$V$20/$E$20))*100</f>
        <v>0.64419153961777964</v>
      </c>
      <c r="W28" s="296">
        <f>IF($W$20=0,0,IF($E$20=0,0,$W$20/$E$20))*100</f>
        <v>0.73008374490015027</v>
      </c>
      <c r="X28" s="296">
        <f>IF($X$20=0,0,IF($E$20=0,0,$X$20/$E$20))*100</f>
        <v>0</v>
      </c>
      <c r="Y28" s="296">
        <f>IF($Y$20=0,0,IF($E$20=0,0,$Y$20/$E$20))*100</f>
        <v>0.21473051320592659</v>
      </c>
      <c r="Z28" s="296">
        <f>IF($Z$20=0,0,IF($E$20=0,0,$Z$20/$E$20))*100</f>
        <v>0</v>
      </c>
      <c r="AA28" s="296">
        <f>IF($AA$20=0,0,IF($E$20=0,0,$AA$20/$E$20))*100</f>
        <v>0</v>
      </c>
      <c r="AB28" s="296">
        <f>IF($AB$20=0,0,IF($E$20=0,0,$AB$20/$E$20))*100</f>
        <v>0</v>
      </c>
      <c r="AC28" s="296">
        <f>IF($AC$20=0,0,IF($E$20=0,0,$AC$20/$E$20))*100</f>
        <v>0</v>
      </c>
      <c r="AD28" s="296">
        <f>IF($AD$20=0,0,IF($E$20=0,0,$AD$20/$E$20))*100</f>
        <v>0</v>
      </c>
      <c r="AE28" s="296">
        <f>IF($AE$20=0,0,IF($E$20=0,0,$AE$20/$E$20))*100</f>
        <v>0</v>
      </c>
      <c r="AF28" s="296">
        <f>IF($AF$20=0,0,IF($E$20=0,0,$AF$20/$E$20))*100</f>
        <v>0</v>
      </c>
      <c r="AG28" s="296">
        <f>IF($AG$20=0,0,IF($E$20=0,0,$AG$20/$E$20))*100</f>
        <v>0</v>
      </c>
      <c r="AH28" s="296">
        <f>IF($AH$20=0,0,IF($E$20=0,0,$AH$20/$E$20))*100</f>
        <v>0</v>
      </c>
      <c r="AI28" s="296">
        <f>IF($AI$20=0,0,IF($E$20=0,0,$AI$20/$E$20))*100</f>
        <v>0</v>
      </c>
      <c r="AJ28" s="296">
        <f>IF($AJ$20=0,0,IF($E$20=0,0,$AJ$20/$E$20))*100</f>
        <v>0</v>
      </c>
      <c r="AK28" s="296">
        <f>IF($AK$20=0,0,IF($E$20=0,0,$AK$20/$E$20))*100</f>
        <v>2.1473051320592657E-2</v>
      </c>
    </row>
    <row r="29" spans="1:37" ht="14.25">
      <c r="A29" s="188"/>
      <c r="B29" s="328" t="s">
        <v>53</v>
      </c>
      <c r="C29" s="307"/>
      <c r="D29" s="308" t="s">
        <v>54</v>
      </c>
      <c r="E29" s="309">
        <v>100</v>
      </c>
      <c r="F29" s="309">
        <f>IF($F$24=0,0,IF($E$24=0,0,$F$24/$E$24))*100</f>
        <v>1.294822936863453</v>
      </c>
      <c r="G29" s="309">
        <f>IF($G$24=0,0,IF($E$24=0,0,$G$24/$E$24))*100</f>
        <v>1.1254485079449978</v>
      </c>
      <c r="H29" s="309">
        <f>IF($H$24=0,0,IF($E$24=0,0,$H$24/$E$24))*100</f>
        <v>0.80007131554901822</v>
      </c>
      <c r="I29" s="309">
        <f>IF($I$24=0,0,IF($E$24=0,0,$I$24/$E$24))*100</f>
        <v>45.742238862516992</v>
      </c>
      <c r="J29" s="309">
        <f>IF($J$24=0,0,IF($E$24=0,0,$J$24/$E$24))*100</f>
        <v>8.9189008491007549</v>
      </c>
      <c r="K29" s="309">
        <f>IF($K$24=0,0,IF($E$24=0,0,$K$24/$E$24))*100</f>
        <v>19.816808183459251</v>
      </c>
      <c r="L29" s="309">
        <f>IF($L$24=0,0,IF($E$24=0,0,$L$24/$E$24))*100</f>
        <v>1.4352254239932249</v>
      </c>
      <c r="M29" s="309">
        <f>IF($M$24=0,0,IF($E$24=0,0,$M$24/$E$24))*100</f>
        <v>0.82681464643087965</v>
      </c>
      <c r="N29" s="309">
        <f>IF($N$24=0,0,IF($E$24=0,0,$N$24/$E$24))*100</f>
        <v>0.40783579594838537</v>
      </c>
      <c r="O29" s="309">
        <f>IF($O$24=0,0,IF($E$24=0,0,$O$24/$E$24))*100</f>
        <v>0.69978382474203826</v>
      </c>
      <c r="P29" s="309">
        <f>IF($P$24=0,0,IF($E$24=0,0,$P$24/$E$24))*100</f>
        <v>12.564908292661183</v>
      </c>
      <c r="Q29" s="309">
        <f>IF($Q$24=0,0,IF($E$24=0,0,$Q$24/$E$24))*100</f>
        <v>0.49920884312807823</v>
      </c>
      <c r="R29" s="309">
        <f>IF($R$24=0,0,IF($E$24=0,0,$R$24/$E$24))*100</f>
        <v>0.84464353368545375</v>
      </c>
      <c r="S29" s="309">
        <f>IF($S$24=0,0,IF($E$24=0,0,$S$24/$E$24))*100</f>
        <v>0.45463662499164276</v>
      </c>
      <c r="T29" s="309">
        <f>IF($T$24=0,0,IF($E$24=0,0,$T$24/$E$24))*100</f>
        <v>0.58166744668048409</v>
      </c>
      <c r="U29" s="309">
        <f>IF($U$24=0,0,IF($E$24=0,0,$U$24/$E$24))*100</f>
        <v>2.6609614227452028</v>
      </c>
      <c r="V29" s="309">
        <f>IF($V$24=0,0,IF($E$24=0,0,$V$24/$E$24))*100</f>
        <v>0.6106393884691671</v>
      </c>
      <c r="W29" s="309">
        <f>IF($W$24=0,0,IF($E$24=0,0,$W$24/$E$24))*100</f>
        <v>0.3833210759733458</v>
      </c>
      <c r="X29" s="309">
        <f>IF($X$24=0,0,IF($E$24=0,0,$X$24/$E$24))*100</f>
        <v>1.3371665440930667E-2</v>
      </c>
      <c r="Y29" s="309">
        <f>IF($Y$24=0,0,IF($E$24=0,0,$Y$24/$E$24))*100</f>
        <v>0.22731831249582138</v>
      </c>
      <c r="Z29" s="309">
        <f>IF($Z$24=0,0,IF($E$24=0,0,$Z$24/$E$24))*100</f>
        <v>2.2286109068217781E-3</v>
      </c>
      <c r="AA29" s="309">
        <f>IF($AA$24=0,0,IF($E$24=0,0,$AA$24/$E$24))*100</f>
        <v>2.2286109068217781E-3</v>
      </c>
      <c r="AB29" s="309">
        <f>IF($AB$24=0,0,IF($E$24=0,0,$AB$24/$E$24))*100</f>
        <v>4.4572218136435561E-3</v>
      </c>
      <c r="AC29" s="309">
        <f>IF($AC$24=0,0,IF($E$24=0,0,$AC$24/$E$24))*100</f>
        <v>2.2286109068217781E-3</v>
      </c>
      <c r="AD29" s="309">
        <f>IF($AD$24=0,0,IF($E$24=0,0,$AD$24/$E$24))*100</f>
        <v>2.2286109068217781E-3</v>
      </c>
      <c r="AE29" s="309">
        <f>IF($AE$24=0,0,IF($E$24=0,0,$AE$24/$E$24))*100</f>
        <v>2.2286109068217781E-3</v>
      </c>
      <c r="AF29" s="309">
        <f>IF($AF$24=0,0,IF($E$24=0,0,$AF$24/$E$24))*100</f>
        <v>2.2286109068217781E-3</v>
      </c>
      <c r="AG29" s="309">
        <f>IF($AG$24=0,0,IF($E$24=0,0,$AG$24/$E$24))*100</f>
        <v>6.6858327204653333E-3</v>
      </c>
      <c r="AH29" s="309">
        <f>IF($AH$24=0,0,IF($E$24=0,0,$AH$24/$E$24))*100</f>
        <v>6.6858327204653333E-3</v>
      </c>
      <c r="AI29" s="309">
        <f>IF($AI$24=0,0,IF($E$24=0,0,$AI$24/$E$24))*100</f>
        <v>2.2286109068217781E-3</v>
      </c>
      <c r="AJ29" s="309">
        <f>IF($AJ$24=0,0,IF($E$24=0,0,$AJ$24/$E$24))*100</f>
        <v>2.2286109068217781E-3</v>
      </c>
      <c r="AK29" s="309">
        <f>IF($AK$24=0,0,IF($E$24=0,0,$AK$24/$E$24))*100</f>
        <v>5.571527267054445E-2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11月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331" t="s">
        <v>117</v>
      </c>
      <c r="E6" s="278">
        <f>F6+I6</f>
        <v>496700</v>
      </c>
      <c r="F6" s="278">
        <f>G6+H6</f>
        <v>447200</v>
      </c>
      <c r="G6" s="278">
        <f>ROUND(N6,-2)</f>
        <v>441400</v>
      </c>
      <c r="H6" s="278">
        <f>ROUND(O6,-2)</f>
        <v>5800</v>
      </c>
      <c r="I6" s="279">
        <v>49500</v>
      </c>
      <c r="J6" s="264"/>
      <c r="K6" s="280"/>
      <c r="L6" s="281" t="str">
        <f>D6</f>
        <v>17年11月</v>
      </c>
      <c r="M6" s="282">
        <f>N6+O6</f>
        <v>447200</v>
      </c>
      <c r="N6" s="282">
        <f>Q6+T6</f>
        <v>441400</v>
      </c>
      <c r="O6" s="282">
        <f>R6+U6</f>
        <v>5800</v>
      </c>
      <c r="P6" s="282">
        <f>Q6+R6</f>
        <v>443900</v>
      </c>
      <c r="Q6" s="282">
        <v>439000</v>
      </c>
      <c r="R6" s="282">
        <v>4900</v>
      </c>
      <c r="S6" s="282">
        <f>T6+U6</f>
        <v>3300</v>
      </c>
      <c r="T6" s="282">
        <v>2400</v>
      </c>
      <c r="U6" s="283">
        <v>900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332" t="s">
        <v>116</v>
      </c>
      <c r="E7" s="278">
        <f>F7+I7</f>
        <v>455000</v>
      </c>
      <c r="F7" s="278">
        <f>G7+H7</f>
        <v>409900</v>
      </c>
      <c r="G7" s="278">
        <f>N7</f>
        <v>404600</v>
      </c>
      <c r="H7" s="278">
        <f>O7</f>
        <v>5300</v>
      </c>
      <c r="I7" s="333">
        <v>45100</v>
      </c>
      <c r="J7" s="264"/>
      <c r="K7" s="284" t="s">
        <v>42</v>
      </c>
      <c r="L7" s="281" t="str">
        <f>D7</f>
        <v>16年11月</v>
      </c>
      <c r="M7" s="282">
        <f>N7+O7</f>
        <v>409900</v>
      </c>
      <c r="N7" s="282">
        <f>Q7+T7</f>
        <v>404600</v>
      </c>
      <c r="O7" s="282">
        <f>R7+U7</f>
        <v>5300</v>
      </c>
      <c r="P7" s="282">
        <f>Q7+R7</f>
        <v>406900</v>
      </c>
      <c r="Q7" s="334">
        <v>402500</v>
      </c>
      <c r="R7" s="334">
        <v>4400</v>
      </c>
      <c r="S7" s="282">
        <f>T7+U7</f>
        <v>3000</v>
      </c>
      <c r="T7" s="334">
        <v>2100</v>
      </c>
      <c r="U7" s="335">
        <v>900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f>E6-E7</f>
        <v>41700</v>
      </c>
      <c r="F8" s="291">
        <f>F6-F7</f>
        <v>37300</v>
      </c>
      <c r="G8" s="291">
        <f>G6-G7</f>
        <v>36800</v>
      </c>
      <c r="H8" s="291">
        <f>H6-H7</f>
        <v>500</v>
      </c>
      <c r="I8" s="292">
        <f>I6-I7</f>
        <v>4400</v>
      </c>
      <c r="J8" s="264"/>
      <c r="K8" s="284" t="s">
        <v>45</v>
      </c>
      <c r="L8" s="281" t="s">
        <v>44</v>
      </c>
      <c r="M8" s="293">
        <f t="shared" ref="M8:U8" si="0">M6-M7</f>
        <v>37300</v>
      </c>
      <c r="N8" s="293">
        <f t="shared" si="0"/>
        <v>36800</v>
      </c>
      <c r="O8" s="293">
        <f t="shared" si="0"/>
        <v>500</v>
      </c>
      <c r="P8" s="293">
        <f t="shared" si="0"/>
        <v>37000</v>
      </c>
      <c r="Q8" s="293">
        <f t="shared" si="0"/>
        <v>36500</v>
      </c>
      <c r="R8" s="293">
        <f t="shared" si="0"/>
        <v>500</v>
      </c>
      <c r="S8" s="293">
        <f t="shared" si="0"/>
        <v>300</v>
      </c>
      <c r="T8" s="293">
        <f t="shared" si="0"/>
        <v>300</v>
      </c>
      <c r="U8" s="294">
        <f t="shared" si="0"/>
        <v>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f>IF(E6&gt;0,IF(E7&gt;0,E6/E7*100,0),0)</f>
        <v>109.16483516483517</v>
      </c>
      <c r="F9" s="296">
        <f>IF(F6&gt;0,IF(F7&gt;0,F6/F7*100,0),0)</f>
        <v>109.09978043425225</v>
      </c>
      <c r="G9" s="296">
        <f>IF(G6&gt;0,IF(G7&gt;0,G6/G7*100,0),0)</f>
        <v>109.09540286702916</v>
      </c>
      <c r="H9" s="296">
        <f>IF(H6&gt;0,IF(H7&gt;0,H6/H7*100,0),0)</f>
        <v>109.43396226415094</v>
      </c>
      <c r="I9" s="297">
        <f>IF(I6&gt;0,IF(I7&gt;0,I6/I7*100,0),0)</f>
        <v>109.75609756097562</v>
      </c>
      <c r="J9" s="264"/>
      <c r="K9" s="290"/>
      <c r="L9" s="281" t="s">
        <v>46</v>
      </c>
      <c r="M9" s="298">
        <f t="shared" ref="M9:U9" si="1">IF(M6&gt;0,IF(M7&gt;0,M6/M7*100,0),0)</f>
        <v>109.09978043425225</v>
      </c>
      <c r="N9" s="298">
        <f t="shared" si="1"/>
        <v>109.09540286702916</v>
      </c>
      <c r="O9" s="298">
        <f t="shared" si="1"/>
        <v>109.43396226415094</v>
      </c>
      <c r="P9" s="298">
        <f t="shared" si="1"/>
        <v>109.09314327844679</v>
      </c>
      <c r="Q9" s="298">
        <f t="shared" si="1"/>
        <v>109.06832298136646</v>
      </c>
      <c r="R9" s="298">
        <f t="shared" si="1"/>
        <v>111.36363636363636</v>
      </c>
      <c r="S9" s="298">
        <f t="shared" si="1"/>
        <v>110.00000000000001</v>
      </c>
      <c r="T9" s="298">
        <f t="shared" si="1"/>
        <v>114.28571428571428</v>
      </c>
      <c r="U9" s="299">
        <f t="shared" si="1"/>
        <v>100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17年11月</v>
      </c>
      <c r="E10" s="278">
        <f>I10+F10</f>
        <v>5611200</v>
      </c>
      <c r="F10" s="278">
        <f>SUM(G10:H10)</f>
        <v>5058900</v>
      </c>
      <c r="G10" s="278">
        <f>N10</f>
        <v>4928600</v>
      </c>
      <c r="H10" s="278">
        <f>O10</f>
        <v>130300</v>
      </c>
      <c r="I10" s="279">
        <v>552300</v>
      </c>
      <c r="J10" s="301"/>
      <c r="K10" s="290"/>
      <c r="L10" s="281" t="str">
        <f>D6</f>
        <v>17年11月</v>
      </c>
      <c r="M10" s="282">
        <f>SUM(N10:O10)</f>
        <v>5058900</v>
      </c>
      <c r="N10" s="282">
        <f>Q10+T10</f>
        <v>4928600</v>
      </c>
      <c r="O10" s="282">
        <f>R10+U10</f>
        <v>130300</v>
      </c>
      <c r="P10" s="282">
        <f>SUM(Q10:R10)</f>
        <v>4953000</v>
      </c>
      <c r="Q10" s="282">
        <v>4893700</v>
      </c>
      <c r="R10" s="282">
        <v>59300</v>
      </c>
      <c r="S10" s="282">
        <f>SUM(T10:U10)</f>
        <v>105900</v>
      </c>
      <c r="T10" s="282">
        <v>34900</v>
      </c>
      <c r="U10" s="283">
        <v>71000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16年11月</v>
      </c>
      <c r="E11" s="278">
        <f>I11+F11</f>
        <v>5267700</v>
      </c>
      <c r="F11" s="278">
        <f>SUM(G11:H11)</f>
        <v>4762400</v>
      </c>
      <c r="G11" s="278">
        <f>N11</f>
        <v>4637700</v>
      </c>
      <c r="H11" s="278">
        <f>O11</f>
        <v>124700</v>
      </c>
      <c r="I11" s="279">
        <v>505300</v>
      </c>
      <c r="J11" s="264"/>
      <c r="K11" s="284" t="s">
        <v>48</v>
      </c>
      <c r="L11" s="281" t="str">
        <f>D7</f>
        <v>16年11月</v>
      </c>
      <c r="M11" s="282">
        <f>SUM(N11:O11)</f>
        <v>4762400</v>
      </c>
      <c r="N11" s="282">
        <f>Q11+T11</f>
        <v>4637700</v>
      </c>
      <c r="O11" s="282">
        <f>R11+U11</f>
        <v>124700</v>
      </c>
      <c r="P11" s="282">
        <f>SUM(Q11:R11)</f>
        <v>4662300</v>
      </c>
      <c r="Q11" s="282">
        <v>4602100</v>
      </c>
      <c r="R11" s="282">
        <v>60200</v>
      </c>
      <c r="S11" s="282">
        <f>SUM(T11:U11)</f>
        <v>100100</v>
      </c>
      <c r="T11" s="282">
        <v>35600</v>
      </c>
      <c r="U11" s="283">
        <v>64500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f>E10-E11</f>
        <v>343500</v>
      </c>
      <c r="F12" s="291">
        <f>F10-F11</f>
        <v>296500</v>
      </c>
      <c r="G12" s="291">
        <f>G10-G11</f>
        <v>290900</v>
      </c>
      <c r="H12" s="291">
        <f>H10-H11</f>
        <v>5600</v>
      </c>
      <c r="I12" s="292">
        <f>I10-I11</f>
        <v>47000</v>
      </c>
      <c r="J12" s="264"/>
      <c r="K12" s="284" t="s">
        <v>51</v>
      </c>
      <c r="L12" s="281" t="s">
        <v>44</v>
      </c>
      <c r="M12" s="293">
        <f t="shared" ref="M12:U12" si="2">M10-M11</f>
        <v>296500</v>
      </c>
      <c r="N12" s="293">
        <f t="shared" si="2"/>
        <v>290900</v>
      </c>
      <c r="O12" s="293">
        <f t="shared" si="2"/>
        <v>5600</v>
      </c>
      <c r="P12" s="293">
        <f t="shared" si="2"/>
        <v>290700</v>
      </c>
      <c r="Q12" s="293">
        <f t="shared" si="2"/>
        <v>291600</v>
      </c>
      <c r="R12" s="293">
        <f t="shared" si="2"/>
        <v>-900</v>
      </c>
      <c r="S12" s="293">
        <f t="shared" si="2"/>
        <v>5800</v>
      </c>
      <c r="T12" s="293">
        <f t="shared" si="2"/>
        <v>-700</v>
      </c>
      <c r="U12" s="294">
        <f t="shared" si="2"/>
        <v>6500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f>IF(E10&gt;0,IF(E11&gt;0,E10/E11*100,0),0)</f>
        <v>106.52087248704368</v>
      </c>
      <c r="F13" s="296">
        <f>IF(F10&gt;0,IF(F11&gt;0,F10/F11*100,0),0)</f>
        <v>106.22585251133883</v>
      </c>
      <c r="G13" s="296">
        <f>IF(G10&gt;0,IF(G11&gt;0,G10/G11*100,0),0)</f>
        <v>106.27250576794532</v>
      </c>
      <c r="H13" s="296">
        <f>IF(H10&gt;0,IF(H11&gt;0,H10/H11*100,0),0)</f>
        <v>104.49077786688052</v>
      </c>
      <c r="I13" s="297">
        <f>IF(I10&gt;0,IF(I11&gt;0,I10/I11*100,0),0)</f>
        <v>109.30140510587769</v>
      </c>
      <c r="J13" s="264"/>
      <c r="K13" s="302"/>
      <c r="L13" s="281" t="s">
        <v>46</v>
      </c>
      <c r="M13" s="296">
        <f t="shared" ref="M13:U13" si="3">IF(M10&gt;0,IF(M11&gt;0,M10/M11*100,0),0)</f>
        <v>106.22585251133883</v>
      </c>
      <c r="N13" s="296">
        <f t="shared" si="3"/>
        <v>106.27250576794532</v>
      </c>
      <c r="O13" s="296">
        <f t="shared" si="3"/>
        <v>104.49077786688052</v>
      </c>
      <c r="P13" s="296">
        <f t="shared" si="3"/>
        <v>106.23512000514768</v>
      </c>
      <c r="Q13" s="296">
        <f t="shared" si="3"/>
        <v>106.33623780448056</v>
      </c>
      <c r="R13" s="296">
        <f t="shared" si="3"/>
        <v>98.504983388704318</v>
      </c>
      <c r="S13" s="296">
        <f t="shared" si="3"/>
        <v>105.79420579420579</v>
      </c>
      <c r="T13" s="296">
        <f t="shared" si="3"/>
        <v>98.033707865168537</v>
      </c>
      <c r="U13" s="297">
        <f t="shared" si="3"/>
        <v>110.07751937984496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f>F14+I14</f>
        <v>100</v>
      </c>
      <c r="F14" s="296">
        <f>IF($F$6=0,0,IF($E$6=0,0,$F$6/$E$6))*100</f>
        <v>90.03422589087981</v>
      </c>
      <c r="G14" s="296">
        <f>IF($G$6=0,0,IF($E$6=0,0,$G$6/$E$6))*100</f>
        <v>88.866519025568763</v>
      </c>
      <c r="H14" s="296">
        <f>IF($H$6=0,0,IF($E$6=0,0,$H$6/$E$6))*100</f>
        <v>1.1677068653110529</v>
      </c>
      <c r="I14" s="297">
        <f>IF($I$6=0,0,IF($E$6=0,0,$I$6/$E$6))*100</f>
        <v>9.9657741091201935</v>
      </c>
      <c r="J14" s="264"/>
      <c r="K14" s="275"/>
      <c r="L14" s="281" t="s">
        <v>52</v>
      </c>
      <c r="M14" s="296">
        <f>N14+O14</f>
        <v>100.00000000000001</v>
      </c>
      <c r="N14" s="296">
        <f>IF($N$6=0,0,IF($M$6=0,0,$N$6/$M$6))*100</f>
        <v>98.703041144901619</v>
      </c>
      <c r="O14" s="296">
        <f>IF($O$6=0,0,IF($M$6=0,0,$O$6/$M$6))*100</f>
        <v>1.2969588550983899</v>
      </c>
      <c r="P14" s="296">
        <f>Q14+R14</f>
        <v>99.262075134168171</v>
      </c>
      <c r="Q14" s="296">
        <f>IF($Q$6=0,0,IF($M$6=0,0,$Q$6/$M$6))*100</f>
        <v>98.166368515205733</v>
      </c>
      <c r="R14" s="296">
        <f>IF($R$6=0,0,IF($M$6=0,0,$R$6/$M$6))*100</f>
        <v>1.0957066189624329</v>
      </c>
      <c r="S14" s="296">
        <f>T14+U14</f>
        <v>0.73792486583184258</v>
      </c>
      <c r="T14" s="296">
        <f>IF($T$6=0,0,IF($M$6=0,0,$T$6/$M$6))*100</f>
        <v>0.53667262969588547</v>
      </c>
      <c r="U14" s="297">
        <f>IF($U$6=0,0,IF($M$6=0,0,$U$6/$M$6))*100</f>
        <v>0.20125223613595708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f>F15+I15</f>
        <v>100.00000000000001</v>
      </c>
      <c r="F15" s="309">
        <f>IF($F$10=0,0,IF($E$10=0,0,$F$10/$E$10))*100</f>
        <v>90.157185628742525</v>
      </c>
      <c r="G15" s="309">
        <f>IF($G$10=0,0,IF($E$10=0,0,$G$10/$E$10))*100</f>
        <v>87.835044197319647</v>
      </c>
      <c r="H15" s="309">
        <f>IF($H$10=0,0,IF($E$10=0,0,$H$10/$E$10))*100</f>
        <v>2.3221414314228683</v>
      </c>
      <c r="I15" s="310">
        <f>IF($I$10=0,0,IF($E$10=0,0,$I$10/$E$10))*100</f>
        <v>9.8428143712574858</v>
      </c>
      <c r="J15" s="264"/>
      <c r="K15" s="311" t="s">
        <v>53</v>
      </c>
      <c r="L15" s="308" t="s">
        <v>54</v>
      </c>
      <c r="M15" s="309">
        <f>N15+O15</f>
        <v>100</v>
      </c>
      <c r="N15" s="309">
        <f>IF($N$10=0,0,IF($M$10=0,0,$N$10/$M$10))*100</f>
        <v>97.4243412599577</v>
      </c>
      <c r="O15" s="309">
        <f>IF($O$10=0,0,IF($M$10=0,0,$O$10/$M$10))*100</f>
        <v>2.5756587400423019</v>
      </c>
      <c r="P15" s="309">
        <f>Q15+R15</f>
        <v>97.906659550495178</v>
      </c>
      <c r="Q15" s="309">
        <f>IF($Q$10=0,0,IF($M$10=0,0,$Q$10/$M$10))*100</f>
        <v>96.734467967344685</v>
      </c>
      <c r="R15" s="309">
        <f>IF($R$10=0,0,IF($M$10=0,0,$R$10/$M$10))*100</f>
        <v>1.1721915831504872</v>
      </c>
      <c r="S15" s="309">
        <f>T15+U15</f>
        <v>2.0933404495048329</v>
      </c>
      <c r="T15" s="309">
        <f>IF($T$10=0,0,IF($M$10=0,0,$T$10/$M$10))*100</f>
        <v>0.68987329261301866</v>
      </c>
      <c r="U15" s="310">
        <f>IF($U$10=0,0,IF($M$10=0,0,$U$10/$M$10))*100</f>
        <v>1.4034671568918144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3"/>
      <c r="K16" s="264"/>
      <c r="L16" s="31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111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17年11月</v>
      </c>
      <c r="E20" s="282">
        <f>SUM(F20:AN20)</f>
        <v>441300</v>
      </c>
      <c r="F20" s="282">
        <v>8700</v>
      </c>
      <c r="G20" s="282">
        <v>6200</v>
      </c>
      <c r="H20" s="282">
        <v>3900</v>
      </c>
      <c r="I20" s="282">
        <v>202300</v>
      </c>
      <c r="J20" s="282">
        <v>38300</v>
      </c>
      <c r="K20" s="282">
        <v>74800</v>
      </c>
      <c r="L20" s="282">
        <v>5600</v>
      </c>
      <c r="M20" s="282">
        <v>3300</v>
      </c>
      <c r="N20" s="282">
        <v>1500</v>
      </c>
      <c r="O20" s="282">
        <v>4200</v>
      </c>
      <c r="P20" s="282">
        <v>59900</v>
      </c>
      <c r="Q20" s="282">
        <v>2400</v>
      </c>
      <c r="R20" s="282">
        <v>4600</v>
      </c>
      <c r="S20" s="282">
        <v>2500</v>
      </c>
      <c r="T20" s="282">
        <v>2700</v>
      </c>
      <c r="U20" s="282">
        <v>12000</v>
      </c>
      <c r="V20" s="282">
        <v>4000</v>
      </c>
      <c r="W20" s="282">
        <v>3300</v>
      </c>
      <c r="X20" s="282">
        <v>0</v>
      </c>
      <c r="Y20" s="282">
        <v>1000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100</v>
      </c>
      <c r="AH20" s="322">
        <v>0</v>
      </c>
      <c r="AI20" s="322">
        <v>0</v>
      </c>
      <c r="AJ20" s="322">
        <v>0</v>
      </c>
      <c r="AK20" s="322">
        <v>0</v>
      </c>
    </row>
    <row r="21" spans="1:37" ht="14.25">
      <c r="A21" s="323"/>
      <c r="B21" s="324" t="s">
        <v>39</v>
      </c>
      <c r="C21" s="285" t="s">
        <v>40</v>
      </c>
      <c r="D21" s="281" t="str">
        <f>D7</f>
        <v>16年11月</v>
      </c>
      <c r="E21" s="282">
        <f>SUM($F$21:$AN$21)</f>
        <v>404600</v>
      </c>
      <c r="F21" s="336">
        <v>5800</v>
      </c>
      <c r="G21" s="336">
        <v>6600</v>
      </c>
      <c r="H21" s="336">
        <v>4000</v>
      </c>
      <c r="I21" s="336">
        <v>184000</v>
      </c>
      <c r="J21" s="336">
        <v>32400</v>
      </c>
      <c r="K21" s="336">
        <v>68100</v>
      </c>
      <c r="L21" s="336">
        <v>5400</v>
      </c>
      <c r="M21" s="336">
        <v>3000</v>
      </c>
      <c r="N21" s="336">
        <v>1500</v>
      </c>
      <c r="O21" s="336">
        <v>4100</v>
      </c>
      <c r="P21" s="336">
        <v>59000</v>
      </c>
      <c r="Q21" s="336">
        <v>2300</v>
      </c>
      <c r="R21" s="336">
        <v>4300</v>
      </c>
      <c r="S21" s="336">
        <v>2300</v>
      </c>
      <c r="T21" s="336">
        <v>2800</v>
      </c>
      <c r="U21" s="336">
        <v>11000</v>
      </c>
      <c r="V21" s="336">
        <v>3700</v>
      </c>
      <c r="W21" s="336">
        <v>3500</v>
      </c>
      <c r="X21" s="336">
        <v>0</v>
      </c>
      <c r="Y21" s="336">
        <v>800</v>
      </c>
      <c r="Z21" s="337">
        <v>0</v>
      </c>
      <c r="AA21" s="337">
        <v>0</v>
      </c>
      <c r="AB21" s="337">
        <v>0</v>
      </c>
      <c r="AC21" s="337">
        <v>0</v>
      </c>
      <c r="AD21" s="337">
        <v>0</v>
      </c>
      <c r="AE21" s="337">
        <v>0</v>
      </c>
      <c r="AF21" s="337">
        <v>0</v>
      </c>
      <c r="AG21" s="337">
        <v>0</v>
      </c>
      <c r="AH21" s="337">
        <v>0</v>
      </c>
      <c r="AI21" s="337">
        <v>0</v>
      </c>
      <c r="AJ21" s="337">
        <v>0</v>
      </c>
      <c r="AK21" s="337">
        <v>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f>IF(E21=0,0,E20-E21)</f>
        <v>36700</v>
      </c>
      <c r="F22" s="293">
        <f>F20-F21</f>
        <v>2900</v>
      </c>
      <c r="G22" s="293">
        <f>G20-G21</f>
        <v>-400</v>
      </c>
      <c r="H22" s="293">
        <f t="shared" ref="H22:AK22" si="4">IF(H21=0,0,H20-H21)</f>
        <v>-100</v>
      </c>
      <c r="I22" s="293">
        <f t="shared" si="4"/>
        <v>18300</v>
      </c>
      <c r="J22" s="293">
        <f t="shared" si="4"/>
        <v>5900</v>
      </c>
      <c r="K22" s="293">
        <f t="shared" si="4"/>
        <v>6700</v>
      </c>
      <c r="L22" s="293">
        <f t="shared" si="4"/>
        <v>200</v>
      </c>
      <c r="M22" s="293">
        <f t="shared" si="4"/>
        <v>300</v>
      </c>
      <c r="N22" s="293">
        <f t="shared" si="4"/>
        <v>0</v>
      </c>
      <c r="O22" s="293">
        <f t="shared" si="4"/>
        <v>100</v>
      </c>
      <c r="P22" s="293">
        <f t="shared" si="4"/>
        <v>900</v>
      </c>
      <c r="Q22" s="293">
        <f t="shared" si="4"/>
        <v>100</v>
      </c>
      <c r="R22" s="293">
        <f t="shared" si="4"/>
        <v>300</v>
      </c>
      <c r="S22" s="293">
        <f t="shared" si="4"/>
        <v>200</v>
      </c>
      <c r="T22" s="293">
        <f t="shared" si="4"/>
        <v>-100</v>
      </c>
      <c r="U22" s="293">
        <f t="shared" si="4"/>
        <v>1000</v>
      </c>
      <c r="V22" s="293">
        <f t="shared" si="4"/>
        <v>300</v>
      </c>
      <c r="W22" s="293">
        <f t="shared" si="4"/>
        <v>-200</v>
      </c>
      <c r="X22" s="293">
        <f t="shared" si="4"/>
        <v>0</v>
      </c>
      <c r="Y22" s="293">
        <f t="shared" si="4"/>
        <v>200</v>
      </c>
      <c r="Z22" s="293">
        <f t="shared" si="4"/>
        <v>0</v>
      </c>
      <c r="AA22" s="293">
        <f t="shared" si="4"/>
        <v>0</v>
      </c>
      <c r="AB22" s="293">
        <f t="shared" si="4"/>
        <v>0</v>
      </c>
      <c r="AC22" s="293">
        <f t="shared" si="4"/>
        <v>0</v>
      </c>
      <c r="AD22" s="293">
        <f t="shared" si="4"/>
        <v>0</v>
      </c>
      <c r="AE22" s="293">
        <f t="shared" si="4"/>
        <v>0</v>
      </c>
      <c r="AF22" s="293">
        <f t="shared" si="4"/>
        <v>0</v>
      </c>
      <c r="AG22" s="293">
        <f t="shared" si="4"/>
        <v>0</v>
      </c>
      <c r="AH22" s="293">
        <f t="shared" si="4"/>
        <v>0</v>
      </c>
      <c r="AI22" s="293">
        <f t="shared" si="4"/>
        <v>0</v>
      </c>
      <c r="AJ22" s="293">
        <f t="shared" si="4"/>
        <v>0</v>
      </c>
      <c r="AK22" s="293">
        <f t="shared" si="4"/>
        <v>0</v>
      </c>
    </row>
    <row r="23" spans="1:37" ht="14.25">
      <c r="A23" s="188"/>
      <c r="B23" s="325"/>
      <c r="C23" s="295"/>
      <c r="D23" s="281" t="s">
        <v>46</v>
      </c>
      <c r="E23" s="298">
        <f t="shared" ref="E23:AK23" si="5">IF(E20&gt;0,IF(E21&gt;0,E20/E21*100,0),0)</f>
        <v>109.07068709836875</v>
      </c>
      <c r="F23" s="298">
        <f t="shared" si="5"/>
        <v>150</v>
      </c>
      <c r="G23" s="298">
        <f t="shared" si="5"/>
        <v>93.939393939393938</v>
      </c>
      <c r="H23" s="298">
        <f t="shared" si="5"/>
        <v>97.5</v>
      </c>
      <c r="I23" s="298">
        <f t="shared" si="5"/>
        <v>109.94565217391303</v>
      </c>
      <c r="J23" s="298">
        <f t="shared" si="5"/>
        <v>118.20987654320987</v>
      </c>
      <c r="K23" s="298">
        <f t="shared" si="5"/>
        <v>109.83847283406756</v>
      </c>
      <c r="L23" s="298">
        <f t="shared" si="5"/>
        <v>103.7037037037037</v>
      </c>
      <c r="M23" s="298">
        <f t="shared" si="5"/>
        <v>110.00000000000001</v>
      </c>
      <c r="N23" s="298">
        <f t="shared" si="5"/>
        <v>100</v>
      </c>
      <c r="O23" s="298">
        <f t="shared" si="5"/>
        <v>102.4390243902439</v>
      </c>
      <c r="P23" s="298">
        <f t="shared" si="5"/>
        <v>101.52542372881356</v>
      </c>
      <c r="Q23" s="298">
        <f t="shared" si="5"/>
        <v>104.34782608695652</v>
      </c>
      <c r="R23" s="298">
        <f t="shared" si="5"/>
        <v>106.9767441860465</v>
      </c>
      <c r="S23" s="298">
        <f t="shared" si="5"/>
        <v>108.69565217391303</v>
      </c>
      <c r="T23" s="298">
        <f t="shared" si="5"/>
        <v>96.428571428571431</v>
      </c>
      <c r="U23" s="298">
        <f t="shared" si="5"/>
        <v>109.09090909090908</v>
      </c>
      <c r="V23" s="298">
        <f t="shared" si="5"/>
        <v>108.10810810810811</v>
      </c>
      <c r="W23" s="298">
        <f t="shared" si="5"/>
        <v>94.285714285714278</v>
      </c>
      <c r="X23" s="296">
        <f t="shared" si="5"/>
        <v>0</v>
      </c>
      <c r="Y23" s="296">
        <f t="shared" si="5"/>
        <v>125</v>
      </c>
      <c r="Z23" s="296">
        <f t="shared" si="5"/>
        <v>0</v>
      </c>
      <c r="AA23" s="296">
        <f t="shared" si="5"/>
        <v>0</v>
      </c>
      <c r="AB23" s="296">
        <f t="shared" si="5"/>
        <v>0</v>
      </c>
      <c r="AC23" s="296">
        <f t="shared" si="5"/>
        <v>0</v>
      </c>
      <c r="AD23" s="296">
        <f t="shared" si="5"/>
        <v>0</v>
      </c>
      <c r="AE23" s="296">
        <f t="shared" si="5"/>
        <v>0</v>
      </c>
      <c r="AF23" s="296">
        <f t="shared" si="5"/>
        <v>0</v>
      </c>
      <c r="AG23" s="296">
        <f t="shared" si="5"/>
        <v>0</v>
      </c>
      <c r="AH23" s="296">
        <f t="shared" si="5"/>
        <v>0</v>
      </c>
      <c r="AI23" s="296">
        <f t="shared" si="5"/>
        <v>0</v>
      </c>
      <c r="AJ23" s="296">
        <f t="shared" si="5"/>
        <v>0</v>
      </c>
      <c r="AK23" s="296">
        <f t="shared" si="5"/>
        <v>0</v>
      </c>
    </row>
    <row r="24" spans="1:37" ht="14.25">
      <c r="A24" s="188"/>
      <c r="B24" s="325"/>
      <c r="C24" s="300"/>
      <c r="D24" s="281" t="str">
        <f>D6</f>
        <v>17年11月</v>
      </c>
      <c r="E24" s="282">
        <f>SUM($F$24:$AN$24)</f>
        <v>4928400</v>
      </c>
      <c r="F24" s="282">
        <v>66800</v>
      </c>
      <c r="G24" s="282">
        <v>56700</v>
      </c>
      <c r="H24" s="282">
        <v>39800</v>
      </c>
      <c r="I24" s="282">
        <v>2254800</v>
      </c>
      <c r="J24" s="282">
        <v>438500</v>
      </c>
      <c r="K24" s="282">
        <v>964000</v>
      </c>
      <c r="L24" s="282">
        <v>70000</v>
      </c>
      <c r="M24" s="282">
        <v>40400</v>
      </c>
      <c r="N24" s="282">
        <v>19800</v>
      </c>
      <c r="O24" s="282">
        <v>35600</v>
      </c>
      <c r="P24" s="282">
        <v>623700</v>
      </c>
      <c r="Q24" s="282">
        <v>24800</v>
      </c>
      <c r="R24" s="282">
        <v>42500</v>
      </c>
      <c r="S24" s="282">
        <v>22900</v>
      </c>
      <c r="T24" s="282">
        <v>28800</v>
      </c>
      <c r="U24" s="282">
        <v>131400</v>
      </c>
      <c r="V24" s="282">
        <v>31400</v>
      </c>
      <c r="W24" s="282">
        <v>20500</v>
      </c>
      <c r="X24" s="282">
        <v>600</v>
      </c>
      <c r="Y24" s="282">
        <v>11200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400</v>
      </c>
      <c r="AH24" s="322">
        <v>300</v>
      </c>
      <c r="AI24" s="322">
        <v>100</v>
      </c>
      <c r="AJ24" s="322">
        <v>100</v>
      </c>
      <c r="AK24" s="322">
        <v>2500</v>
      </c>
    </row>
    <row r="25" spans="1:37" ht="14.25">
      <c r="A25" s="188"/>
      <c r="B25" s="325"/>
      <c r="C25" s="285" t="s">
        <v>47</v>
      </c>
      <c r="D25" s="281" t="str">
        <f>D7</f>
        <v>16年11月</v>
      </c>
      <c r="E25" s="282">
        <f>SUM(F25:AN25)</f>
        <v>4637700</v>
      </c>
      <c r="F25" s="326">
        <v>48700</v>
      </c>
      <c r="G25" s="326">
        <v>57500</v>
      </c>
      <c r="H25" s="326">
        <v>39300</v>
      </c>
      <c r="I25" s="326">
        <v>2119800</v>
      </c>
      <c r="J25" s="326">
        <v>382900</v>
      </c>
      <c r="K25" s="326">
        <v>898400</v>
      </c>
      <c r="L25" s="326">
        <v>64400</v>
      </c>
      <c r="M25" s="326">
        <v>38900</v>
      </c>
      <c r="N25" s="326">
        <v>19000</v>
      </c>
      <c r="O25" s="326">
        <v>34400</v>
      </c>
      <c r="P25" s="326">
        <v>613700</v>
      </c>
      <c r="Q25" s="326">
        <v>23600</v>
      </c>
      <c r="R25" s="326">
        <v>44400</v>
      </c>
      <c r="S25" s="326">
        <v>24500</v>
      </c>
      <c r="T25" s="326">
        <v>28900</v>
      </c>
      <c r="U25" s="326">
        <v>131100</v>
      </c>
      <c r="V25" s="326">
        <v>31700</v>
      </c>
      <c r="W25" s="326">
        <v>21600</v>
      </c>
      <c r="X25" s="326">
        <v>1400</v>
      </c>
      <c r="Y25" s="326">
        <v>11300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2200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f t="shared" ref="E26:Y26" si="6">IF(E25=0,0,E24-E25)</f>
        <v>290700</v>
      </c>
      <c r="F26" s="293">
        <f t="shared" si="6"/>
        <v>18100</v>
      </c>
      <c r="G26" s="293">
        <f t="shared" si="6"/>
        <v>-800</v>
      </c>
      <c r="H26" s="293">
        <f t="shared" si="6"/>
        <v>500</v>
      </c>
      <c r="I26" s="293">
        <f t="shared" si="6"/>
        <v>135000</v>
      </c>
      <c r="J26" s="293">
        <f t="shared" si="6"/>
        <v>55600</v>
      </c>
      <c r="K26" s="293">
        <f t="shared" si="6"/>
        <v>65600</v>
      </c>
      <c r="L26" s="293">
        <f t="shared" si="6"/>
        <v>5600</v>
      </c>
      <c r="M26" s="293">
        <f t="shared" si="6"/>
        <v>1500</v>
      </c>
      <c r="N26" s="293">
        <f t="shared" si="6"/>
        <v>800</v>
      </c>
      <c r="O26" s="293">
        <f t="shared" si="6"/>
        <v>1200</v>
      </c>
      <c r="P26" s="293">
        <f t="shared" si="6"/>
        <v>10000</v>
      </c>
      <c r="Q26" s="293">
        <f t="shared" si="6"/>
        <v>1200</v>
      </c>
      <c r="R26" s="293">
        <f t="shared" si="6"/>
        <v>-1900</v>
      </c>
      <c r="S26" s="293">
        <f t="shared" si="6"/>
        <v>-1600</v>
      </c>
      <c r="T26" s="293">
        <f t="shared" si="6"/>
        <v>-100</v>
      </c>
      <c r="U26" s="293">
        <f t="shared" si="6"/>
        <v>300</v>
      </c>
      <c r="V26" s="293">
        <f t="shared" si="6"/>
        <v>-300</v>
      </c>
      <c r="W26" s="293">
        <f t="shared" si="6"/>
        <v>-1100</v>
      </c>
      <c r="X26" s="293">
        <f t="shared" si="6"/>
        <v>-800</v>
      </c>
      <c r="Y26" s="293">
        <f t="shared" si="6"/>
        <v>-100</v>
      </c>
      <c r="Z26" s="293">
        <f t="shared" ref="Z26:AK26" si="7">Z24-Z25</f>
        <v>100</v>
      </c>
      <c r="AA26" s="293">
        <f t="shared" si="7"/>
        <v>100</v>
      </c>
      <c r="AB26" s="293">
        <f t="shared" si="7"/>
        <v>200</v>
      </c>
      <c r="AC26" s="293">
        <f t="shared" si="7"/>
        <v>100</v>
      </c>
      <c r="AD26" s="293">
        <f t="shared" si="7"/>
        <v>100</v>
      </c>
      <c r="AE26" s="293">
        <f t="shared" si="7"/>
        <v>100</v>
      </c>
      <c r="AF26" s="293">
        <f t="shared" si="7"/>
        <v>100</v>
      </c>
      <c r="AG26" s="293">
        <f t="shared" si="7"/>
        <v>400</v>
      </c>
      <c r="AH26" s="293">
        <f t="shared" si="7"/>
        <v>300</v>
      </c>
      <c r="AI26" s="293">
        <f t="shared" si="7"/>
        <v>100</v>
      </c>
      <c r="AJ26" s="293">
        <f t="shared" si="7"/>
        <v>100</v>
      </c>
      <c r="AK26" s="293">
        <f t="shared" si="7"/>
        <v>300</v>
      </c>
    </row>
    <row r="27" spans="1:37" ht="14.25">
      <c r="A27" s="188"/>
      <c r="B27" s="321"/>
      <c r="C27" s="303"/>
      <c r="D27" s="281" t="s">
        <v>46</v>
      </c>
      <c r="E27" s="296">
        <f t="shared" ref="E27:Y27" si="8">IF(E24&gt;0,IF(E25&gt;0,E24/E25*100,0),0)</f>
        <v>106.26819328546478</v>
      </c>
      <c r="F27" s="296">
        <f t="shared" si="8"/>
        <v>137.16632443531827</v>
      </c>
      <c r="G27" s="296">
        <f t="shared" si="8"/>
        <v>98.608695652173921</v>
      </c>
      <c r="H27" s="296">
        <f t="shared" si="8"/>
        <v>101.27226463104326</v>
      </c>
      <c r="I27" s="296">
        <f t="shared" si="8"/>
        <v>106.36852533257854</v>
      </c>
      <c r="J27" s="296">
        <f t="shared" si="8"/>
        <v>114.52076260120137</v>
      </c>
      <c r="K27" s="296">
        <f t="shared" si="8"/>
        <v>107.30186999109527</v>
      </c>
      <c r="L27" s="296">
        <f t="shared" si="8"/>
        <v>108.69565217391303</v>
      </c>
      <c r="M27" s="296">
        <f t="shared" si="8"/>
        <v>103.8560411311054</v>
      </c>
      <c r="N27" s="296">
        <f t="shared" si="8"/>
        <v>104.21052631578947</v>
      </c>
      <c r="O27" s="296">
        <f t="shared" si="8"/>
        <v>103.48837209302326</v>
      </c>
      <c r="P27" s="296">
        <f t="shared" si="8"/>
        <v>101.62946064852534</v>
      </c>
      <c r="Q27" s="296">
        <f t="shared" si="8"/>
        <v>105.08474576271188</v>
      </c>
      <c r="R27" s="296">
        <f t="shared" si="8"/>
        <v>95.72072072072072</v>
      </c>
      <c r="S27" s="296">
        <f t="shared" si="8"/>
        <v>93.469387755102034</v>
      </c>
      <c r="T27" s="296">
        <f t="shared" si="8"/>
        <v>99.653979238754317</v>
      </c>
      <c r="U27" s="296">
        <f t="shared" si="8"/>
        <v>100.22883295194509</v>
      </c>
      <c r="V27" s="296">
        <f t="shared" si="8"/>
        <v>99.053627760252354</v>
      </c>
      <c r="W27" s="296">
        <f t="shared" si="8"/>
        <v>94.907407407407405</v>
      </c>
      <c r="X27" s="296">
        <f t="shared" si="8"/>
        <v>42.857142857142854</v>
      </c>
      <c r="Y27" s="296">
        <f t="shared" si="8"/>
        <v>99.115044247787608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f>IF(AK24&gt;0,IF(AK25&gt;0,AK24/AK25*100,0),0)</f>
        <v>113.63636363636364</v>
      </c>
    </row>
    <row r="28" spans="1:37" ht="14.25">
      <c r="A28" s="188"/>
      <c r="B28" s="304"/>
      <c r="C28" s="305"/>
      <c r="D28" s="281" t="s">
        <v>52</v>
      </c>
      <c r="E28" s="296">
        <f>SUM($F$28:$AN$28)</f>
        <v>100</v>
      </c>
      <c r="F28" s="296">
        <f>IF($F$20=0,0,IF($E$20=0,0,$F$20/$E$20))*100</f>
        <v>1.9714479945615229</v>
      </c>
      <c r="G28" s="296">
        <f>IF($G$20=0,0,IF($E$20=0,0,$G$20/$E$20))*100</f>
        <v>1.4049399501472921</v>
      </c>
      <c r="H28" s="296">
        <f>IF($H$20=0,0,IF($E$20=0,0,$H$20/$E$20))*100</f>
        <v>0.88375254928619984</v>
      </c>
      <c r="I28" s="296">
        <f>IF($I$20=0,0,IF($E$20=0,0,$I$20/$E$20))*100</f>
        <v>45.841830953999548</v>
      </c>
      <c r="J28" s="296">
        <f>IF($J$20=0,0,IF($E$20=0,0,$J$20/$E$20))*100</f>
        <v>8.6789032404260134</v>
      </c>
      <c r="K28" s="296">
        <f>IF($K$20=0,0,IF($E$20=0,0,$K$20/$E$20))*100</f>
        <v>16.949920688873782</v>
      </c>
      <c r="L28" s="296">
        <f>IF($L$20=0,0,IF($E$20=0,0,$L$20/$E$20))*100</f>
        <v>1.2689780194878768</v>
      </c>
      <c r="M28" s="296">
        <f>IF($M$20=0,0,IF($E$20=0,0,$M$20/$E$20))*100</f>
        <v>0.74779061862678453</v>
      </c>
      <c r="N28" s="296">
        <f>IF($N$20=0,0,IF($E$20=0,0,$N$20/$E$20))*100</f>
        <v>0.33990482664853838</v>
      </c>
      <c r="O28" s="296">
        <f>IF($O$20=0,0,IF($E$20=0,0,$O$20/$E$20))*100</f>
        <v>0.95173351461590761</v>
      </c>
      <c r="P28" s="296">
        <f>IF($P$20=0,0,IF($E$20=0,0,$P$20/$E$20))*100</f>
        <v>13.573532744164968</v>
      </c>
      <c r="Q28" s="296">
        <f>IF($Q$20=0,0,IF($E$20=0,0,$Q$20/$E$20))*100</f>
        <v>0.54384772263766146</v>
      </c>
      <c r="R28" s="296">
        <f>IF($R$20=0,0,IF($E$20=0,0,$R$20/$E$20))*100</f>
        <v>1.0423748017221843</v>
      </c>
      <c r="S28" s="296">
        <f>IF($S$20=0,0,IF($E$20=0,0,$S$20/$E$20))*100</f>
        <v>0.56650804441423064</v>
      </c>
      <c r="T28" s="296">
        <f>IF($T$20=0,0,IF($E$20=0,0,$T$20/$E$20))*100</f>
        <v>0.61182868796736911</v>
      </c>
      <c r="U28" s="296">
        <f>IF($U$20=0,0,IF($E$20=0,0,$U$20/$E$20))*100</f>
        <v>2.7192386131883071</v>
      </c>
      <c r="V28" s="296">
        <f>IF($V$20=0,0,IF($E$20=0,0,$V$20/$E$20))*100</f>
        <v>0.90641287106276913</v>
      </c>
      <c r="W28" s="296">
        <f>IF($W$20=0,0,IF($E$20=0,0,$W$20/$E$20))*100</f>
        <v>0.74779061862678453</v>
      </c>
      <c r="X28" s="296">
        <f>IF($X$20=0,0,IF($E$20=0,0,$X$20/$E$20))*100</f>
        <v>0</v>
      </c>
      <c r="Y28" s="296">
        <f>IF($Y$20=0,0,IF($E$20=0,0,$Y$20/$E$20))*100</f>
        <v>0.22660321776569228</v>
      </c>
      <c r="Z28" s="296">
        <f>IF($Z$20=0,0,IF($E$20=0,0,$Z$20/$E$20))*100</f>
        <v>0</v>
      </c>
      <c r="AA28" s="296">
        <f>IF($AA$20=0,0,IF($E$20=0,0,$AA$20/$E$20))*100</f>
        <v>0</v>
      </c>
      <c r="AB28" s="296">
        <f>IF($AB$20=0,0,IF($E$20=0,0,$AB$20/$E$20))*100</f>
        <v>0</v>
      </c>
      <c r="AC28" s="296">
        <f>IF($AC$20=0,0,IF($E$20=0,0,$AC$20/$E$20))*100</f>
        <v>0</v>
      </c>
      <c r="AD28" s="296">
        <f>IF($AD$20=0,0,IF($E$20=0,0,$AD$20/$E$20))*100</f>
        <v>0</v>
      </c>
      <c r="AE28" s="296">
        <f>IF($AE$20=0,0,IF($E$20=0,0,$AE$20/$E$20))*100</f>
        <v>0</v>
      </c>
      <c r="AF28" s="296">
        <f>IF($AF$20=0,0,IF($E$20=0,0,$AF$20/$E$20))*100</f>
        <v>0</v>
      </c>
      <c r="AG28" s="296">
        <f>IF($AG$20=0,0,IF($E$20=0,0,$AG$20/$E$20))*100</f>
        <v>2.2660321776569226E-2</v>
      </c>
      <c r="AH28" s="296">
        <f>IF($AH$20=0,0,IF($E$20=0,0,$AH$20/$E$20))*100</f>
        <v>0</v>
      </c>
      <c r="AI28" s="296">
        <f>IF($AI$20=0,0,IF($E$20=0,0,$AI$20/$E$20))*100</f>
        <v>0</v>
      </c>
      <c r="AJ28" s="296">
        <f>IF($AJ$20=0,0,IF($E$20=0,0,$AJ$20/$E$20))*100</f>
        <v>0</v>
      </c>
      <c r="AK28" s="296">
        <f>IF($AK$20=0,0,IF($E$20=0,0,$AK$20/$E$20))*100</f>
        <v>0</v>
      </c>
    </row>
    <row r="29" spans="1:37" ht="14.25">
      <c r="A29" s="188"/>
      <c r="B29" s="328" t="s">
        <v>53</v>
      </c>
      <c r="C29" s="307"/>
      <c r="D29" s="308" t="s">
        <v>54</v>
      </c>
      <c r="E29" s="309">
        <f>SUM($F$29:$AN$29)</f>
        <v>100.00000000000007</v>
      </c>
      <c r="F29" s="309">
        <f>IF($F$24=0,0,IF($E$24=0,0,$F$24/$E$24))*100</f>
        <v>1.3554094635175717</v>
      </c>
      <c r="G29" s="309">
        <f>IF($G$24=0,0,IF($E$24=0,0,$G$24/$E$24))*100</f>
        <v>1.1504747991234476</v>
      </c>
      <c r="H29" s="309">
        <f>IF($H$24=0,0,IF($E$24=0,0,$H$24/$E$24))*100</f>
        <v>0.80756432107783471</v>
      </c>
      <c r="I29" s="309">
        <f>IF($I$24=0,0,IF($E$24=0,0,$I$24/$E$24))*100</f>
        <v>45.75115656196737</v>
      </c>
      <c r="J29" s="309">
        <f>IF($J$24=0,0,IF($E$24=0,0,$J$24/$E$24))*100</f>
        <v>8.8974109244379509</v>
      </c>
      <c r="K29" s="309">
        <f>IF($K$24=0,0,IF($E$24=0,0,$K$24/$E$24))*100</f>
        <v>19.56010064118172</v>
      </c>
      <c r="L29" s="309">
        <f>IF($L$24=0,0,IF($E$24=0,0,$L$24/$E$24))*100</f>
        <v>1.4203392581770959</v>
      </c>
      <c r="M29" s="309">
        <f>IF($M$24=0,0,IF($E$24=0,0,$M$24/$E$24))*100</f>
        <v>0.81973865757649544</v>
      </c>
      <c r="N29" s="309">
        <f>IF($N$24=0,0,IF($E$24=0,0,$N$24/$E$24))*100</f>
        <v>0.40175310445580714</v>
      </c>
      <c r="O29" s="309">
        <f>IF($O$24=0,0,IF($E$24=0,0,$O$24/$E$24))*100</f>
        <v>0.72234396558720881</v>
      </c>
      <c r="P29" s="309">
        <f>IF($P$24=0,0,IF($E$24=0,0,$P$24/$E$24))*100</f>
        <v>12.655222790357925</v>
      </c>
      <c r="Q29" s="309">
        <f>IF($Q$24=0,0,IF($E$24=0,0,$Q$24/$E$24))*100</f>
        <v>0.50320590861131398</v>
      </c>
      <c r="R29" s="309">
        <f>IF($R$24=0,0,IF($E$24=0,0,$R$24/$E$24))*100</f>
        <v>0.86234883532180839</v>
      </c>
      <c r="S29" s="309">
        <f>IF($S$24=0,0,IF($E$24=0,0,$S$24/$E$24))*100</f>
        <v>0.4646538430322214</v>
      </c>
      <c r="T29" s="309">
        <f>IF($T$24=0,0,IF($E$24=0,0,$T$24/$E$24))*100</f>
        <v>0.58436815193571956</v>
      </c>
      <c r="U29" s="309">
        <f>IF($U$24=0,0,IF($E$24=0,0,$U$24/$E$24))*100</f>
        <v>2.6661796932067201</v>
      </c>
      <c r="V29" s="309">
        <f>IF($V$24=0,0,IF($E$24=0,0,$V$24/$E$24))*100</f>
        <v>0.63712361009658314</v>
      </c>
      <c r="W29" s="309">
        <f>IF($W$24=0,0,IF($E$24=0,0,$W$24/$E$24))*100</f>
        <v>0.41595649703757814</v>
      </c>
      <c r="X29" s="309">
        <f>IF($X$24=0,0,IF($E$24=0,0,$X$24/$E$24))*100</f>
        <v>1.2174336498660824E-2</v>
      </c>
      <c r="Y29" s="309">
        <f>IF($Y$24=0,0,IF($E$24=0,0,$Y$24/$E$24))*100</f>
        <v>0.22725428130833536</v>
      </c>
      <c r="Z29" s="309">
        <f>IF($Z$24=0,0,IF($E$24=0,0,$Z$24/$E$24))*100</f>
        <v>2.0290560831101373E-3</v>
      </c>
      <c r="AA29" s="309">
        <f>IF($AA$24=0,0,IF($E$24=0,0,$AA$24/$E$24))*100</f>
        <v>2.0290560831101373E-3</v>
      </c>
      <c r="AB29" s="309">
        <f>IF($AB$24=0,0,IF($E$24=0,0,$AB$24/$E$24))*100</f>
        <v>4.0581121662202745E-3</v>
      </c>
      <c r="AC29" s="309">
        <f>IF($AC$24=0,0,IF($E$24=0,0,$AC$24/$E$24))*100</f>
        <v>2.0290560831101373E-3</v>
      </c>
      <c r="AD29" s="309">
        <f>IF($AD$24=0,0,IF($E$24=0,0,$AD$24/$E$24))*100</f>
        <v>2.0290560831101373E-3</v>
      </c>
      <c r="AE29" s="309">
        <f>IF($AE$24=0,0,IF($E$24=0,0,$AE$24/$E$24))*100</f>
        <v>2.0290560831101373E-3</v>
      </c>
      <c r="AF29" s="309">
        <f>IF($AF$24=0,0,IF($E$24=0,0,$AF$24/$E$24))*100</f>
        <v>2.0290560831101373E-3</v>
      </c>
      <c r="AG29" s="309">
        <f>IF($AG$24=0,0,IF($E$24=0,0,$AG$24/$E$24))*100</f>
        <v>8.1162243324405491E-3</v>
      </c>
      <c r="AH29" s="309">
        <f>IF($AH$24=0,0,IF($E$24=0,0,$AH$24/$E$24))*100</f>
        <v>6.0871682493304118E-3</v>
      </c>
      <c r="AI29" s="309">
        <f>IF($AI$24=0,0,IF($E$24=0,0,$AI$24/$E$24))*100</f>
        <v>2.0290560831101373E-3</v>
      </c>
      <c r="AJ29" s="309">
        <f>IF($AJ$24=0,0,IF($E$24=0,0,$AJ$24/$E$24))*100</f>
        <v>2.0290560831101373E-3</v>
      </c>
      <c r="AK29" s="309">
        <f>IF($AK$24=0,0,IF($E$24=0,0,$AK$24/$E$24))*100</f>
        <v>5.0726402077753432E-2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12月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277" t="s">
        <v>119</v>
      </c>
      <c r="E6" s="278">
        <v>488400</v>
      </c>
      <c r="F6" s="278">
        <v>441200</v>
      </c>
      <c r="G6" s="278">
        <v>435000</v>
      </c>
      <c r="H6" s="278">
        <v>6200</v>
      </c>
      <c r="I6" s="279">
        <v>47200</v>
      </c>
      <c r="J6" s="264"/>
      <c r="K6" s="280"/>
      <c r="L6" s="281" t="str">
        <f>D6</f>
        <v>17年12月</v>
      </c>
      <c r="M6" s="282">
        <v>441200</v>
      </c>
      <c r="N6" s="282">
        <v>435000</v>
      </c>
      <c r="O6" s="282">
        <v>6200</v>
      </c>
      <c r="P6" s="282">
        <v>437700</v>
      </c>
      <c r="Q6" s="282">
        <v>432500</v>
      </c>
      <c r="R6" s="282">
        <v>5200</v>
      </c>
      <c r="S6" s="282">
        <v>3500</v>
      </c>
      <c r="T6" s="282">
        <v>2500</v>
      </c>
      <c r="U6" s="283">
        <v>1000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286" t="s">
        <v>118</v>
      </c>
      <c r="E7" s="278">
        <v>432000</v>
      </c>
      <c r="F7" s="278">
        <v>390800</v>
      </c>
      <c r="G7" s="278">
        <v>386000</v>
      </c>
      <c r="H7" s="278">
        <v>4800</v>
      </c>
      <c r="I7" s="287">
        <v>41200</v>
      </c>
      <c r="J7" s="264"/>
      <c r="K7" s="284" t="s">
        <v>42</v>
      </c>
      <c r="L7" s="281" t="str">
        <f>D7</f>
        <v>16年12月</v>
      </c>
      <c r="M7" s="282">
        <v>390800</v>
      </c>
      <c r="N7" s="282">
        <v>386000</v>
      </c>
      <c r="O7" s="282">
        <v>4800</v>
      </c>
      <c r="P7" s="282">
        <v>387700</v>
      </c>
      <c r="Q7" s="288">
        <v>383600</v>
      </c>
      <c r="R7" s="288">
        <v>4100</v>
      </c>
      <c r="S7" s="282">
        <v>3100</v>
      </c>
      <c r="T7" s="288">
        <v>2400</v>
      </c>
      <c r="U7" s="289">
        <v>700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v>56400</v>
      </c>
      <c r="F8" s="291">
        <v>50400</v>
      </c>
      <c r="G8" s="291">
        <v>49000</v>
      </c>
      <c r="H8" s="291">
        <v>1400</v>
      </c>
      <c r="I8" s="292">
        <v>6000</v>
      </c>
      <c r="J8" s="264"/>
      <c r="K8" s="284" t="s">
        <v>45</v>
      </c>
      <c r="L8" s="281" t="s">
        <v>44</v>
      </c>
      <c r="M8" s="293">
        <v>50400</v>
      </c>
      <c r="N8" s="293">
        <v>49000</v>
      </c>
      <c r="O8" s="293">
        <v>1400</v>
      </c>
      <c r="P8" s="293">
        <v>50000</v>
      </c>
      <c r="Q8" s="293">
        <v>48900</v>
      </c>
      <c r="R8" s="293">
        <v>1100</v>
      </c>
      <c r="S8" s="293">
        <v>400</v>
      </c>
      <c r="T8" s="293">
        <v>100</v>
      </c>
      <c r="U8" s="294">
        <v>300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v>113.1</v>
      </c>
      <c r="F9" s="296">
        <v>112.9</v>
      </c>
      <c r="G9" s="296">
        <v>112.7</v>
      </c>
      <c r="H9" s="296">
        <v>129.19999999999999</v>
      </c>
      <c r="I9" s="297">
        <v>114.6</v>
      </c>
      <c r="J9" s="264"/>
      <c r="K9" s="290"/>
      <c r="L9" s="281" t="s">
        <v>46</v>
      </c>
      <c r="M9" s="298">
        <v>112.9</v>
      </c>
      <c r="N9" s="298">
        <v>112.7</v>
      </c>
      <c r="O9" s="298">
        <v>129.19999999999999</v>
      </c>
      <c r="P9" s="298">
        <v>112.9</v>
      </c>
      <c r="Q9" s="298">
        <v>112.7</v>
      </c>
      <c r="R9" s="298">
        <v>126.8</v>
      </c>
      <c r="S9" s="298">
        <v>112.9</v>
      </c>
      <c r="T9" s="298">
        <v>104.2</v>
      </c>
      <c r="U9" s="299">
        <v>142.9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17年12月</v>
      </c>
      <c r="E10" s="278">
        <v>6099600</v>
      </c>
      <c r="F10" s="278">
        <v>5500100</v>
      </c>
      <c r="G10" s="278">
        <v>5363600</v>
      </c>
      <c r="H10" s="278">
        <v>136500</v>
      </c>
      <c r="I10" s="279">
        <v>599500</v>
      </c>
      <c r="J10" s="301"/>
      <c r="K10" s="290"/>
      <c r="L10" s="281" t="str">
        <f>D6</f>
        <v>17年12月</v>
      </c>
      <c r="M10" s="282">
        <v>5500100</v>
      </c>
      <c r="N10" s="282">
        <v>5363600</v>
      </c>
      <c r="O10" s="282">
        <v>136500</v>
      </c>
      <c r="P10" s="282">
        <v>5390700</v>
      </c>
      <c r="Q10" s="282">
        <v>5326200</v>
      </c>
      <c r="R10" s="282">
        <v>64500</v>
      </c>
      <c r="S10" s="282">
        <v>109400</v>
      </c>
      <c r="T10" s="282">
        <v>37400</v>
      </c>
      <c r="U10" s="283">
        <v>72000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16年12月</v>
      </c>
      <c r="E11" s="278">
        <v>5699700</v>
      </c>
      <c r="F11" s="278">
        <v>5153200</v>
      </c>
      <c r="G11" s="278">
        <v>5023700</v>
      </c>
      <c r="H11" s="278">
        <v>129500</v>
      </c>
      <c r="I11" s="279">
        <v>546500</v>
      </c>
      <c r="J11" s="264"/>
      <c r="K11" s="284" t="s">
        <v>48</v>
      </c>
      <c r="L11" s="281" t="str">
        <f>D7</f>
        <v>16年12月</v>
      </c>
      <c r="M11" s="282">
        <v>5153200</v>
      </c>
      <c r="N11" s="282">
        <v>5023700</v>
      </c>
      <c r="O11" s="282">
        <v>129500</v>
      </c>
      <c r="P11" s="282">
        <v>5050000</v>
      </c>
      <c r="Q11" s="282">
        <v>4985700</v>
      </c>
      <c r="R11" s="282">
        <v>64300</v>
      </c>
      <c r="S11" s="282">
        <v>103200</v>
      </c>
      <c r="T11" s="282">
        <v>38000</v>
      </c>
      <c r="U11" s="283">
        <v>65200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v>399900</v>
      </c>
      <c r="F12" s="291">
        <v>346900</v>
      </c>
      <c r="G12" s="291">
        <v>339900</v>
      </c>
      <c r="H12" s="291">
        <v>7000</v>
      </c>
      <c r="I12" s="292">
        <v>53000</v>
      </c>
      <c r="J12" s="264"/>
      <c r="K12" s="284" t="s">
        <v>51</v>
      </c>
      <c r="L12" s="281" t="s">
        <v>44</v>
      </c>
      <c r="M12" s="293">
        <v>346900</v>
      </c>
      <c r="N12" s="293">
        <v>339900</v>
      </c>
      <c r="O12" s="293">
        <v>7000</v>
      </c>
      <c r="P12" s="293">
        <v>340700</v>
      </c>
      <c r="Q12" s="293">
        <v>340500</v>
      </c>
      <c r="R12" s="293">
        <v>200</v>
      </c>
      <c r="S12" s="293">
        <v>6200</v>
      </c>
      <c r="T12" s="293">
        <v>-600</v>
      </c>
      <c r="U12" s="294">
        <v>6800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v>107</v>
      </c>
      <c r="F13" s="296">
        <v>106.7</v>
      </c>
      <c r="G13" s="296">
        <v>106.8</v>
      </c>
      <c r="H13" s="296">
        <v>105.4</v>
      </c>
      <c r="I13" s="297">
        <v>109.7</v>
      </c>
      <c r="J13" s="264"/>
      <c r="K13" s="302"/>
      <c r="L13" s="281" t="s">
        <v>46</v>
      </c>
      <c r="M13" s="296">
        <v>106.7</v>
      </c>
      <c r="N13" s="296">
        <v>106.8</v>
      </c>
      <c r="O13" s="296">
        <v>105.4</v>
      </c>
      <c r="P13" s="296">
        <v>106.7</v>
      </c>
      <c r="Q13" s="296">
        <v>106.8</v>
      </c>
      <c r="R13" s="296">
        <v>100.3</v>
      </c>
      <c r="S13" s="296">
        <v>106</v>
      </c>
      <c r="T13" s="296">
        <v>98.4</v>
      </c>
      <c r="U13" s="297">
        <v>110.4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v>100</v>
      </c>
      <c r="F14" s="296">
        <v>90.3</v>
      </c>
      <c r="G14" s="296">
        <v>89.1</v>
      </c>
      <c r="H14" s="296">
        <v>1.3</v>
      </c>
      <c r="I14" s="297">
        <v>9.6999999999999993</v>
      </c>
      <c r="J14" s="264"/>
      <c r="K14" s="275"/>
      <c r="L14" s="281" t="s">
        <v>52</v>
      </c>
      <c r="M14" s="296">
        <v>100</v>
      </c>
      <c r="N14" s="296">
        <v>98.6</v>
      </c>
      <c r="O14" s="296">
        <v>1.4</v>
      </c>
      <c r="P14" s="296">
        <v>99.2</v>
      </c>
      <c r="Q14" s="296">
        <v>98</v>
      </c>
      <c r="R14" s="296">
        <v>1.2</v>
      </c>
      <c r="S14" s="296">
        <v>0.8</v>
      </c>
      <c r="T14" s="296">
        <v>0.6</v>
      </c>
      <c r="U14" s="297">
        <v>0.2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v>100</v>
      </c>
      <c r="F15" s="309">
        <v>90.2</v>
      </c>
      <c r="G15" s="309">
        <v>87.9</v>
      </c>
      <c r="H15" s="309">
        <v>2.2000000000000002</v>
      </c>
      <c r="I15" s="310">
        <v>9.8000000000000007</v>
      </c>
      <c r="J15" s="264"/>
      <c r="K15" s="311" t="s">
        <v>53</v>
      </c>
      <c r="L15" s="308" t="s">
        <v>54</v>
      </c>
      <c r="M15" s="309">
        <v>100</v>
      </c>
      <c r="N15" s="309">
        <v>97.5</v>
      </c>
      <c r="O15" s="309">
        <v>2.5</v>
      </c>
      <c r="P15" s="309">
        <v>98</v>
      </c>
      <c r="Q15" s="309">
        <v>96.8</v>
      </c>
      <c r="R15" s="309">
        <v>1.2</v>
      </c>
      <c r="S15" s="309">
        <v>2</v>
      </c>
      <c r="T15" s="309">
        <v>0.7</v>
      </c>
      <c r="U15" s="310">
        <v>1.3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3"/>
      <c r="K16" s="264"/>
      <c r="L16" s="31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111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17年12月</v>
      </c>
      <c r="E20" s="282">
        <f>SUM(F20:AN20)</f>
        <v>435000</v>
      </c>
      <c r="F20" s="282">
        <v>6300</v>
      </c>
      <c r="G20" s="282">
        <v>7500</v>
      </c>
      <c r="H20" s="282">
        <v>2800</v>
      </c>
      <c r="I20" s="282">
        <v>203100</v>
      </c>
      <c r="J20" s="282">
        <v>39100</v>
      </c>
      <c r="K20" s="282">
        <v>77800</v>
      </c>
      <c r="L20" s="282">
        <v>5800</v>
      </c>
      <c r="M20" s="282">
        <v>3200</v>
      </c>
      <c r="N20" s="282">
        <v>1300</v>
      </c>
      <c r="O20" s="282">
        <v>4400</v>
      </c>
      <c r="P20" s="282">
        <v>56800</v>
      </c>
      <c r="Q20" s="282">
        <v>1900</v>
      </c>
      <c r="R20" s="282">
        <v>4000</v>
      </c>
      <c r="S20" s="282">
        <v>1900</v>
      </c>
      <c r="T20" s="282">
        <v>2300</v>
      </c>
      <c r="U20" s="282">
        <v>9900</v>
      </c>
      <c r="V20" s="282">
        <v>2700</v>
      </c>
      <c r="W20" s="282">
        <v>3300</v>
      </c>
      <c r="X20" s="282">
        <v>0</v>
      </c>
      <c r="Y20" s="282">
        <v>900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22">
        <v>0</v>
      </c>
    </row>
    <row r="21" spans="1:37" ht="14.25">
      <c r="A21" s="323"/>
      <c r="B21" s="324" t="s">
        <v>39</v>
      </c>
      <c r="C21" s="285" t="s">
        <v>40</v>
      </c>
      <c r="D21" s="281" t="str">
        <f>D7</f>
        <v>16年12月</v>
      </c>
      <c r="E21" s="282">
        <f>SUM($F$21:$AN$21)</f>
        <v>386000</v>
      </c>
      <c r="F21" s="282">
        <v>5100</v>
      </c>
      <c r="G21" s="282">
        <v>6500</v>
      </c>
      <c r="H21" s="282">
        <v>2600</v>
      </c>
      <c r="I21" s="282">
        <v>177400</v>
      </c>
      <c r="J21" s="282">
        <v>33600</v>
      </c>
      <c r="K21" s="282">
        <v>68700</v>
      </c>
      <c r="L21" s="282">
        <v>5900</v>
      </c>
      <c r="M21" s="282">
        <v>2900</v>
      </c>
      <c r="N21" s="282">
        <v>1200</v>
      </c>
      <c r="O21" s="282">
        <v>3800</v>
      </c>
      <c r="P21" s="282">
        <v>50100</v>
      </c>
      <c r="Q21" s="282">
        <v>2000</v>
      </c>
      <c r="R21" s="282">
        <v>3800</v>
      </c>
      <c r="S21" s="282">
        <v>1900</v>
      </c>
      <c r="T21" s="282">
        <v>2300</v>
      </c>
      <c r="U21" s="282">
        <v>9600</v>
      </c>
      <c r="V21" s="282">
        <v>2600</v>
      </c>
      <c r="W21" s="282">
        <v>5200</v>
      </c>
      <c r="X21" s="282">
        <v>0</v>
      </c>
      <c r="Y21" s="282">
        <v>800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  <c r="AK21" s="322">
        <v>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v>50400</v>
      </c>
      <c r="F22" s="293">
        <v>1200</v>
      </c>
      <c r="G22" s="293">
        <v>1000</v>
      </c>
      <c r="H22" s="293">
        <v>200</v>
      </c>
      <c r="I22" s="293">
        <v>25700</v>
      </c>
      <c r="J22" s="293">
        <v>5500</v>
      </c>
      <c r="K22" s="293">
        <v>9100</v>
      </c>
      <c r="L22" s="293">
        <v>-100</v>
      </c>
      <c r="M22" s="293">
        <v>300</v>
      </c>
      <c r="N22" s="293">
        <v>100</v>
      </c>
      <c r="O22" s="293">
        <v>600</v>
      </c>
      <c r="P22" s="293">
        <v>6700</v>
      </c>
      <c r="Q22" s="293">
        <v>-100</v>
      </c>
      <c r="R22" s="293">
        <v>200</v>
      </c>
      <c r="S22" s="293">
        <v>0</v>
      </c>
      <c r="T22" s="293">
        <v>0</v>
      </c>
      <c r="U22" s="293">
        <v>300</v>
      </c>
      <c r="V22" s="293">
        <v>100</v>
      </c>
      <c r="W22" s="293">
        <v>-1900</v>
      </c>
      <c r="X22" s="293">
        <v>0</v>
      </c>
      <c r="Y22" s="293">
        <v>100</v>
      </c>
      <c r="Z22" s="293">
        <v>0</v>
      </c>
      <c r="AA22" s="293">
        <v>0</v>
      </c>
      <c r="AB22" s="293">
        <v>0</v>
      </c>
      <c r="AC22" s="293">
        <v>0</v>
      </c>
      <c r="AD22" s="293">
        <v>0</v>
      </c>
      <c r="AE22" s="293">
        <v>0</v>
      </c>
      <c r="AF22" s="293">
        <v>0</v>
      </c>
      <c r="AG22" s="293">
        <v>0</v>
      </c>
      <c r="AH22" s="293">
        <v>0</v>
      </c>
      <c r="AI22" s="293">
        <v>0</v>
      </c>
      <c r="AJ22" s="293">
        <v>0</v>
      </c>
      <c r="AK22" s="293">
        <v>0</v>
      </c>
    </row>
    <row r="23" spans="1:37" ht="14.25">
      <c r="A23" s="188"/>
      <c r="B23" s="325"/>
      <c r="C23" s="295"/>
      <c r="D23" s="281" t="s">
        <v>46</v>
      </c>
      <c r="E23" s="298">
        <v>112.9</v>
      </c>
      <c r="F23" s="298">
        <v>123.5</v>
      </c>
      <c r="G23" s="298">
        <v>115.4</v>
      </c>
      <c r="H23" s="298">
        <v>107.7</v>
      </c>
      <c r="I23" s="298">
        <v>114.5</v>
      </c>
      <c r="J23" s="298">
        <v>116.4</v>
      </c>
      <c r="K23" s="298">
        <v>113.2</v>
      </c>
      <c r="L23" s="298">
        <v>98.3</v>
      </c>
      <c r="M23" s="298">
        <v>110.3</v>
      </c>
      <c r="N23" s="298">
        <v>108.3</v>
      </c>
      <c r="O23" s="298">
        <v>115.8</v>
      </c>
      <c r="P23" s="298">
        <v>113.4</v>
      </c>
      <c r="Q23" s="298">
        <v>95</v>
      </c>
      <c r="R23" s="298">
        <v>105.3</v>
      </c>
      <c r="S23" s="298">
        <v>100</v>
      </c>
      <c r="T23" s="298">
        <v>100</v>
      </c>
      <c r="U23" s="298">
        <v>103.1</v>
      </c>
      <c r="V23" s="298">
        <v>103.8</v>
      </c>
      <c r="W23" s="298">
        <v>63.5</v>
      </c>
      <c r="X23" s="296">
        <v>0</v>
      </c>
      <c r="Y23" s="296">
        <v>112.5</v>
      </c>
      <c r="Z23" s="296">
        <v>0</v>
      </c>
      <c r="AA23" s="296">
        <v>0</v>
      </c>
      <c r="AB23" s="296">
        <v>0</v>
      </c>
      <c r="AC23" s="296">
        <v>0</v>
      </c>
      <c r="AD23" s="296">
        <v>0</v>
      </c>
      <c r="AE23" s="296">
        <v>0</v>
      </c>
      <c r="AF23" s="296">
        <v>0</v>
      </c>
      <c r="AG23" s="296">
        <v>0</v>
      </c>
      <c r="AH23" s="296">
        <v>0</v>
      </c>
      <c r="AI23" s="296">
        <v>0</v>
      </c>
      <c r="AJ23" s="296">
        <v>0</v>
      </c>
      <c r="AK23" s="296">
        <v>0</v>
      </c>
    </row>
    <row r="24" spans="1:37" ht="14.25">
      <c r="A24" s="188"/>
      <c r="B24" s="325"/>
      <c r="C24" s="300"/>
      <c r="D24" s="281" t="str">
        <f>D6</f>
        <v>17年12月</v>
      </c>
      <c r="E24" s="282">
        <f>SUM($F$24:$AN$24)</f>
        <v>5363400</v>
      </c>
      <c r="F24" s="282">
        <v>73100</v>
      </c>
      <c r="G24" s="282">
        <v>64200</v>
      </c>
      <c r="H24" s="282">
        <v>42600</v>
      </c>
      <c r="I24" s="282">
        <v>2457900</v>
      </c>
      <c r="J24" s="282">
        <v>477600</v>
      </c>
      <c r="K24" s="282">
        <v>1041800</v>
      </c>
      <c r="L24" s="282">
        <v>75800</v>
      </c>
      <c r="M24" s="282">
        <v>43600</v>
      </c>
      <c r="N24" s="282">
        <v>21100</v>
      </c>
      <c r="O24" s="282">
        <v>40000</v>
      </c>
      <c r="P24" s="282">
        <v>680500</v>
      </c>
      <c r="Q24" s="282">
        <v>26700</v>
      </c>
      <c r="R24" s="282">
        <v>46500</v>
      </c>
      <c r="S24" s="282">
        <v>24800</v>
      </c>
      <c r="T24" s="282">
        <v>31100</v>
      </c>
      <c r="U24" s="282">
        <v>141300</v>
      </c>
      <c r="V24" s="282">
        <v>34100</v>
      </c>
      <c r="W24" s="282">
        <v>23800</v>
      </c>
      <c r="X24" s="282">
        <v>600</v>
      </c>
      <c r="Y24" s="282">
        <v>12100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400</v>
      </c>
      <c r="AH24" s="322">
        <v>300</v>
      </c>
      <c r="AI24" s="322">
        <v>100</v>
      </c>
      <c r="AJ24" s="322">
        <v>100</v>
      </c>
      <c r="AK24" s="322">
        <v>2500</v>
      </c>
    </row>
    <row r="25" spans="1:37" ht="14.25">
      <c r="A25" s="188"/>
      <c r="B25" s="325"/>
      <c r="C25" s="285" t="s">
        <v>47</v>
      </c>
      <c r="D25" s="281" t="str">
        <f>D7</f>
        <v>16年12月</v>
      </c>
      <c r="E25" s="282">
        <f>SUM(F25:AN25)</f>
        <v>5023700</v>
      </c>
      <c r="F25" s="326">
        <v>53800</v>
      </c>
      <c r="G25" s="326">
        <v>64000</v>
      </c>
      <c r="H25" s="326">
        <v>41900</v>
      </c>
      <c r="I25" s="326">
        <v>2297200</v>
      </c>
      <c r="J25" s="326">
        <v>416500</v>
      </c>
      <c r="K25" s="326">
        <v>967100</v>
      </c>
      <c r="L25" s="326">
        <v>70300</v>
      </c>
      <c r="M25" s="326">
        <v>41800</v>
      </c>
      <c r="N25" s="326">
        <v>20200</v>
      </c>
      <c r="O25" s="326">
        <v>38200</v>
      </c>
      <c r="P25" s="326">
        <v>663800</v>
      </c>
      <c r="Q25" s="326">
        <v>25600</v>
      </c>
      <c r="R25" s="326">
        <v>48200</v>
      </c>
      <c r="S25" s="326">
        <v>26400</v>
      </c>
      <c r="T25" s="326">
        <v>31200</v>
      </c>
      <c r="U25" s="326">
        <v>140700</v>
      </c>
      <c r="V25" s="326">
        <v>34300</v>
      </c>
      <c r="W25" s="326">
        <v>26800</v>
      </c>
      <c r="X25" s="326">
        <v>1400</v>
      </c>
      <c r="Y25" s="326">
        <v>12100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2200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v>346900</v>
      </c>
      <c r="F26" s="293">
        <v>19300</v>
      </c>
      <c r="G26" s="293">
        <v>200</v>
      </c>
      <c r="H26" s="293">
        <v>700</v>
      </c>
      <c r="I26" s="293">
        <v>160700</v>
      </c>
      <c r="J26" s="293">
        <v>61100</v>
      </c>
      <c r="K26" s="293">
        <v>74700</v>
      </c>
      <c r="L26" s="293">
        <v>5500</v>
      </c>
      <c r="M26" s="293">
        <v>1800</v>
      </c>
      <c r="N26" s="293">
        <v>900</v>
      </c>
      <c r="O26" s="293">
        <v>1800</v>
      </c>
      <c r="P26" s="293">
        <v>16700</v>
      </c>
      <c r="Q26" s="293">
        <v>1100</v>
      </c>
      <c r="R26" s="293">
        <v>-1700</v>
      </c>
      <c r="S26" s="293">
        <v>-1600</v>
      </c>
      <c r="T26" s="293">
        <v>-100</v>
      </c>
      <c r="U26" s="293">
        <v>600</v>
      </c>
      <c r="V26" s="293">
        <v>-200</v>
      </c>
      <c r="W26" s="293">
        <v>-3000</v>
      </c>
      <c r="X26" s="293">
        <v>-800</v>
      </c>
      <c r="Y26" s="293">
        <v>0</v>
      </c>
      <c r="Z26" s="293">
        <v>100</v>
      </c>
      <c r="AA26" s="293">
        <v>100</v>
      </c>
      <c r="AB26" s="293">
        <v>200</v>
      </c>
      <c r="AC26" s="293">
        <v>100</v>
      </c>
      <c r="AD26" s="293">
        <v>100</v>
      </c>
      <c r="AE26" s="293">
        <v>100</v>
      </c>
      <c r="AF26" s="293">
        <v>100</v>
      </c>
      <c r="AG26" s="293">
        <v>400</v>
      </c>
      <c r="AH26" s="293">
        <v>300</v>
      </c>
      <c r="AI26" s="293">
        <v>100</v>
      </c>
      <c r="AJ26" s="293">
        <v>100</v>
      </c>
      <c r="AK26" s="293">
        <v>300</v>
      </c>
    </row>
    <row r="27" spans="1:37" ht="14.25">
      <c r="A27" s="188"/>
      <c r="B27" s="321"/>
      <c r="C27" s="303"/>
      <c r="D27" s="281" t="s">
        <v>46</v>
      </c>
      <c r="E27" s="296">
        <v>106.7</v>
      </c>
      <c r="F27" s="296">
        <v>135.9</v>
      </c>
      <c r="G27" s="296">
        <v>100.3</v>
      </c>
      <c r="H27" s="296">
        <v>101.7</v>
      </c>
      <c r="I27" s="296">
        <v>107</v>
      </c>
      <c r="J27" s="296">
        <v>114.7</v>
      </c>
      <c r="K27" s="296">
        <v>107.7</v>
      </c>
      <c r="L27" s="296">
        <v>107.8</v>
      </c>
      <c r="M27" s="296">
        <v>104.3</v>
      </c>
      <c r="N27" s="296">
        <v>104.5</v>
      </c>
      <c r="O27" s="296">
        <v>104.7</v>
      </c>
      <c r="P27" s="296">
        <v>102.5</v>
      </c>
      <c r="Q27" s="296">
        <v>104.3</v>
      </c>
      <c r="R27" s="296">
        <v>96.5</v>
      </c>
      <c r="S27" s="296">
        <v>93.9</v>
      </c>
      <c r="T27" s="296">
        <v>99.7</v>
      </c>
      <c r="U27" s="296">
        <v>100.4</v>
      </c>
      <c r="V27" s="296">
        <v>99.4</v>
      </c>
      <c r="W27" s="296">
        <v>88.8</v>
      </c>
      <c r="X27" s="296">
        <v>42.9</v>
      </c>
      <c r="Y27" s="296">
        <v>100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v>113.6</v>
      </c>
    </row>
    <row r="28" spans="1:37" ht="14.25">
      <c r="A28" s="188"/>
      <c r="B28" s="304"/>
      <c r="C28" s="305"/>
      <c r="D28" s="281" t="s">
        <v>52</v>
      </c>
      <c r="E28" s="296">
        <v>100</v>
      </c>
      <c r="F28" s="296">
        <v>1.4</v>
      </c>
      <c r="G28" s="296">
        <v>1.7</v>
      </c>
      <c r="H28" s="296">
        <v>0.6</v>
      </c>
      <c r="I28" s="296">
        <v>46</v>
      </c>
      <c r="J28" s="296">
        <v>8.9</v>
      </c>
      <c r="K28" s="296">
        <v>17.600000000000001</v>
      </c>
      <c r="L28" s="296">
        <v>1.3</v>
      </c>
      <c r="M28" s="296">
        <v>0.7</v>
      </c>
      <c r="N28" s="296">
        <v>0.3</v>
      </c>
      <c r="O28" s="296">
        <v>1</v>
      </c>
      <c r="P28" s="296">
        <v>12.9</v>
      </c>
      <c r="Q28" s="296">
        <v>0.4</v>
      </c>
      <c r="R28" s="296">
        <v>0.9</v>
      </c>
      <c r="S28" s="296">
        <v>0.4</v>
      </c>
      <c r="T28" s="296">
        <v>0.5</v>
      </c>
      <c r="U28" s="296">
        <v>2.2000000000000002</v>
      </c>
      <c r="V28" s="296">
        <v>0.6</v>
      </c>
      <c r="W28" s="296">
        <v>0.7</v>
      </c>
      <c r="X28" s="296">
        <v>0</v>
      </c>
      <c r="Y28" s="296">
        <v>0.2</v>
      </c>
      <c r="Z28" s="296">
        <v>0</v>
      </c>
      <c r="AA28" s="296">
        <v>0</v>
      </c>
      <c r="AB28" s="296">
        <v>0</v>
      </c>
      <c r="AC28" s="296">
        <v>0</v>
      </c>
      <c r="AD28" s="296">
        <v>0</v>
      </c>
      <c r="AE28" s="296">
        <v>0</v>
      </c>
      <c r="AF28" s="296">
        <v>0</v>
      </c>
      <c r="AG28" s="296">
        <v>0</v>
      </c>
      <c r="AH28" s="296">
        <v>0</v>
      </c>
      <c r="AI28" s="296">
        <v>0</v>
      </c>
      <c r="AJ28" s="296">
        <v>0</v>
      </c>
      <c r="AK28" s="296">
        <v>0</v>
      </c>
    </row>
    <row r="29" spans="1:37" ht="14.25">
      <c r="A29" s="188"/>
      <c r="B29" s="328" t="s">
        <v>53</v>
      </c>
      <c r="C29" s="307"/>
      <c r="D29" s="308" t="s">
        <v>54</v>
      </c>
      <c r="E29" s="309">
        <v>100</v>
      </c>
      <c r="F29" s="309">
        <v>1.3</v>
      </c>
      <c r="G29" s="309">
        <v>1.2</v>
      </c>
      <c r="H29" s="309">
        <v>0.8</v>
      </c>
      <c r="I29" s="309">
        <v>44.7</v>
      </c>
      <c r="J29" s="309">
        <v>8.6999999999999993</v>
      </c>
      <c r="K29" s="309">
        <v>18.899999999999999</v>
      </c>
      <c r="L29" s="309">
        <v>1.4</v>
      </c>
      <c r="M29" s="309">
        <v>0.8</v>
      </c>
      <c r="N29" s="309">
        <v>0.4</v>
      </c>
      <c r="O29" s="309">
        <v>0.7</v>
      </c>
      <c r="P29" s="309">
        <v>12.4</v>
      </c>
      <c r="Q29" s="309">
        <v>0.5</v>
      </c>
      <c r="R29" s="309">
        <v>0.8</v>
      </c>
      <c r="S29" s="309">
        <v>0.5</v>
      </c>
      <c r="T29" s="309">
        <v>0.6</v>
      </c>
      <c r="U29" s="309">
        <v>2.6</v>
      </c>
      <c r="V29" s="309">
        <v>0.6</v>
      </c>
      <c r="W29" s="309">
        <v>0.4</v>
      </c>
      <c r="X29" s="309">
        <v>0</v>
      </c>
      <c r="Y29" s="309">
        <v>0.2</v>
      </c>
      <c r="Z29" s="309">
        <v>0</v>
      </c>
      <c r="AA29" s="309">
        <v>0</v>
      </c>
      <c r="AB29" s="309">
        <v>0</v>
      </c>
      <c r="AC29" s="309">
        <v>0</v>
      </c>
      <c r="AD29" s="309">
        <v>0</v>
      </c>
      <c r="AE29" s="309">
        <v>0</v>
      </c>
      <c r="AF29" s="309">
        <v>0</v>
      </c>
      <c r="AG29" s="309">
        <v>0</v>
      </c>
      <c r="AH29" s="309">
        <v>0</v>
      </c>
      <c r="AI29" s="309">
        <v>0</v>
      </c>
      <c r="AJ29" s="309">
        <v>0</v>
      </c>
      <c r="AK29" s="309">
        <v>0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60" zoomScaleNormal="75" workbookViewId="0">
      <selection sqref="A1:D1"/>
    </sheetView>
  </sheetViews>
  <sheetFormatPr defaultColWidth="9.25" defaultRowHeight="38.25" customHeight="1"/>
  <cols>
    <col min="1" max="1" width="7.625" style="208" customWidth="1"/>
    <col min="2" max="2" width="10" style="208" bestFit="1" customWidth="1"/>
    <col min="3" max="3" width="12" style="208" bestFit="1" customWidth="1"/>
    <col min="4" max="4" width="10" style="208" bestFit="1" customWidth="1"/>
    <col min="5" max="5" width="12" style="208" bestFit="1" customWidth="1"/>
    <col min="6" max="6" width="10" style="208" bestFit="1" customWidth="1"/>
    <col min="7" max="7" width="12" style="208" bestFit="1" customWidth="1"/>
    <col min="8" max="8" width="10" style="208" bestFit="1" customWidth="1"/>
    <col min="9" max="9" width="12" style="208" bestFit="1" customWidth="1"/>
    <col min="10" max="10" width="10" style="208" bestFit="1" customWidth="1"/>
    <col min="11" max="11" width="11.75" style="208" bestFit="1" customWidth="1"/>
    <col min="12" max="21" width="7.25" style="208" customWidth="1"/>
    <col min="22" max="256" width="9.25" style="208"/>
    <col min="257" max="257" width="7.625" style="208" customWidth="1"/>
    <col min="258" max="258" width="10" style="208" bestFit="1" customWidth="1"/>
    <col min="259" max="259" width="12" style="208" bestFit="1" customWidth="1"/>
    <col min="260" max="260" width="10" style="208" bestFit="1" customWidth="1"/>
    <col min="261" max="261" width="12" style="208" bestFit="1" customWidth="1"/>
    <col min="262" max="262" width="10" style="208" bestFit="1" customWidth="1"/>
    <col min="263" max="263" width="12" style="208" bestFit="1" customWidth="1"/>
    <col min="264" max="264" width="10" style="208" bestFit="1" customWidth="1"/>
    <col min="265" max="265" width="12" style="208" bestFit="1" customWidth="1"/>
    <col min="266" max="266" width="10" style="208" bestFit="1" customWidth="1"/>
    <col min="267" max="267" width="11.75" style="208" bestFit="1" customWidth="1"/>
    <col min="268" max="277" width="7.25" style="208" customWidth="1"/>
    <col min="278" max="512" width="9.25" style="208"/>
    <col min="513" max="513" width="7.625" style="208" customWidth="1"/>
    <col min="514" max="514" width="10" style="208" bestFit="1" customWidth="1"/>
    <col min="515" max="515" width="12" style="208" bestFit="1" customWidth="1"/>
    <col min="516" max="516" width="10" style="208" bestFit="1" customWidth="1"/>
    <col min="517" max="517" width="12" style="208" bestFit="1" customWidth="1"/>
    <col min="518" max="518" width="10" style="208" bestFit="1" customWidth="1"/>
    <col min="519" max="519" width="12" style="208" bestFit="1" customWidth="1"/>
    <col min="520" max="520" width="10" style="208" bestFit="1" customWidth="1"/>
    <col min="521" max="521" width="12" style="208" bestFit="1" customWidth="1"/>
    <col min="522" max="522" width="10" style="208" bestFit="1" customWidth="1"/>
    <col min="523" max="523" width="11.75" style="208" bestFit="1" customWidth="1"/>
    <col min="524" max="533" width="7.25" style="208" customWidth="1"/>
    <col min="534" max="768" width="9.25" style="208"/>
    <col min="769" max="769" width="7.625" style="208" customWidth="1"/>
    <col min="770" max="770" width="10" style="208" bestFit="1" customWidth="1"/>
    <col min="771" max="771" width="12" style="208" bestFit="1" customWidth="1"/>
    <col min="772" max="772" width="10" style="208" bestFit="1" customWidth="1"/>
    <col min="773" max="773" width="12" style="208" bestFit="1" customWidth="1"/>
    <col min="774" max="774" width="10" style="208" bestFit="1" customWidth="1"/>
    <col min="775" max="775" width="12" style="208" bestFit="1" customWidth="1"/>
    <col min="776" max="776" width="10" style="208" bestFit="1" customWidth="1"/>
    <col min="777" max="777" width="12" style="208" bestFit="1" customWidth="1"/>
    <col min="778" max="778" width="10" style="208" bestFit="1" customWidth="1"/>
    <col min="779" max="779" width="11.75" style="208" bestFit="1" customWidth="1"/>
    <col min="780" max="789" width="7.25" style="208" customWidth="1"/>
    <col min="790" max="1024" width="9.25" style="208"/>
    <col min="1025" max="1025" width="7.625" style="208" customWidth="1"/>
    <col min="1026" max="1026" width="10" style="208" bestFit="1" customWidth="1"/>
    <col min="1027" max="1027" width="12" style="208" bestFit="1" customWidth="1"/>
    <col min="1028" max="1028" width="10" style="208" bestFit="1" customWidth="1"/>
    <col min="1029" max="1029" width="12" style="208" bestFit="1" customWidth="1"/>
    <col min="1030" max="1030" width="10" style="208" bestFit="1" customWidth="1"/>
    <col min="1031" max="1031" width="12" style="208" bestFit="1" customWidth="1"/>
    <col min="1032" max="1032" width="10" style="208" bestFit="1" customWidth="1"/>
    <col min="1033" max="1033" width="12" style="208" bestFit="1" customWidth="1"/>
    <col min="1034" max="1034" width="10" style="208" bestFit="1" customWidth="1"/>
    <col min="1035" max="1035" width="11.75" style="208" bestFit="1" customWidth="1"/>
    <col min="1036" max="1045" width="7.25" style="208" customWidth="1"/>
    <col min="1046" max="1280" width="9.25" style="208"/>
    <col min="1281" max="1281" width="7.625" style="208" customWidth="1"/>
    <col min="1282" max="1282" width="10" style="208" bestFit="1" customWidth="1"/>
    <col min="1283" max="1283" width="12" style="208" bestFit="1" customWidth="1"/>
    <col min="1284" max="1284" width="10" style="208" bestFit="1" customWidth="1"/>
    <col min="1285" max="1285" width="12" style="208" bestFit="1" customWidth="1"/>
    <col min="1286" max="1286" width="10" style="208" bestFit="1" customWidth="1"/>
    <col min="1287" max="1287" width="12" style="208" bestFit="1" customWidth="1"/>
    <col min="1288" max="1288" width="10" style="208" bestFit="1" customWidth="1"/>
    <col min="1289" max="1289" width="12" style="208" bestFit="1" customWidth="1"/>
    <col min="1290" max="1290" width="10" style="208" bestFit="1" customWidth="1"/>
    <col min="1291" max="1291" width="11.75" style="208" bestFit="1" customWidth="1"/>
    <col min="1292" max="1301" width="7.25" style="208" customWidth="1"/>
    <col min="1302" max="1536" width="9.25" style="208"/>
    <col min="1537" max="1537" width="7.625" style="208" customWidth="1"/>
    <col min="1538" max="1538" width="10" style="208" bestFit="1" customWidth="1"/>
    <col min="1539" max="1539" width="12" style="208" bestFit="1" customWidth="1"/>
    <col min="1540" max="1540" width="10" style="208" bestFit="1" customWidth="1"/>
    <col min="1541" max="1541" width="12" style="208" bestFit="1" customWidth="1"/>
    <col min="1542" max="1542" width="10" style="208" bestFit="1" customWidth="1"/>
    <col min="1543" max="1543" width="12" style="208" bestFit="1" customWidth="1"/>
    <col min="1544" max="1544" width="10" style="208" bestFit="1" customWidth="1"/>
    <col min="1545" max="1545" width="12" style="208" bestFit="1" customWidth="1"/>
    <col min="1546" max="1546" width="10" style="208" bestFit="1" customWidth="1"/>
    <col min="1547" max="1547" width="11.75" style="208" bestFit="1" customWidth="1"/>
    <col min="1548" max="1557" width="7.25" style="208" customWidth="1"/>
    <col min="1558" max="1792" width="9.25" style="208"/>
    <col min="1793" max="1793" width="7.625" style="208" customWidth="1"/>
    <col min="1794" max="1794" width="10" style="208" bestFit="1" customWidth="1"/>
    <col min="1795" max="1795" width="12" style="208" bestFit="1" customWidth="1"/>
    <col min="1796" max="1796" width="10" style="208" bestFit="1" customWidth="1"/>
    <col min="1797" max="1797" width="12" style="208" bestFit="1" customWidth="1"/>
    <col min="1798" max="1798" width="10" style="208" bestFit="1" customWidth="1"/>
    <col min="1799" max="1799" width="12" style="208" bestFit="1" customWidth="1"/>
    <col min="1800" max="1800" width="10" style="208" bestFit="1" customWidth="1"/>
    <col min="1801" max="1801" width="12" style="208" bestFit="1" customWidth="1"/>
    <col min="1802" max="1802" width="10" style="208" bestFit="1" customWidth="1"/>
    <col min="1803" max="1803" width="11.75" style="208" bestFit="1" customWidth="1"/>
    <col min="1804" max="1813" width="7.25" style="208" customWidth="1"/>
    <col min="1814" max="2048" width="9.25" style="208"/>
    <col min="2049" max="2049" width="7.625" style="208" customWidth="1"/>
    <col min="2050" max="2050" width="10" style="208" bestFit="1" customWidth="1"/>
    <col min="2051" max="2051" width="12" style="208" bestFit="1" customWidth="1"/>
    <col min="2052" max="2052" width="10" style="208" bestFit="1" customWidth="1"/>
    <col min="2053" max="2053" width="12" style="208" bestFit="1" customWidth="1"/>
    <col min="2054" max="2054" width="10" style="208" bestFit="1" customWidth="1"/>
    <col min="2055" max="2055" width="12" style="208" bestFit="1" customWidth="1"/>
    <col min="2056" max="2056" width="10" style="208" bestFit="1" customWidth="1"/>
    <col min="2057" max="2057" width="12" style="208" bestFit="1" customWidth="1"/>
    <col min="2058" max="2058" width="10" style="208" bestFit="1" customWidth="1"/>
    <col min="2059" max="2059" width="11.75" style="208" bestFit="1" customWidth="1"/>
    <col min="2060" max="2069" width="7.25" style="208" customWidth="1"/>
    <col min="2070" max="2304" width="9.25" style="208"/>
    <col min="2305" max="2305" width="7.625" style="208" customWidth="1"/>
    <col min="2306" max="2306" width="10" style="208" bestFit="1" customWidth="1"/>
    <col min="2307" max="2307" width="12" style="208" bestFit="1" customWidth="1"/>
    <col min="2308" max="2308" width="10" style="208" bestFit="1" customWidth="1"/>
    <col min="2309" max="2309" width="12" style="208" bestFit="1" customWidth="1"/>
    <col min="2310" max="2310" width="10" style="208" bestFit="1" customWidth="1"/>
    <col min="2311" max="2311" width="12" style="208" bestFit="1" customWidth="1"/>
    <col min="2312" max="2312" width="10" style="208" bestFit="1" customWidth="1"/>
    <col min="2313" max="2313" width="12" style="208" bestFit="1" customWidth="1"/>
    <col min="2314" max="2314" width="10" style="208" bestFit="1" customWidth="1"/>
    <col min="2315" max="2315" width="11.75" style="208" bestFit="1" customWidth="1"/>
    <col min="2316" max="2325" width="7.25" style="208" customWidth="1"/>
    <col min="2326" max="2560" width="9.25" style="208"/>
    <col min="2561" max="2561" width="7.625" style="208" customWidth="1"/>
    <col min="2562" max="2562" width="10" style="208" bestFit="1" customWidth="1"/>
    <col min="2563" max="2563" width="12" style="208" bestFit="1" customWidth="1"/>
    <col min="2564" max="2564" width="10" style="208" bestFit="1" customWidth="1"/>
    <col min="2565" max="2565" width="12" style="208" bestFit="1" customWidth="1"/>
    <col min="2566" max="2566" width="10" style="208" bestFit="1" customWidth="1"/>
    <col min="2567" max="2567" width="12" style="208" bestFit="1" customWidth="1"/>
    <col min="2568" max="2568" width="10" style="208" bestFit="1" customWidth="1"/>
    <col min="2569" max="2569" width="12" style="208" bestFit="1" customWidth="1"/>
    <col min="2570" max="2570" width="10" style="208" bestFit="1" customWidth="1"/>
    <col min="2571" max="2571" width="11.75" style="208" bestFit="1" customWidth="1"/>
    <col min="2572" max="2581" width="7.25" style="208" customWidth="1"/>
    <col min="2582" max="2816" width="9.25" style="208"/>
    <col min="2817" max="2817" width="7.625" style="208" customWidth="1"/>
    <col min="2818" max="2818" width="10" style="208" bestFit="1" customWidth="1"/>
    <col min="2819" max="2819" width="12" style="208" bestFit="1" customWidth="1"/>
    <col min="2820" max="2820" width="10" style="208" bestFit="1" customWidth="1"/>
    <col min="2821" max="2821" width="12" style="208" bestFit="1" customWidth="1"/>
    <col min="2822" max="2822" width="10" style="208" bestFit="1" customWidth="1"/>
    <col min="2823" max="2823" width="12" style="208" bestFit="1" customWidth="1"/>
    <col min="2824" max="2824" width="10" style="208" bestFit="1" customWidth="1"/>
    <col min="2825" max="2825" width="12" style="208" bestFit="1" customWidth="1"/>
    <col min="2826" max="2826" width="10" style="208" bestFit="1" customWidth="1"/>
    <col min="2827" max="2827" width="11.75" style="208" bestFit="1" customWidth="1"/>
    <col min="2828" max="2837" width="7.25" style="208" customWidth="1"/>
    <col min="2838" max="3072" width="9.25" style="208"/>
    <col min="3073" max="3073" width="7.625" style="208" customWidth="1"/>
    <col min="3074" max="3074" width="10" style="208" bestFit="1" customWidth="1"/>
    <col min="3075" max="3075" width="12" style="208" bestFit="1" customWidth="1"/>
    <col min="3076" max="3076" width="10" style="208" bestFit="1" customWidth="1"/>
    <col min="3077" max="3077" width="12" style="208" bestFit="1" customWidth="1"/>
    <col min="3078" max="3078" width="10" style="208" bestFit="1" customWidth="1"/>
    <col min="3079" max="3079" width="12" style="208" bestFit="1" customWidth="1"/>
    <col min="3080" max="3080" width="10" style="208" bestFit="1" customWidth="1"/>
    <col min="3081" max="3081" width="12" style="208" bestFit="1" customWidth="1"/>
    <col min="3082" max="3082" width="10" style="208" bestFit="1" customWidth="1"/>
    <col min="3083" max="3083" width="11.75" style="208" bestFit="1" customWidth="1"/>
    <col min="3084" max="3093" width="7.25" style="208" customWidth="1"/>
    <col min="3094" max="3328" width="9.25" style="208"/>
    <col min="3329" max="3329" width="7.625" style="208" customWidth="1"/>
    <col min="3330" max="3330" width="10" style="208" bestFit="1" customWidth="1"/>
    <col min="3331" max="3331" width="12" style="208" bestFit="1" customWidth="1"/>
    <col min="3332" max="3332" width="10" style="208" bestFit="1" customWidth="1"/>
    <col min="3333" max="3333" width="12" style="208" bestFit="1" customWidth="1"/>
    <col min="3334" max="3334" width="10" style="208" bestFit="1" customWidth="1"/>
    <col min="3335" max="3335" width="12" style="208" bestFit="1" customWidth="1"/>
    <col min="3336" max="3336" width="10" style="208" bestFit="1" customWidth="1"/>
    <col min="3337" max="3337" width="12" style="208" bestFit="1" customWidth="1"/>
    <col min="3338" max="3338" width="10" style="208" bestFit="1" customWidth="1"/>
    <col min="3339" max="3339" width="11.75" style="208" bestFit="1" customWidth="1"/>
    <col min="3340" max="3349" width="7.25" style="208" customWidth="1"/>
    <col min="3350" max="3584" width="9.25" style="208"/>
    <col min="3585" max="3585" width="7.625" style="208" customWidth="1"/>
    <col min="3586" max="3586" width="10" style="208" bestFit="1" customWidth="1"/>
    <col min="3587" max="3587" width="12" style="208" bestFit="1" customWidth="1"/>
    <col min="3588" max="3588" width="10" style="208" bestFit="1" customWidth="1"/>
    <col min="3589" max="3589" width="12" style="208" bestFit="1" customWidth="1"/>
    <col min="3590" max="3590" width="10" style="208" bestFit="1" customWidth="1"/>
    <col min="3591" max="3591" width="12" style="208" bestFit="1" customWidth="1"/>
    <col min="3592" max="3592" width="10" style="208" bestFit="1" customWidth="1"/>
    <col min="3593" max="3593" width="12" style="208" bestFit="1" customWidth="1"/>
    <col min="3594" max="3594" width="10" style="208" bestFit="1" customWidth="1"/>
    <col min="3595" max="3595" width="11.75" style="208" bestFit="1" customWidth="1"/>
    <col min="3596" max="3605" width="7.25" style="208" customWidth="1"/>
    <col min="3606" max="3840" width="9.25" style="208"/>
    <col min="3841" max="3841" width="7.625" style="208" customWidth="1"/>
    <col min="3842" max="3842" width="10" style="208" bestFit="1" customWidth="1"/>
    <col min="3843" max="3843" width="12" style="208" bestFit="1" customWidth="1"/>
    <col min="3844" max="3844" width="10" style="208" bestFit="1" customWidth="1"/>
    <col min="3845" max="3845" width="12" style="208" bestFit="1" customWidth="1"/>
    <col min="3846" max="3846" width="10" style="208" bestFit="1" customWidth="1"/>
    <col min="3847" max="3847" width="12" style="208" bestFit="1" customWidth="1"/>
    <col min="3848" max="3848" width="10" style="208" bestFit="1" customWidth="1"/>
    <col min="3849" max="3849" width="12" style="208" bestFit="1" customWidth="1"/>
    <col min="3850" max="3850" width="10" style="208" bestFit="1" customWidth="1"/>
    <col min="3851" max="3851" width="11.75" style="208" bestFit="1" customWidth="1"/>
    <col min="3852" max="3861" width="7.25" style="208" customWidth="1"/>
    <col min="3862" max="4096" width="9.25" style="208"/>
    <col min="4097" max="4097" width="7.625" style="208" customWidth="1"/>
    <col min="4098" max="4098" width="10" style="208" bestFit="1" customWidth="1"/>
    <col min="4099" max="4099" width="12" style="208" bestFit="1" customWidth="1"/>
    <col min="4100" max="4100" width="10" style="208" bestFit="1" customWidth="1"/>
    <col min="4101" max="4101" width="12" style="208" bestFit="1" customWidth="1"/>
    <col min="4102" max="4102" width="10" style="208" bestFit="1" customWidth="1"/>
    <col min="4103" max="4103" width="12" style="208" bestFit="1" customWidth="1"/>
    <col min="4104" max="4104" width="10" style="208" bestFit="1" customWidth="1"/>
    <col min="4105" max="4105" width="12" style="208" bestFit="1" customWidth="1"/>
    <col min="4106" max="4106" width="10" style="208" bestFit="1" customWidth="1"/>
    <col min="4107" max="4107" width="11.75" style="208" bestFit="1" customWidth="1"/>
    <col min="4108" max="4117" width="7.25" style="208" customWidth="1"/>
    <col min="4118" max="4352" width="9.25" style="208"/>
    <col min="4353" max="4353" width="7.625" style="208" customWidth="1"/>
    <col min="4354" max="4354" width="10" style="208" bestFit="1" customWidth="1"/>
    <col min="4355" max="4355" width="12" style="208" bestFit="1" customWidth="1"/>
    <col min="4356" max="4356" width="10" style="208" bestFit="1" customWidth="1"/>
    <col min="4357" max="4357" width="12" style="208" bestFit="1" customWidth="1"/>
    <col min="4358" max="4358" width="10" style="208" bestFit="1" customWidth="1"/>
    <col min="4359" max="4359" width="12" style="208" bestFit="1" customWidth="1"/>
    <col min="4360" max="4360" width="10" style="208" bestFit="1" customWidth="1"/>
    <col min="4361" max="4361" width="12" style="208" bestFit="1" customWidth="1"/>
    <col min="4362" max="4362" width="10" style="208" bestFit="1" customWidth="1"/>
    <col min="4363" max="4363" width="11.75" style="208" bestFit="1" customWidth="1"/>
    <col min="4364" max="4373" width="7.25" style="208" customWidth="1"/>
    <col min="4374" max="4608" width="9.25" style="208"/>
    <col min="4609" max="4609" width="7.625" style="208" customWidth="1"/>
    <col min="4610" max="4610" width="10" style="208" bestFit="1" customWidth="1"/>
    <col min="4611" max="4611" width="12" style="208" bestFit="1" customWidth="1"/>
    <col min="4612" max="4612" width="10" style="208" bestFit="1" customWidth="1"/>
    <col min="4613" max="4613" width="12" style="208" bestFit="1" customWidth="1"/>
    <col min="4614" max="4614" width="10" style="208" bestFit="1" customWidth="1"/>
    <col min="4615" max="4615" width="12" style="208" bestFit="1" customWidth="1"/>
    <col min="4616" max="4616" width="10" style="208" bestFit="1" customWidth="1"/>
    <col min="4617" max="4617" width="12" style="208" bestFit="1" customWidth="1"/>
    <col min="4618" max="4618" width="10" style="208" bestFit="1" customWidth="1"/>
    <col min="4619" max="4619" width="11.75" style="208" bestFit="1" customWidth="1"/>
    <col min="4620" max="4629" width="7.25" style="208" customWidth="1"/>
    <col min="4630" max="4864" width="9.25" style="208"/>
    <col min="4865" max="4865" width="7.625" style="208" customWidth="1"/>
    <col min="4866" max="4866" width="10" style="208" bestFit="1" customWidth="1"/>
    <col min="4867" max="4867" width="12" style="208" bestFit="1" customWidth="1"/>
    <col min="4868" max="4868" width="10" style="208" bestFit="1" customWidth="1"/>
    <col min="4869" max="4869" width="12" style="208" bestFit="1" customWidth="1"/>
    <col min="4870" max="4870" width="10" style="208" bestFit="1" customWidth="1"/>
    <col min="4871" max="4871" width="12" style="208" bestFit="1" customWidth="1"/>
    <col min="4872" max="4872" width="10" style="208" bestFit="1" customWidth="1"/>
    <col min="4873" max="4873" width="12" style="208" bestFit="1" customWidth="1"/>
    <col min="4874" max="4874" width="10" style="208" bestFit="1" customWidth="1"/>
    <col min="4875" max="4875" width="11.75" style="208" bestFit="1" customWidth="1"/>
    <col min="4876" max="4885" width="7.25" style="208" customWidth="1"/>
    <col min="4886" max="5120" width="9.25" style="208"/>
    <col min="5121" max="5121" width="7.625" style="208" customWidth="1"/>
    <col min="5122" max="5122" width="10" style="208" bestFit="1" customWidth="1"/>
    <col min="5123" max="5123" width="12" style="208" bestFit="1" customWidth="1"/>
    <col min="5124" max="5124" width="10" style="208" bestFit="1" customWidth="1"/>
    <col min="5125" max="5125" width="12" style="208" bestFit="1" customWidth="1"/>
    <col min="5126" max="5126" width="10" style="208" bestFit="1" customWidth="1"/>
    <col min="5127" max="5127" width="12" style="208" bestFit="1" customWidth="1"/>
    <col min="5128" max="5128" width="10" style="208" bestFit="1" customWidth="1"/>
    <col min="5129" max="5129" width="12" style="208" bestFit="1" customWidth="1"/>
    <col min="5130" max="5130" width="10" style="208" bestFit="1" customWidth="1"/>
    <col min="5131" max="5131" width="11.75" style="208" bestFit="1" customWidth="1"/>
    <col min="5132" max="5141" width="7.25" style="208" customWidth="1"/>
    <col min="5142" max="5376" width="9.25" style="208"/>
    <col min="5377" max="5377" width="7.625" style="208" customWidth="1"/>
    <col min="5378" max="5378" width="10" style="208" bestFit="1" customWidth="1"/>
    <col min="5379" max="5379" width="12" style="208" bestFit="1" customWidth="1"/>
    <col min="5380" max="5380" width="10" style="208" bestFit="1" customWidth="1"/>
    <col min="5381" max="5381" width="12" style="208" bestFit="1" customWidth="1"/>
    <col min="5382" max="5382" width="10" style="208" bestFit="1" customWidth="1"/>
    <col min="5383" max="5383" width="12" style="208" bestFit="1" customWidth="1"/>
    <col min="5384" max="5384" width="10" style="208" bestFit="1" customWidth="1"/>
    <col min="5385" max="5385" width="12" style="208" bestFit="1" customWidth="1"/>
    <col min="5386" max="5386" width="10" style="208" bestFit="1" customWidth="1"/>
    <col min="5387" max="5387" width="11.75" style="208" bestFit="1" customWidth="1"/>
    <col min="5388" max="5397" width="7.25" style="208" customWidth="1"/>
    <col min="5398" max="5632" width="9.25" style="208"/>
    <col min="5633" max="5633" width="7.625" style="208" customWidth="1"/>
    <col min="5634" max="5634" width="10" style="208" bestFit="1" customWidth="1"/>
    <col min="5635" max="5635" width="12" style="208" bestFit="1" customWidth="1"/>
    <col min="5636" max="5636" width="10" style="208" bestFit="1" customWidth="1"/>
    <col min="5637" max="5637" width="12" style="208" bestFit="1" customWidth="1"/>
    <col min="5638" max="5638" width="10" style="208" bestFit="1" customWidth="1"/>
    <col min="5639" max="5639" width="12" style="208" bestFit="1" customWidth="1"/>
    <col min="5640" max="5640" width="10" style="208" bestFit="1" customWidth="1"/>
    <col min="5641" max="5641" width="12" style="208" bestFit="1" customWidth="1"/>
    <col min="5642" max="5642" width="10" style="208" bestFit="1" customWidth="1"/>
    <col min="5643" max="5643" width="11.75" style="208" bestFit="1" customWidth="1"/>
    <col min="5644" max="5653" width="7.25" style="208" customWidth="1"/>
    <col min="5654" max="5888" width="9.25" style="208"/>
    <col min="5889" max="5889" width="7.625" style="208" customWidth="1"/>
    <col min="5890" max="5890" width="10" style="208" bestFit="1" customWidth="1"/>
    <col min="5891" max="5891" width="12" style="208" bestFit="1" customWidth="1"/>
    <col min="5892" max="5892" width="10" style="208" bestFit="1" customWidth="1"/>
    <col min="5893" max="5893" width="12" style="208" bestFit="1" customWidth="1"/>
    <col min="5894" max="5894" width="10" style="208" bestFit="1" customWidth="1"/>
    <col min="5895" max="5895" width="12" style="208" bestFit="1" customWidth="1"/>
    <col min="5896" max="5896" width="10" style="208" bestFit="1" customWidth="1"/>
    <col min="5897" max="5897" width="12" style="208" bestFit="1" customWidth="1"/>
    <col min="5898" max="5898" width="10" style="208" bestFit="1" customWidth="1"/>
    <col min="5899" max="5899" width="11.75" style="208" bestFit="1" customWidth="1"/>
    <col min="5900" max="5909" width="7.25" style="208" customWidth="1"/>
    <col min="5910" max="6144" width="9.25" style="208"/>
    <col min="6145" max="6145" width="7.625" style="208" customWidth="1"/>
    <col min="6146" max="6146" width="10" style="208" bestFit="1" customWidth="1"/>
    <col min="6147" max="6147" width="12" style="208" bestFit="1" customWidth="1"/>
    <col min="6148" max="6148" width="10" style="208" bestFit="1" customWidth="1"/>
    <col min="6149" max="6149" width="12" style="208" bestFit="1" customWidth="1"/>
    <col min="6150" max="6150" width="10" style="208" bestFit="1" customWidth="1"/>
    <col min="6151" max="6151" width="12" style="208" bestFit="1" customWidth="1"/>
    <col min="6152" max="6152" width="10" style="208" bestFit="1" customWidth="1"/>
    <col min="6153" max="6153" width="12" style="208" bestFit="1" customWidth="1"/>
    <col min="6154" max="6154" width="10" style="208" bestFit="1" customWidth="1"/>
    <col min="6155" max="6155" width="11.75" style="208" bestFit="1" customWidth="1"/>
    <col min="6156" max="6165" width="7.25" style="208" customWidth="1"/>
    <col min="6166" max="6400" width="9.25" style="208"/>
    <col min="6401" max="6401" width="7.625" style="208" customWidth="1"/>
    <col min="6402" max="6402" width="10" style="208" bestFit="1" customWidth="1"/>
    <col min="6403" max="6403" width="12" style="208" bestFit="1" customWidth="1"/>
    <col min="6404" max="6404" width="10" style="208" bestFit="1" customWidth="1"/>
    <col min="6405" max="6405" width="12" style="208" bestFit="1" customWidth="1"/>
    <col min="6406" max="6406" width="10" style="208" bestFit="1" customWidth="1"/>
    <col min="6407" max="6407" width="12" style="208" bestFit="1" customWidth="1"/>
    <col min="6408" max="6408" width="10" style="208" bestFit="1" customWidth="1"/>
    <col min="6409" max="6409" width="12" style="208" bestFit="1" customWidth="1"/>
    <col min="6410" max="6410" width="10" style="208" bestFit="1" customWidth="1"/>
    <col min="6411" max="6411" width="11.75" style="208" bestFit="1" customWidth="1"/>
    <col min="6412" max="6421" width="7.25" style="208" customWidth="1"/>
    <col min="6422" max="6656" width="9.25" style="208"/>
    <col min="6657" max="6657" width="7.625" style="208" customWidth="1"/>
    <col min="6658" max="6658" width="10" style="208" bestFit="1" customWidth="1"/>
    <col min="6659" max="6659" width="12" style="208" bestFit="1" customWidth="1"/>
    <col min="6660" max="6660" width="10" style="208" bestFit="1" customWidth="1"/>
    <col min="6661" max="6661" width="12" style="208" bestFit="1" customWidth="1"/>
    <col min="6662" max="6662" width="10" style="208" bestFit="1" customWidth="1"/>
    <col min="6663" max="6663" width="12" style="208" bestFit="1" customWidth="1"/>
    <col min="6664" max="6664" width="10" style="208" bestFit="1" customWidth="1"/>
    <col min="6665" max="6665" width="12" style="208" bestFit="1" customWidth="1"/>
    <col min="6666" max="6666" width="10" style="208" bestFit="1" customWidth="1"/>
    <col min="6667" max="6667" width="11.75" style="208" bestFit="1" customWidth="1"/>
    <col min="6668" max="6677" width="7.25" style="208" customWidth="1"/>
    <col min="6678" max="6912" width="9.25" style="208"/>
    <col min="6913" max="6913" width="7.625" style="208" customWidth="1"/>
    <col min="6914" max="6914" width="10" style="208" bestFit="1" customWidth="1"/>
    <col min="6915" max="6915" width="12" style="208" bestFit="1" customWidth="1"/>
    <col min="6916" max="6916" width="10" style="208" bestFit="1" customWidth="1"/>
    <col min="6917" max="6917" width="12" style="208" bestFit="1" customWidth="1"/>
    <col min="6918" max="6918" width="10" style="208" bestFit="1" customWidth="1"/>
    <col min="6919" max="6919" width="12" style="208" bestFit="1" customWidth="1"/>
    <col min="6920" max="6920" width="10" style="208" bestFit="1" customWidth="1"/>
    <col min="6921" max="6921" width="12" style="208" bestFit="1" customWidth="1"/>
    <col min="6922" max="6922" width="10" style="208" bestFit="1" customWidth="1"/>
    <col min="6923" max="6923" width="11.75" style="208" bestFit="1" customWidth="1"/>
    <col min="6924" max="6933" width="7.25" style="208" customWidth="1"/>
    <col min="6934" max="7168" width="9.25" style="208"/>
    <col min="7169" max="7169" width="7.625" style="208" customWidth="1"/>
    <col min="7170" max="7170" width="10" style="208" bestFit="1" customWidth="1"/>
    <col min="7171" max="7171" width="12" style="208" bestFit="1" customWidth="1"/>
    <col min="7172" max="7172" width="10" style="208" bestFit="1" customWidth="1"/>
    <col min="7173" max="7173" width="12" style="208" bestFit="1" customWidth="1"/>
    <col min="7174" max="7174" width="10" style="208" bestFit="1" customWidth="1"/>
    <col min="7175" max="7175" width="12" style="208" bestFit="1" customWidth="1"/>
    <col min="7176" max="7176" width="10" style="208" bestFit="1" customWidth="1"/>
    <col min="7177" max="7177" width="12" style="208" bestFit="1" customWidth="1"/>
    <col min="7178" max="7178" width="10" style="208" bestFit="1" customWidth="1"/>
    <col min="7179" max="7179" width="11.75" style="208" bestFit="1" customWidth="1"/>
    <col min="7180" max="7189" width="7.25" style="208" customWidth="1"/>
    <col min="7190" max="7424" width="9.25" style="208"/>
    <col min="7425" max="7425" width="7.625" style="208" customWidth="1"/>
    <col min="7426" max="7426" width="10" style="208" bestFit="1" customWidth="1"/>
    <col min="7427" max="7427" width="12" style="208" bestFit="1" customWidth="1"/>
    <col min="7428" max="7428" width="10" style="208" bestFit="1" customWidth="1"/>
    <col min="7429" max="7429" width="12" style="208" bestFit="1" customWidth="1"/>
    <col min="7430" max="7430" width="10" style="208" bestFit="1" customWidth="1"/>
    <col min="7431" max="7431" width="12" style="208" bestFit="1" customWidth="1"/>
    <col min="7432" max="7432" width="10" style="208" bestFit="1" customWidth="1"/>
    <col min="7433" max="7433" width="12" style="208" bestFit="1" customWidth="1"/>
    <col min="7434" max="7434" width="10" style="208" bestFit="1" customWidth="1"/>
    <col min="7435" max="7435" width="11.75" style="208" bestFit="1" customWidth="1"/>
    <col min="7436" max="7445" width="7.25" style="208" customWidth="1"/>
    <col min="7446" max="7680" width="9.25" style="208"/>
    <col min="7681" max="7681" width="7.625" style="208" customWidth="1"/>
    <col min="7682" max="7682" width="10" style="208" bestFit="1" customWidth="1"/>
    <col min="7683" max="7683" width="12" style="208" bestFit="1" customWidth="1"/>
    <col min="7684" max="7684" width="10" style="208" bestFit="1" customWidth="1"/>
    <col min="7685" max="7685" width="12" style="208" bestFit="1" customWidth="1"/>
    <col min="7686" max="7686" width="10" style="208" bestFit="1" customWidth="1"/>
    <col min="7687" max="7687" width="12" style="208" bestFit="1" customWidth="1"/>
    <col min="7688" max="7688" width="10" style="208" bestFit="1" customWidth="1"/>
    <col min="7689" max="7689" width="12" style="208" bestFit="1" customWidth="1"/>
    <col min="7690" max="7690" width="10" style="208" bestFit="1" customWidth="1"/>
    <col min="7691" max="7691" width="11.75" style="208" bestFit="1" customWidth="1"/>
    <col min="7692" max="7701" width="7.25" style="208" customWidth="1"/>
    <col min="7702" max="7936" width="9.25" style="208"/>
    <col min="7937" max="7937" width="7.625" style="208" customWidth="1"/>
    <col min="7938" max="7938" width="10" style="208" bestFit="1" customWidth="1"/>
    <col min="7939" max="7939" width="12" style="208" bestFit="1" customWidth="1"/>
    <col min="7940" max="7940" width="10" style="208" bestFit="1" customWidth="1"/>
    <col min="7941" max="7941" width="12" style="208" bestFit="1" customWidth="1"/>
    <col min="7942" max="7942" width="10" style="208" bestFit="1" customWidth="1"/>
    <col min="7943" max="7943" width="12" style="208" bestFit="1" customWidth="1"/>
    <col min="7944" max="7944" width="10" style="208" bestFit="1" customWidth="1"/>
    <col min="7945" max="7945" width="12" style="208" bestFit="1" customWidth="1"/>
    <col min="7946" max="7946" width="10" style="208" bestFit="1" customWidth="1"/>
    <col min="7947" max="7947" width="11.75" style="208" bestFit="1" customWidth="1"/>
    <col min="7948" max="7957" width="7.25" style="208" customWidth="1"/>
    <col min="7958" max="8192" width="9.25" style="208"/>
    <col min="8193" max="8193" width="7.625" style="208" customWidth="1"/>
    <col min="8194" max="8194" width="10" style="208" bestFit="1" customWidth="1"/>
    <col min="8195" max="8195" width="12" style="208" bestFit="1" customWidth="1"/>
    <col min="8196" max="8196" width="10" style="208" bestFit="1" customWidth="1"/>
    <col min="8197" max="8197" width="12" style="208" bestFit="1" customWidth="1"/>
    <col min="8198" max="8198" width="10" style="208" bestFit="1" customWidth="1"/>
    <col min="8199" max="8199" width="12" style="208" bestFit="1" customWidth="1"/>
    <col min="8200" max="8200" width="10" style="208" bestFit="1" customWidth="1"/>
    <col min="8201" max="8201" width="12" style="208" bestFit="1" customWidth="1"/>
    <col min="8202" max="8202" width="10" style="208" bestFit="1" customWidth="1"/>
    <col min="8203" max="8203" width="11.75" style="208" bestFit="1" customWidth="1"/>
    <col min="8204" max="8213" width="7.25" style="208" customWidth="1"/>
    <col min="8214" max="8448" width="9.25" style="208"/>
    <col min="8449" max="8449" width="7.625" style="208" customWidth="1"/>
    <col min="8450" max="8450" width="10" style="208" bestFit="1" customWidth="1"/>
    <col min="8451" max="8451" width="12" style="208" bestFit="1" customWidth="1"/>
    <col min="8452" max="8452" width="10" style="208" bestFit="1" customWidth="1"/>
    <col min="8453" max="8453" width="12" style="208" bestFit="1" customWidth="1"/>
    <col min="8454" max="8454" width="10" style="208" bestFit="1" customWidth="1"/>
    <col min="8455" max="8455" width="12" style="208" bestFit="1" customWidth="1"/>
    <col min="8456" max="8456" width="10" style="208" bestFit="1" customWidth="1"/>
    <col min="8457" max="8457" width="12" style="208" bestFit="1" customWidth="1"/>
    <col min="8458" max="8458" width="10" style="208" bestFit="1" customWidth="1"/>
    <col min="8459" max="8459" width="11.75" style="208" bestFit="1" customWidth="1"/>
    <col min="8460" max="8469" width="7.25" style="208" customWidth="1"/>
    <col min="8470" max="8704" width="9.25" style="208"/>
    <col min="8705" max="8705" width="7.625" style="208" customWidth="1"/>
    <col min="8706" max="8706" width="10" style="208" bestFit="1" customWidth="1"/>
    <col min="8707" max="8707" width="12" style="208" bestFit="1" customWidth="1"/>
    <col min="8708" max="8708" width="10" style="208" bestFit="1" customWidth="1"/>
    <col min="8709" max="8709" width="12" style="208" bestFit="1" customWidth="1"/>
    <col min="8710" max="8710" width="10" style="208" bestFit="1" customWidth="1"/>
    <col min="8711" max="8711" width="12" style="208" bestFit="1" customWidth="1"/>
    <col min="8712" max="8712" width="10" style="208" bestFit="1" customWidth="1"/>
    <col min="8713" max="8713" width="12" style="208" bestFit="1" customWidth="1"/>
    <col min="8714" max="8714" width="10" style="208" bestFit="1" customWidth="1"/>
    <col min="8715" max="8715" width="11.75" style="208" bestFit="1" customWidth="1"/>
    <col min="8716" max="8725" width="7.25" style="208" customWidth="1"/>
    <col min="8726" max="8960" width="9.25" style="208"/>
    <col min="8961" max="8961" width="7.625" style="208" customWidth="1"/>
    <col min="8962" max="8962" width="10" style="208" bestFit="1" customWidth="1"/>
    <col min="8963" max="8963" width="12" style="208" bestFit="1" customWidth="1"/>
    <col min="8964" max="8964" width="10" style="208" bestFit="1" customWidth="1"/>
    <col min="8965" max="8965" width="12" style="208" bestFit="1" customWidth="1"/>
    <col min="8966" max="8966" width="10" style="208" bestFit="1" customWidth="1"/>
    <col min="8967" max="8967" width="12" style="208" bestFit="1" customWidth="1"/>
    <col min="8968" max="8968" width="10" style="208" bestFit="1" customWidth="1"/>
    <col min="8969" max="8969" width="12" style="208" bestFit="1" customWidth="1"/>
    <col min="8970" max="8970" width="10" style="208" bestFit="1" customWidth="1"/>
    <col min="8971" max="8971" width="11.75" style="208" bestFit="1" customWidth="1"/>
    <col min="8972" max="8981" width="7.25" style="208" customWidth="1"/>
    <col min="8982" max="9216" width="9.25" style="208"/>
    <col min="9217" max="9217" width="7.625" style="208" customWidth="1"/>
    <col min="9218" max="9218" width="10" style="208" bestFit="1" customWidth="1"/>
    <col min="9219" max="9219" width="12" style="208" bestFit="1" customWidth="1"/>
    <col min="9220" max="9220" width="10" style="208" bestFit="1" customWidth="1"/>
    <col min="9221" max="9221" width="12" style="208" bestFit="1" customWidth="1"/>
    <col min="9222" max="9222" width="10" style="208" bestFit="1" customWidth="1"/>
    <col min="9223" max="9223" width="12" style="208" bestFit="1" customWidth="1"/>
    <col min="9224" max="9224" width="10" style="208" bestFit="1" customWidth="1"/>
    <col min="9225" max="9225" width="12" style="208" bestFit="1" customWidth="1"/>
    <col min="9226" max="9226" width="10" style="208" bestFit="1" customWidth="1"/>
    <col min="9227" max="9227" width="11.75" style="208" bestFit="1" customWidth="1"/>
    <col min="9228" max="9237" width="7.25" style="208" customWidth="1"/>
    <col min="9238" max="9472" width="9.25" style="208"/>
    <col min="9473" max="9473" width="7.625" style="208" customWidth="1"/>
    <col min="9474" max="9474" width="10" style="208" bestFit="1" customWidth="1"/>
    <col min="9475" max="9475" width="12" style="208" bestFit="1" customWidth="1"/>
    <col min="9476" max="9476" width="10" style="208" bestFit="1" customWidth="1"/>
    <col min="9477" max="9477" width="12" style="208" bestFit="1" customWidth="1"/>
    <col min="9478" max="9478" width="10" style="208" bestFit="1" customWidth="1"/>
    <col min="9479" max="9479" width="12" style="208" bestFit="1" customWidth="1"/>
    <col min="9480" max="9480" width="10" style="208" bestFit="1" customWidth="1"/>
    <col min="9481" max="9481" width="12" style="208" bestFit="1" customWidth="1"/>
    <col min="9482" max="9482" width="10" style="208" bestFit="1" customWidth="1"/>
    <col min="9483" max="9483" width="11.75" style="208" bestFit="1" customWidth="1"/>
    <col min="9484" max="9493" width="7.25" style="208" customWidth="1"/>
    <col min="9494" max="9728" width="9.25" style="208"/>
    <col min="9729" max="9729" width="7.625" style="208" customWidth="1"/>
    <col min="9730" max="9730" width="10" style="208" bestFit="1" customWidth="1"/>
    <col min="9731" max="9731" width="12" style="208" bestFit="1" customWidth="1"/>
    <col min="9732" max="9732" width="10" style="208" bestFit="1" customWidth="1"/>
    <col min="9733" max="9733" width="12" style="208" bestFit="1" customWidth="1"/>
    <col min="9734" max="9734" width="10" style="208" bestFit="1" customWidth="1"/>
    <col min="9735" max="9735" width="12" style="208" bestFit="1" customWidth="1"/>
    <col min="9736" max="9736" width="10" style="208" bestFit="1" customWidth="1"/>
    <col min="9737" max="9737" width="12" style="208" bestFit="1" customWidth="1"/>
    <col min="9738" max="9738" width="10" style="208" bestFit="1" customWidth="1"/>
    <col min="9739" max="9739" width="11.75" style="208" bestFit="1" customWidth="1"/>
    <col min="9740" max="9749" width="7.25" style="208" customWidth="1"/>
    <col min="9750" max="9984" width="9.25" style="208"/>
    <col min="9985" max="9985" width="7.625" style="208" customWidth="1"/>
    <col min="9986" max="9986" width="10" style="208" bestFit="1" customWidth="1"/>
    <col min="9987" max="9987" width="12" style="208" bestFit="1" customWidth="1"/>
    <col min="9988" max="9988" width="10" style="208" bestFit="1" customWidth="1"/>
    <col min="9989" max="9989" width="12" style="208" bestFit="1" customWidth="1"/>
    <col min="9990" max="9990" width="10" style="208" bestFit="1" customWidth="1"/>
    <col min="9991" max="9991" width="12" style="208" bestFit="1" customWidth="1"/>
    <col min="9992" max="9992" width="10" style="208" bestFit="1" customWidth="1"/>
    <col min="9993" max="9993" width="12" style="208" bestFit="1" customWidth="1"/>
    <col min="9994" max="9994" width="10" style="208" bestFit="1" customWidth="1"/>
    <col min="9995" max="9995" width="11.75" style="208" bestFit="1" customWidth="1"/>
    <col min="9996" max="10005" width="7.25" style="208" customWidth="1"/>
    <col min="10006" max="10240" width="9.25" style="208"/>
    <col min="10241" max="10241" width="7.625" style="208" customWidth="1"/>
    <col min="10242" max="10242" width="10" style="208" bestFit="1" customWidth="1"/>
    <col min="10243" max="10243" width="12" style="208" bestFit="1" customWidth="1"/>
    <col min="10244" max="10244" width="10" style="208" bestFit="1" customWidth="1"/>
    <col min="10245" max="10245" width="12" style="208" bestFit="1" customWidth="1"/>
    <col min="10246" max="10246" width="10" style="208" bestFit="1" customWidth="1"/>
    <col min="10247" max="10247" width="12" style="208" bestFit="1" customWidth="1"/>
    <col min="10248" max="10248" width="10" style="208" bestFit="1" customWidth="1"/>
    <col min="10249" max="10249" width="12" style="208" bestFit="1" customWidth="1"/>
    <col min="10250" max="10250" width="10" style="208" bestFit="1" customWidth="1"/>
    <col min="10251" max="10251" width="11.75" style="208" bestFit="1" customWidth="1"/>
    <col min="10252" max="10261" width="7.25" style="208" customWidth="1"/>
    <col min="10262" max="10496" width="9.25" style="208"/>
    <col min="10497" max="10497" width="7.625" style="208" customWidth="1"/>
    <col min="10498" max="10498" width="10" style="208" bestFit="1" customWidth="1"/>
    <col min="10499" max="10499" width="12" style="208" bestFit="1" customWidth="1"/>
    <col min="10500" max="10500" width="10" style="208" bestFit="1" customWidth="1"/>
    <col min="10501" max="10501" width="12" style="208" bestFit="1" customWidth="1"/>
    <col min="10502" max="10502" width="10" style="208" bestFit="1" customWidth="1"/>
    <col min="10503" max="10503" width="12" style="208" bestFit="1" customWidth="1"/>
    <col min="10504" max="10504" width="10" style="208" bestFit="1" customWidth="1"/>
    <col min="10505" max="10505" width="12" style="208" bestFit="1" customWidth="1"/>
    <col min="10506" max="10506" width="10" style="208" bestFit="1" customWidth="1"/>
    <col min="10507" max="10507" width="11.75" style="208" bestFit="1" customWidth="1"/>
    <col min="10508" max="10517" width="7.25" style="208" customWidth="1"/>
    <col min="10518" max="10752" width="9.25" style="208"/>
    <col min="10753" max="10753" width="7.625" style="208" customWidth="1"/>
    <col min="10754" max="10754" width="10" style="208" bestFit="1" customWidth="1"/>
    <col min="10755" max="10755" width="12" style="208" bestFit="1" customWidth="1"/>
    <col min="10756" max="10756" width="10" style="208" bestFit="1" customWidth="1"/>
    <col min="10757" max="10757" width="12" style="208" bestFit="1" customWidth="1"/>
    <col min="10758" max="10758" width="10" style="208" bestFit="1" customWidth="1"/>
    <col min="10759" max="10759" width="12" style="208" bestFit="1" customWidth="1"/>
    <col min="10760" max="10760" width="10" style="208" bestFit="1" customWidth="1"/>
    <col min="10761" max="10761" width="12" style="208" bestFit="1" customWidth="1"/>
    <col min="10762" max="10762" width="10" style="208" bestFit="1" customWidth="1"/>
    <col min="10763" max="10763" width="11.75" style="208" bestFit="1" customWidth="1"/>
    <col min="10764" max="10773" width="7.25" style="208" customWidth="1"/>
    <col min="10774" max="11008" width="9.25" style="208"/>
    <col min="11009" max="11009" width="7.625" style="208" customWidth="1"/>
    <col min="11010" max="11010" width="10" style="208" bestFit="1" customWidth="1"/>
    <col min="11011" max="11011" width="12" style="208" bestFit="1" customWidth="1"/>
    <col min="11012" max="11012" width="10" style="208" bestFit="1" customWidth="1"/>
    <col min="11013" max="11013" width="12" style="208" bestFit="1" customWidth="1"/>
    <col min="11014" max="11014" width="10" style="208" bestFit="1" customWidth="1"/>
    <col min="11015" max="11015" width="12" style="208" bestFit="1" customWidth="1"/>
    <col min="11016" max="11016" width="10" style="208" bestFit="1" customWidth="1"/>
    <col min="11017" max="11017" width="12" style="208" bestFit="1" customWidth="1"/>
    <col min="11018" max="11018" width="10" style="208" bestFit="1" customWidth="1"/>
    <col min="11019" max="11019" width="11.75" style="208" bestFit="1" customWidth="1"/>
    <col min="11020" max="11029" width="7.25" style="208" customWidth="1"/>
    <col min="11030" max="11264" width="9.25" style="208"/>
    <col min="11265" max="11265" width="7.625" style="208" customWidth="1"/>
    <col min="11266" max="11266" width="10" style="208" bestFit="1" customWidth="1"/>
    <col min="11267" max="11267" width="12" style="208" bestFit="1" customWidth="1"/>
    <col min="11268" max="11268" width="10" style="208" bestFit="1" customWidth="1"/>
    <col min="11269" max="11269" width="12" style="208" bestFit="1" customWidth="1"/>
    <col min="11270" max="11270" width="10" style="208" bestFit="1" customWidth="1"/>
    <col min="11271" max="11271" width="12" style="208" bestFit="1" customWidth="1"/>
    <col min="11272" max="11272" width="10" style="208" bestFit="1" customWidth="1"/>
    <col min="11273" max="11273" width="12" style="208" bestFit="1" customWidth="1"/>
    <col min="11274" max="11274" width="10" style="208" bestFit="1" customWidth="1"/>
    <col min="11275" max="11275" width="11.75" style="208" bestFit="1" customWidth="1"/>
    <col min="11276" max="11285" width="7.25" style="208" customWidth="1"/>
    <col min="11286" max="11520" width="9.25" style="208"/>
    <col min="11521" max="11521" width="7.625" style="208" customWidth="1"/>
    <col min="11522" max="11522" width="10" style="208" bestFit="1" customWidth="1"/>
    <col min="11523" max="11523" width="12" style="208" bestFit="1" customWidth="1"/>
    <col min="11524" max="11524" width="10" style="208" bestFit="1" customWidth="1"/>
    <col min="11525" max="11525" width="12" style="208" bestFit="1" customWidth="1"/>
    <col min="11526" max="11526" width="10" style="208" bestFit="1" customWidth="1"/>
    <col min="11527" max="11527" width="12" style="208" bestFit="1" customWidth="1"/>
    <col min="11528" max="11528" width="10" style="208" bestFit="1" customWidth="1"/>
    <col min="11529" max="11529" width="12" style="208" bestFit="1" customWidth="1"/>
    <col min="11530" max="11530" width="10" style="208" bestFit="1" customWidth="1"/>
    <col min="11531" max="11531" width="11.75" style="208" bestFit="1" customWidth="1"/>
    <col min="11532" max="11541" width="7.25" style="208" customWidth="1"/>
    <col min="11542" max="11776" width="9.25" style="208"/>
    <col min="11777" max="11777" width="7.625" style="208" customWidth="1"/>
    <col min="11778" max="11778" width="10" style="208" bestFit="1" customWidth="1"/>
    <col min="11779" max="11779" width="12" style="208" bestFit="1" customWidth="1"/>
    <col min="11780" max="11780" width="10" style="208" bestFit="1" customWidth="1"/>
    <col min="11781" max="11781" width="12" style="208" bestFit="1" customWidth="1"/>
    <col min="11782" max="11782" width="10" style="208" bestFit="1" customWidth="1"/>
    <col min="11783" max="11783" width="12" style="208" bestFit="1" customWidth="1"/>
    <col min="11784" max="11784" width="10" style="208" bestFit="1" customWidth="1"/>
    <col min="11785" max="11785" width="12" style="208" bestFit="1" customWidth="1"/>
    <col min="11786" max="11786" width="10" style="208" bestFit="1" customWidth="1"/>
    <col min="11787" max="11787" width="11.75" style="208" bestFit="1" customWidth="1"/>
    <col min="11788" max="11797" width="7.25" style="208" customWidth="1"/>
    <col min="11798" max="12032" width="9.25" style="208"/>
    <col min="12033" max="12033" width="7.625" style="208" customWidth="1"/>
    <col min="12034" max="12034" width="10" style="208" bestFit="1" customWidth="1"/>
    <col min="12035" max="12035" width="12" style="208" bestFit="1" customWidth="1"/>
    <col min="12036" max="12036" width="10" style="208" bestFit="1" customWidth="1"/>
    <col min="12037" max="12037" width="12" style="208" bestFit="1" customWidth="1"/>
    <col min="12038" max="12038" width="10" style="208" bestFit="1" customWidth="1"/>
    <col min="12039" max="12039" width="12" style="208" bestFit="1" customWidth="1"/>
    <col min="12040" max="12040" width="10" style="208" bestFit="1" customWidth="1"/>
    <col min="12041" max="12041" width="12" style="208" bestFit="1" customWidth="1"/>
    <col min="12042" max="12042" width="10" style="208" bestFit="1" customWidth="1"/>
    <col min="12043" max="12043" width="11.75" style="208" bestFit="1" customWidth="1"/>
    <col min="12044" max="12053" width="7.25" style="208" customWidth="1"/>
    <col min="12054" max="12288" width="9.25" style="208"/>
    <col min="12289" max="12289" width="7.625" style="208" customWidth="1"/>
    <col min="12290" max="12290" width="10" style="208" bestFit="1" customWidth="1"/>
    <col min="12291" max="12291" width="12" style="208" bestFit="1" customWidth="1"/>
    <col min="12292" max="12292" width="10" style="208" bestFit="1" customWidth="1"/>
    <col min="12293" max="12293" width="12" style="208" bestFit="1" customWidth="1"/>
    <col min="12294" max="12294" width="10" style="208" bestFit="1" customWidth="1"/>
    <col min="12295" max="12295" width="12" style="208" bestFit="1" customWidth="1"/>
    <col min="12296" max="12296" width="10" style="208" bestFit="1" customWidth="1"/>
    <col min="12297" max="12297" width="12" style="208" bestFit="1" customWidth="1"/>
    <col min="12298" max="12298" width="10" style="208" bestFit="1" customWidth="1"/>
    <col min="12299" max="12299" width="11.75" style="208" bestFit="1" customWidth="1"/>
    <col min="12300" max="12309" width="7.25" style="208" customWidth="1"/>
    <col min="12310" max="12544" width="9.25" style="208"/>
    <col min="12545" max="12545" width="7.625" style="208" customWidth="1"/>
    <col min="12546" max="12546" width="10" style="208" bestFit="1" customWidth="1"/>
    <col min="12547" max="12547" width="12" style="208" bestFit="1" customWidth="1"/>
    <col min="12548" max="12548" width="10" style="208" bestFit="1" customWidth="1"/>
    <col min="12549" max="12549" width="12" style="208" bestFit="1" customWidth="1"/>
    <col min="12550" max="12550" width="10" style="208" bestFit="1" customWidth="1"/>
    <col min="12551" max="12551" width="12" style="208" bestFit="1" customWidth="1"/>
    <col min="12552" max="12552" width="10" style="208" bestFit="1" customWidth="1"/>
    <col min="12553" max="12553" width="12" style="208" bestFit="1" customWidth="1"/>
    <col min="12554" max="12554" width="10" style="208" bestFit="1" customWidth="1"/>
    <col min="12555" max="12555" width="11.75" style="208" bestFit="1" customWidth="1"/>
    <col min="12556" max="12565" width="7.25" style="208" customWidth="1"/>
    <col min="12566" max="12800" width="9.25" style="208"/>
    <col min="12801" max="12801" width="7.625" style="208" customWidth="1"/>
    <col min="12802" max="12802" width="10" style="208" bestFit="1" customWidth="1"/>
    <col min="12803" max="12803" width="12" style="208" bestFit="1" customWidth="1"/>
    <col min="12804" max="12804" width="10" style="208" bestFit="1" customWidth="1"/>
    <col min="12805" max="12805" width="12" style="208" bestFit="1" customWidth="1"/>
    <col min="12806" max="12806" width="10" style="208" bestFit="1" customWidth="1"/>
    <col min="12807" max="12807" width="12" style="208" bestFit="1" customWidth="1"/>
    <col min="12808" max="12808" width="10" style="208" bestFit="1" customWidth="1"/>
    <col min="12809" max="12809" width="12" style="208" bestFit="1" customWidth="1"/>
    <col min="12810" max="12810" width="10" style="208" bestFit="1" customWidth="1"/>
    <col min="12811" max="12811" width="11.75" style="208" bestFit="1" customWidth="1"/>
    <col min="12812" max="12821" width="7.25" style="208" customWidth="1"/>
    <col min="12822" max="13056" width="9.25" style="208"/>
    <col min="13057" max="13057" width="7.625" style="208" customWidth="1"/>
    <col min="13058" max="13058" width="10" style="208" bestFit="1" customWidth="1"/>
    <col min="13059" max="13059" width="12" style="208" bestFit="1" customWidth="1"/>
    <col min="13060" max="13060" width="10" style="208" bestFit="1" customWidth="1"/>
    <col min="13061" max="13061" width="12" style="208" bestFit="1" customWidth="1"/>
    <col min="13062" max="13062" width="10" style="208" bestFit="1" customWidth="1"/>
    <col min="13063" max="13063" width="12" style="208" bestFit="1" customWidth="1"/>
    <col min="13064" max="13064" width="10" style="208" bestFit="1" customWidth="1"/>
    <col min="13065" max="13065" width="12" style="208" bestFit="1" customWidth="1"/>
    <col min="13066" max="13066" width="10" style="208" bestFit="1" customWidth="1"/>
    <col min="13067" max="13067" width="11.75" style="208" bestFit="1" customWidth="1"/>
    <col min="13068" max="13077" width="7.25" style="208" customWidth="1"/>
    <col min="13078" max="13312" width="9.25" style="208"/>
    <col min="13313" max="13313" width="7.625" style="208" customWidth="1"/>
    <col min="13314" max="13314" width="10" style="208" bestFit="1" customWidth="1"/>
    <col min="13315" max="13315" width="12" style="208" bestFit="1" customWidth="1"/>
    <col min="13316" max="13316" width="10" style="208" bestFit="1" customWidth="1"/>
    <col min="13317" max="13317" width="12" style="208" bestFit="1" customWidth="1"/>
    <col min="13318" max="13318" width="10" style="208" bestFit="1" customWidth="1"/>
    <col min="13319" max="13319" width="12" style="208" bestFit="1" customWidth="1"/>
    <col min="13320" max="13320" width="10" style="208" bestFit="1" customWidth="1"/>
    <col min="13321" max="13321" width="12" style="208" bestFit="1" customWidth="1"/>
    <col min="13322" max="13322" width="10" style="208" bestFit="1" customWidth="1"/>
    <col min="13323" max="13323" width="11.75" style="208" bestFit="1" customWidth="1"/>
    <col min="13324" max="13333" width="7.25" style="208" customWidth="1"/>
    <col min="13334" max="13568" width="9.25" style="208"/>
    <col min="13569" max="13569" width="7.625" style="208" customWidth="1"/>
    <col min="13570" max="13570" width="10" style="208" bestFit="1" customWidth="1"/>
    <col min="13571" max="13571" width="12" style="208" bestFit="1" customWidth="1"/>
    <col min="13572" max="13572" width="10" style="208" bestFit="1" customWidth="1"/>
    <col min="13573" max="13573" width="12" style="208" bestFit="1" customWidth="1"/>
    <col min="13574" max="13574" width="10" style="208" bestFit="1" customWidth="1"/>
    <col min="13575" max="13575" width="12" style="208" bestFit="1" customWidth="1"/>
    <col min="13576" max="13576" width="10" style="208" bestFit="1" customWidth="1"/>
    <col min="13577" max="13577" width="12" style="208" bestFit="1" customWidth="1"/>
    <col min="13578" max="13578" width="10" style="208" bestFit="1" customWidth="1"/>
    <col min="13579" max="13579" width="11.75" style="208" bestFit="1" customWidth="1"/>
    <col min="13580" max="13589" width="7.25" style="208" customWidth="1"/>
    <col min="13590" max="13824" width="9.25" style="208"/>
    <col min="13825" max="13825" width="7.625" style="208" customWidth="1"/>
    <col min="13826" max="13826" width="10" style="208" bestFit="1" customWidth="1"/>
    <col min="13827" max="13827" width="12" style="208" bestFit="1" customWidth="1"/>
    <col min="13828" max="13828" width="10" style="208" bestFit="1" customWidth="1"/>
    <col min="13829" max="13829" width="12" style="208" bestFit="1" customWidth="1"/>
    <col min="13830" max="13830" width="10" style="208" bestFit="1" customWidth="1"/>
    <col min="13831" max="13831" width="12" style="208" bestFit="1" customWidth="1"/>
    <col min="13832" max="13832" width="10" style="208" bestFit="1" customWidth="1"/>
    <col min="13833" max="13833" width="12" style="208" bestFit="1" customWidth="1"/>
    <col min="13834" max="13834" width="10" style="208" bestFit="1" customWidth="1"/>
    <col min="13835" max="13835" width="11.75" style="208" bestFit="1" customWidth="1"/>
    <col min="13836" max="13845" width="7.25" style="208" customWidth="1"/>
    <col min="13846" max="14080" width="9.25" style="208"/>
    <col min="14081" max="14081" width="7.625" style="208" customWidth="1"/>
    <col min="14082" max="14082" width="10" style="208" bestFit="1" customWidth="1"/>
    <col min="14083" max="14083" width="12" style="208" bestFit="1" customWidth="1"/>
    <col min="14084" max="14084" width="10" style="208" bestFit="1" customWidth="1"/>
    <col min="14085" max="14085" width="12" style="208" bestFit="1" customWidth="1"/>
    <col min="14086" max="14086" width="10" style="208" bestFit="1" customWidth="1"/>
    <col min="14087" max="14087" width="12" style="208" bestFit="1" customWidth="1"/>
    <col min="14088" max="14088" width="10" style="208" bestFit="1" customWidth="1"/>
    <col min="14089" max="14089" width="12" style="208" bestFit="1" customWidth="1"/>
    <col min="14090" max="14090" width="10" style="208" bestFit="1" customWidth="1"/>
    <col min="14091" max="14091" width="11.75" style="208" bestFit="1" customWidth="1"/>
    <col min="14092" max="14101" width="7.25" style="208" customWidth="1"/>
    <col min="14102" max="14336" width="9.25" style="208"/>
    <col min="14337" max="14337" width="7.625" style="208" customWidth="1"/>
    <col min="14338" max="14338" width="10" style="208" bestFit="1" customWidth="1"/>
    <col min="14339" max="14339" width="12" style="208" bestFit="1" customWidth="1"/>
    <col min="14340" max="14340" width="10" style="208" bestFit="1" customWidth="1"/>
    <col min="14341" max="14341" width="12" style="208" bestFit="1" customWidth="1"/>
    <col min="14342" max="14342" width="10" style="208" bestFit="1" customWidth="1"/>
    <col min="14343" max="14343" width="12" style="208" bestFit="1" customWidth="1"/>
    <col min="14344" max="14344" width="10" style="208" bestFit="1" customWidth="1"/>
    <col min="14345" max="14345" width="12" style="208" bestFit="1" customWidth="1"/>
    <col min="14346" max="14346" width="10" style="208" bestFit="1" customWidth="1"/>
    <col min="14347" max="14347" width="11.75" style="208" bestFit="1" customWidth="1"/>
    <col min="14348" max="14357" width="7.25" style="208" customWidth="1"/>
    <col min="14358" max="14592" width="9.25" style="208"/>
    <col min="14593" max="14593" width="7.625" style="208" customWidth="1"/>
    <col min="14594" max="14594" width="10" style="208" bestFit="1" customWidth="1"/>
    <col min="14595" max="14595" width="12" style="208" bestFit="1" customWidth="1"/>
    <col min="14596" max="14596" width="10" style="208" bestFit="1" customWidth="1"/>
    <col min="14597" max="14597" width="12" style="208" bestFit="1" customWidth="1"/>
    <col min="14598" max="14598" width="10" style="208" bestFit="1" customWidth="1"/>
    <col min="14599" max="14599" width="12" style="208" bestFit="1" customWidth="1"/>
    <col min="14600" max="14600" width="10" style="208" bestFit="1" customWidth="1"/>
    <col min="14601" max="14601" width="12" style="208" bestFit="1" customWidth="1"/>
    <col min="14602" max="14602" width="10" style="208" bestFit="1" customWidth="1"/>
    <col min="14603" max="14603" width="11.75" style="208" bestFit="1" customWidth="1"/>
    <col min="14604" max="14613" width="7.25" style="208" customWidth="1"/>
    <col min="14614" max="14848" width="9.25" style="208"/>
    <col min="14849" max="14849" width="7.625" style="208" customWidth="1"/>
    <col min="14850" max="14850" width="10" style="208" bestFit="1" customWidth="1"/>
    <col min="14851" max="14851" width="12" style="208" bestFit="1" customWidth="1"/>
    <col min="14852" max="14852" width="10" style="208" bestFit="1" customWidth="1"/>
    <col min="14853" max="14853" width="12" style="208" bestFit="1" customWidth="1"/>
    <col min="14854" max="14854" width="10" style="208" bestFit="1" customWidth="1"/>
    <col min="14855" max="14855" width="12" style="208" bestFit="1" customWidth="1"/>
    <col min="14856" max="14856" width="10" style="208" bestFit="1" customWidth="1"/>
    <col min="14857" max="14857" width="12" style="208" bestFit="1" customWidth="1"/>
    <col min="14858" max="14858" width="10" style="208" bestFit="1" customWidth="1"/>
    <col min="14859" max="14859" width="11.75" style="208" bestFit="1" customWidth="1"/>
    <col min="14860" max="14869" width="7.25" style="208" customWidth="1"/>
    <col min="14870" max="15104" width="9.25" style="208"/>
    <col min="15105" max="15105" width="7.625" style="208" customWidth="1"/>
    <col min="15106" max="15106" width="10" style="208" bestFit="1" customWidth="1"/>
    <col min="15107" max="15107" width="12" style="208" bestFit="1" customWidth="1"/>
    <col min="15108" max="15108" width="10" style="208" bestFit="1" customWidth="1"/>
    <col min="15109" max="15109" width="12" style="208" bestFit="1" customWidth="1"/>
    <col min="15110" max="15110" width="10" style="208" bestFit="1" customWidth="1"/>
    <col min="15111" max="15111" width="12" style="208" bestFit="1" customWidth="1"/>
    <col min="15112" max="15112" width="10" style="208" bestFit="1" customWidth="1"/>
    <col min="15113" max="15113" width="12" style="208" bestFit="1" customWidth="1"/>
    <col min="15114" max="15114" width="10" style="208" bestFit="1" customWidth="1"/>
    <col min="15115" max="15115" width="11.75" style="208" bestFit="1" customWidth="1"/>
    <col min="15116" max="15125" width="7.25" style="208" customWidth="1"/>
    <col min="15126" max="15360" width="9.25" style="208"/>
    <col min="15361" max="15361" width="7.625" style="208" customWidth="1"/>
    <col min="15362" max="15362" width="10" style="208" bestFit="1" customWidth="1"/>
    <col min="15363" max="15363" width="12" style="208" bestFit="1" customWidth="1"/>
    <col min="15364" max="15364" width="10" style="208" bestFit="1" customWidth="1"/>
    <col min="15365" max="15365" width="12" style="208" bestFit="1" customWidth="1"/>
    <col min="15366" max="15366" width="10" style="208" bestFit="1" customWidth="1"/>
    <col min="15367" max="15367" width="12" style="208" bestFit="1" customWidth="1"/>
    <col min="15368" max="15368" width="10" style="208" bestFit="1" customWidth="1"/>
    <col min="15369" max="15369" width="12" style="208" bestFit="1" customWidth="1"/>
    <col min="15370" max="15370" width="10" style="208" bestFit="1" customWidth="1"/>
    <col min="15371" max="15371" width="11.75" style="208" bestFit="1" customWidth="1"/>
    <col min="15372" max="15381" width="7.25" style="208" customWidth="1"/>
    <col min="15382" max="15616" width="9.25" style="208"/>
    <col min="15617" max="15617" width="7.625" style="208" customWidth="1"/>
    <col min="15618" max="15618" width="10" style="208" bestFit="1" customWidth="1"/>
    <col min="15619" max="15619" width="12" style="208" bestFit="1" customWidth="1"/>
    <col min="15620" max="15620" width="10" style="208" bestFit="1" customWidth="1"/>
    <col min="15621" max="15621" width="12" style="208" bestFit="1" customWidth="1"/>
    <col min="15622" max="15622" width="10" style="208" bestFit="1" customWidth="1"/>
    <col min="15623" max="15623" width="12" style="208" bestFit="1" customWidth="1"/>
    <col min="15624" max="15624" width="10" style="208" bestFit="1" customWidth="1"/>
    <col min="15625" max="15625" width="12" style="208" bestFit="1" customWidth="1"/>
    <col min="15626" max="15626" width="10" style="208" bestFit="1" customWidth="1"/>
    <col min="15627" max="15627" width="11.75" style="208" bestFit="1" customWidth="1"/>
    <col min="15628" max="15637" width="7.25" style="208" customWidth="1"/>
    <col min="15638" max="15872" width="9.25" style="208"/>
    <col min="15873" max="15873" width="7.625" style="208" customWidth="1"/>
    <col min="15874" max="15874" width="10" style="208" bestFit="1" customWidth="1"/>
    <col min="15875" max="15875" width="12" style="208" bestFit="1" customWidth="1"/>
    <col min="15876" max="15876" width="10" style="208" bestFit="1" customWidth="1"/>
    <col min="15877" max="15877" width="12" style="208" bestFit="1" customWidth="1"/>
    <col min="15878" max="15878" width="10" style="208" bestFit="1" customWidth="1"/>
    <col min="15879" max="15879" width="12" style="208" bestFit="1" customWidth="1"/>
    <col min="15880" max="15880" width="10" style="208" bestFit="1" customWidth="1"/>
    <col min="15881" max="15881" width="12" style="208" bestFit="1" customWidth="1"/>
    <col min="15882" max="15882" width="10" style="208" bestFit="1" customWidth="1"/>
    <col min="15883" max="15883" width="11.75" style="208" bestFit="1" customWidth="1"/>
    <col min="15884" max="15893" width="7.25" style="208" customWidth="1"/>
    <col min="15894" max="16128" width="9.25" style="208"/>
    <col min="16129" max="16129" width="7.625" style="208" customWidth="1"/>
    <col min="16130" max="16130" width="10" style="208" bestFit="1" customWidth="1"/>
    <col min="16131" max="16131" width="12" style="208" bestFit="1" customWidth="1"/>
    <col min="16132" max="16132" width="10" style="208" bestFit="1" customWidth="1"/>
    <col min="16133" max="16133" width="12" style="208" bestFit="1" customWidth="1"/>
    <col min="16134" max="16134" width="10" style="208" bestFit="1" customWidth="1"/>
    <col min="16135" max="16135" width="12" style="208" bestFit="1" customWidth="1"/>
    <col min="16136" max="16136" width="10" style="208" bestFit="1" customWidth="1"/>
    <col min="16137" max="16137" width="12" style="208" bestFit="1" customWidth="1"/>
    <col min="16138" max="16138" width="10" style="208" bestFit="1" customWidth="1"/>
    <col min="16139" max="16139" width="11.75" style="208" bestFit="1" customWidth="1"/>
    <col min="16140" max="16149" width="7.25" style="208" customWidth="1"/>
    <col min="16150" max="16384" width="9.25" style="208"/>
  </cols>
  <sheetData>
    <row r="1" spans="1:23" ht="38.25" customHeight="1">
      <c r="A1" s="375" t="str">
        <f>平成17年!A1</f>
        <v>平成17年</v>
      </c>
      <c r="B1" s="375"/>
      <c r="C1" s="375"/>
      <c r="D1" s="375"/>
      <c r="E1" s="206" t="s">
        <v>183</v>
      </c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</row>
    <row r="2" spans="1:23" ht="29.2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10"/>
      <c r="U2" s="211" t="s">
        <v>156</v>
      </c>
    </row>
    <row r="3" spans="1:23" ht="38.25" customHeight="1">
      <c r="A3" s="212"/>
      <c r="B3" s="376" t="s">
        <v>157</v>
      </c>
      <c r="C3" s="377"/>
      <c r="D3" s="377"/>
      <c r="E3" s="377"/>
      <c r="F3" s="377"/>
      <c r="G3" s="377"/>
      <c r="H3" s="377"/>
      <c r="I3" s="377"/>
      <c r="J3" s="377"/>
      <c r="K3" s="378"/>
      <c r="L3" s="379" t="s">
        <v>158</v>
      </c>
      <c r="M3" s="380"/>
      <c r="N3" s="380"/>
      <c r="O3" s="380"/>
      <c r="P3" s="380"/>
      <c r="Q3" s="380"/>
      <c r="R3" s="380"/>
      <c r="S3" s="380"/>
      <c r="T3" s="380"/>
      <c r="U3" s="381"/>
    </row>
    <row r="4" spans="1:23" ht="38.25" customHeight="1">
      <c r="A4" s="213"/>
      <c r="B4" s="382" t="s">
        <v>159</v>
      </c>
      <c r="C4" s="372"/>
      <c r="D4" s="371" t="s">
        <v>160</v>
      </c>
      <c r="E4" s="372"/>
      <c r="F4" s="371" t="s">
        <v>161</v>
      </c>
      <c r="G4" s="372"/>
      <c r="H4" s="371" t="s">
        <v>162</v>
      </c>
      <c r="I4" s="372"/>
      <c r="J4" s="371" t="s">
        <v>163</v>
      </c>
      <c r="K4" s="383"/>
      <c r="L4" s="384" t="s">
        <v>185</v>
      </c>
      <c r="M4" s="385"/>
      <c r="N4" s="371" t="s">
        <v>186</v>
      </c>
      <c r="O4" s="372"/>
      <c r="P4" s="371" t="s">
        <v>187</v>
      </c>
      <c r="Q4" s="372"/>
      <c r="R4" s="371" t="s">
        <v>188</v>
      </c>
      <c r="S4" s="372"/>
      <c r="T4" s="373" t="s">
        <v>189</v>
      </c>
      <c r="U4" s="374"/>
      <c r="V4" s="214"/>
      <c r="W4" s="214"/>
    </row>
    <row r="5" spans="1:23" ht="38.25" customHeight="1">
      <c r="A5" s="215"/>
      <c r="B5" s="216" t="s">
        <v>164</v>
      </c>
      <c r="C5" s="216" t="s">
        <v>165</v>
      </c>
      <c r="D5" s="216" t="s">
        <v>164</v>
      </c>
      <c r="E5" s="216" t="s">
        <v>165</v>
      </c>
      <c r="F5" s="216" t="s">
        <v>164</v>
      </c>
      <c r="G5" s="216" t="s">
        <v>165</v>
      </c>
      <c r="H5" s="216" t="s">
        <v>164</v>
      </c>
      <c r="I5" s="216" t="s">
        <v>165</v>
      </c>
      <c r="J5" s="217" t="s">
        <v>164</v>
      </c>
      <c r="K5" s="218" t="s">
        <v>165</v>
      </c>
      <c r="L5" s="216" t="s">
        <v>164</v>
      </c>
      <c r="M5" s="216" t="s">
        <v>165</v>
      </c>
      <c r="N5" s="216" t="s">
        <v>164</v>
      </c>
      <c r="O5" s="216" t="s">
        <v>165</v>
      </c>
      <c r="P5" s="216" t="s">
        <v>164</v>
      </c>
      <c r="Q5" s="216" t="s">
        <v>165</v>
      </c>
      <c r="R5" s="216" t="s">
        <v>164</v>
      </c>
      <c r="S5" s="216" t="s">
        <v>165</v>
      </c>
      <c r="T5" s="216" t="s">
        <v>164</v>
      </c>
      <c r="U5" s="218" t="s">
        <v>165</v>
      </c>
      <c r="V5" s="219"/>
      <c r="W5" s="219"/>
    </row>
    <row r="6" spans="1:23" ht="47.25" customHeight="1">
      <c r="A6" s="220" t="s">
        <v>135</v>
      </c>
      <c r="B6" s="221">
        <v>344500</v>
      </c>
      <c r="C6" s="221">
        <v>344500</v>
      </c>
      <c r="D6" s="221">
        <v>334900</v>
      </c>
      <c r="E6" s="221">
        <v>334900</v>
      </c>
      <c r="F6" s="221">
        <v>379800</v>
      </c>
      <c r="G6" s="221">
        <v>379800</v>
      </c>
      <c r="H6" s="221">
        <v>379200</v>
      </c>
      <c r="I6" s="221">
        <v>379200</v>
      </c>
      <c r="J6" s="222">
        <v>392400</v>
      </c>
      <c r="K6" s="223">
        <v>392400</v>
      </c>
      <c r="L6" s="224">
        <v>2.5908278737343693</v>
      </c>
      <c r="M6" s="225">
        <v>2.5908278737343693</v>
      </c>
      <c r="N6" s="225">
        <v>-2.7866473149491924</v>
      </c>
      <c r="O6" s="225">
        <v>-2.7866473149491924</v>
      </c>
      <c r="P6" s="225">
        <v>13.406987160346361</v>
      </c>
      <c r="Q6" s="225">
        <v>13.406987160346361</v>
      </c>
      <c r="R6" s="225">
        <v>-0.15797788309637895</v>
      </c>
      <c r="S6" s="225">
        <v>-0.15797788309637895</v>
      </c>
      <c r="T6" s="226">
        <v>3.48101265822784</v>
      </c>
      <c r="U6" s="227">
        <v>3.48101265822784</v>
      </c>
    </row>
    <row r="7" spans="1:23" ht="47.25" customHeight="1">
      <c r="A7" s="228" t="s">
        <v>13</v>
      </c>
      <c r="B7" s="229">
        <v>377000</v>
      </c>
      <c r="C7" s="229">
        <v>721500</v>
      </c>
      <c r="D7" s="229">
        <v>395600</v>
      </c>
      <c r="E7" s="229">
        <v>730500</v>
      </c>
      <c r="F7" s="229">
        <v>399400</v>
      </c>
      <c r="G7" s="229">
        <v>779200</v>
      </c>
      <c r="H7" s="229">
        <v>436300</v>
      </c>
      <c r="I7" s="229">
        <v>815500</v>
      </c>
      <c r="J7" s="230">
        <v>421300</v>
      </c>
      <c r="K7" s="231">
        <v>813700</v>
      </c>
      <c r="L7" s="232">
        <v>-2.6845637583892596</v>
      </c>
      <c r="M7" s="233">
        <v>-0.23506637168141253</v>
      </c>
      <c r="N7" s="233">
        <v>4.9336870026525048</v>
      </c>
      <c r="O7" s="233">
        <v>1.2474012474012426</v>
      </c>
      <c r="P7" s="233">
        <v>0.96056622851365603</v>
      </c>
      <c r="Q7" s="233">
        <v>6.6666666666666714</v>
      </c>
      <c r="R7" s="233">
        <v>9.2388582874311425</v>
      </c>
      <c r="S7" s="233">
        <v>4.6586242299794662</v>
      </c>
      <c r="T7" s="233">
        <v>-3.4380013752005567</v>
      </c>
      <c r="U7" s="234">
        <v>-0.22072348252605423</v>
      </c>
      <c r="V7" s="235"/>
      <c r="W7" s="235"/>
    </row>
    <row r="8" spans="1:23" ht="47.25" customHeight="1">
      <c r="A8" s="228" t="s">
        <v>14</v>
      </c>
      <c r="B8" s="229">
        <v>431200</v>
      </c>
      <c r="C8" s="229">
        <v>1152700</v>
      </c>
      <c r="D8" s="229">
        <v>461800</v>
      </c>
      <c r="E8" s="229">
        <v>1192300</v>
      </c>
      <c r="F8" s="229">
        <v>477800</v>
      </c>
      <c r="G8" s="229">
        <v>1257000</v>
      </c>
      <c r="H8" s="229">
        <v>486500</v>
      </c>
      <c r="I8" s="229">
        <v>1302000</v>
      </c>
      <c r="J8" s="230">
        <v>506700</v>
      </c>
      <c r="K8" s="231">
        <v>1320400</v>
      </c>
      <c r="L8" s="232">
        <v>-4.8963387737097577</v>
      </c>
      <c r="M8" s="233">
        <v>-2.0312765595784441</v>
      </c>
      <c r="N8" s="233">
        <v>7.0964749536178005</v>
      </c>
      <c r="O8" s="233">
        <v>3.4354125097597006</v>
      </c>
      <c r="P8" s="233">
        <v>3.4647033347769565</v>
      </c>
      <c r="Q8" s="233">
        <v>5.4264866224943376</v>
      </c>
      <c r="R8" s="233">
        <v>1.8208455420678007</v>
      </c>
      <c r="S8" s="233">
        <v>3.5799522673030992</v>
      </c>
      <c r="T8" s="233">
        <v>4.1521068859198209</v>
      </c>
      <c r="U8" s="234">
        <v>1.4132104454685219</v>
      </c>
    </row>
    <row r="9" spans="1:23" ht="47.25" customHeight="1">
      <c r="A9" s="228" t="s">
        <v>125</v>
      </c>
      <c r="B9" s="229">
        <v>382000</v>
      </c>
      <c r="C9" s="229">
        <v>1534700</v>
      </c>
      <c r="D9" s="229">
        <v>380200</v>
      </c>
      <c r="E9" s="229">
        <v>1572500</v>
      </c>
      <c r="F9" s="229">
        <v>368000</v>
      </c>
      <c r="G9" s="229">
        <v>1625000</v>
      </c>
      <c r="H9" s="229">
        <v>418500</v>
      </c>
      <c r="I9" s="229">
        <v>1720500</v>
      </c>
      <c r="J9" s="230">
        <v>446600</v>
      </c>
      <c r="K9" s="231">
        <v>1767000</v>
      </c>
      <c r="L9" s="232">
        <v>9.8332374928119464</v>
      </c>
      <c r="M9" s="233">
        <v>0.67567567567567721</v>
      </c>
      <c r="N9" s="233">
        <v>-0.47120418848167844</v>
      </c>
      <c r="O9" s="233">
        <v>2.4630220890076089</v>
      </c>
      <c r="P9" s="233">
        <v>-3.2088374539715971</v>
      </c>
      <c r="Q9" s="233">
        <v>3.3386327503974513</v>
      </c>
      <c r="R9" s="233">
        <v>13.722826086956516</v>
      </c>
      <c r="S9" s="233">
        <v>5.8769230769230631</v>
      </c>
      <c r="T9" s="233">
        <v>6.7</v>
      </c>
      <c r="U9" s="234">
        <v>2.7</v>
      </c>
      <c r="V9" s="235"/>
      <c r="W9" s="235"/>
    </row>
    <row r="10" spans="1:23" ht="47.25" customHeight="1">
      <c r="A10" s="228" t="s">
        <v>3</v>
      </c>
      <c r="B10" s="229">
        <v>337000</v>
      </c>
      <c r="C10" s="229">
        <v>1871700</v>
      </c>
      <c r="D10" s="229">
        <v>343000</v>
      </c>
      <c r="E10" s="229">
        <v>1915500</v>
      </c>
      <c r="F10" s="229">
        <v>348700</v>
      </c>
      <c r="G10" s="229">
        <v>1973700</v>
      </c>
      <c r="H10" s="229">
        <v>395000</v>
      </c>
      <c r="I10" s="229">
        <v>2115500</v>
      </c>
      <c r="J10" s="230">
        <v>414400</v>
      </c>
      <c r="K10" s="231">
        <v>2181400</v>
      </c>
      <c r="L10" s="232">
        <v>4.3666769897801316</v>
      </c>
      <c r="M10" s="233">
        <v>1.320846641043687</v>
      </c>
      <c r="N10" s="233">
        <v>1.7804154302670554</v>
      </c>
      <c r="O10" s="233">
        <v>2.3401186087514105</v>
      </c>
      <c r="P10" s="233">
        <v>1.661807580174937</v>
      </c>
      <c r="Q10" s="233">
        <v>3.0383711824588886</v>
      </c>
      <c r="R10" s="233">
        <v>13.277889303125903</v>
      </c>
      <c r="S10" s="233">
        <v>7.1844758575264649</v>
      </c>
      <c r="T10" s="233">
        <v>4.9000000000000004</v>
      </c>
      <c r="U10" s="234">
        <v>3.1</v>
      </c>
      <c r="V10" s="235"/>
      <c r="W10" s="235"/>
    </row>
    <row r="11" spans="1:23" ht="47.25" customHeight="1">
      <c r="A11" s="228" t="s">
        <v>5</v>
      </c>
      <c r="B11" s="229">
        <v>354900</v>
      </c>
      <c r="C11" s="229">
        <v>2226600</v>
      </c>
      <c r="D11" s="229">
        <v>366300</v>
      </c>
      <c r="E11" s="229">
        <v>2281800</v>
      </c>
      <c r="F11" s="229">
        <v>360200</v>
      </c>
      <c r="G11" s="229">
        <v>2333900</v>
      </c>
      <c r="H11" s="229">
        <v>381200</v>
      </c>
      <c r="I11" s="229">
        <v>2496700</v>
      </c>
      <c r="J11" s="230">
        <v>416700</v>
      </c>
      <c r="K11" s="231">
        <v>2598100</v>
      </c>
      <c r="L11" s="232">
        <v>5.2491103202847</v>
      </c>
      <c r="M11" s="233">
        <v>1.9272144655527512</v>
      </c>
      <c r="N11" s="233">
        <v>3.2121724429416787</v>
      </c>
      <c r="O11" s="233">
        <v>2.4791161412018425</v>
      </c>
      <c r="P11" s="233">
        <v>-1.6653016653016692</v>
      </c>
      <c r="Q11" s="233">
        <v>2.2832851257778941</v>
      </c>
      <c r="R11" s="233">
        <v>5.8300943920044404</v>
      </c>
      <c r="S11" s="233">
        <v>6.9754488195723923</v>
      </c>
      <c r="T11" s="233">
        <v>9.3000000000000007</v>
      </c>
      <c r="U11" s="234">
        <v>4.0999999999999996</v>
      </c>
      <c r="V11" s="214"/>
    </row>
    <row r="12" spans="1:23" ht="47.25" customHeight="1">
      <c r="A12" s="228" t="s">
        <v>7</v>
      </c>
      <c r="B12" s="229">
        <v>409300</v>
      </c>
      <c r="C12" s="229">
        <v>2635900</v>
      </c>
      <c r="D12" s="229">
        <v>396600</v>
      </c>
      <c r="E12" s="229">
        <v>2678400</v>
      </c>
      <c r="F12" s="229">
        <v>451300</v>
      </c>
      <c r="G12" s="229">
        <v>2785200</v>
      </c>
      <c r="H12" s="229">
        <v>445400</v>
      </c>
      <c r="I12" s="229">
        <v>2942100</v>
      </c>
      <c r="J12" s="230">
        <v>478700</v>
      </c>
      <c r="K12" s="231">
        <v>3076800</v>
      </c>
      <c r="L12" s="232">
        <v>20.346956777418399</v>
      </c>
      <c r="M12" s="233">
        <v>4.4086191871979707</v>
      </c>
      <c r="N12" s="233">
        <v>-3.1028585389689738</v>
      </c>
      <c r="O12" s="233">
        <v>1.6123525171667978</v>
      </c>
      <c r="P12" s="233">
        <v>13.792233988905707</v>
      </c>
      <c r="Q12" s="233">
        <v>3.9874551971326184</v>
      </c>
      <c r="R12" s="233">
        <v>-1.3073343673831204</v>
      </c>
      <c r="S12" s="233">
        <v>5.6333476949590704</v>
      </c>
      <c r="T12" s="233">
        <v>7.5</v>
      </c>
      <c r="U12" s="234">
        <v>4.5999999999999996</v>
      </c>
      <c r="V12" s="219"/>
    </row>
    <row r="13" spans="1:23" ht="47.25" customHeight="1">
      <c r="A13" s="228" t="s">
        <v>9</v>
      </c>
      <c r="B13" s="236">
        <v>501300</v>
      </c>
      <c r="C13" s="229">
        <v>3137200</v>
      </c>
      <c r="D13" s="236">
        <v>505800</v>
      </c>
      <c r="E13" s="229">
        <v>3184200</v>
      </c>
      <c r="F13" s="236">
        <v>531600</v>
      </c>
      <c r="G13" s="229">
        <v>3316800</v>
      </c>
      <c r="H13" s="236">
        <v>523400</v>
      </c>
      <c r="I13" s="229">
        <v>3465500</v>
      </c>
      <c r="J13" s="237">
        <v>563600</v>
      </c>
      <c r="K13" s="231">
        <v>3640400</v>
      </c>
      <c r="L13" s="232">
        <v>0.90579710144926651</v>
      </c>
      <c r="M13" s="233">
        <v>3.8326603561263113</v>
      </c>
      <c r="N13" s="233">
        <v>0.89766606822261963</v>
      </c>
      <c r="O13" s="233">
        <v>1.4981512176463099</v>
      </c>
      <c r="P13" s="233">
        <v>5.1008303677342752</v>
      </c>
      <c r="Q13" s="233">
        <v>4.1643112869794692</v>
      </c>
      <c r="R13" s="233">
        <v>-1.5425131677953345</v>
      </c>
      <c r="S13" s="233">
        <v>4.4832368547998129</v>
      </c>
      <c r="T13" s="233">
        <v>7.7</v>
      </c>
      <c r="U13" s="234">
        <v>5</v>
      </c>
    </row>
    <row r="14" spans="1:23" ht="47.25" customHeight="1">
      <c r="A14" s="228" t="s">
        <v>11</v>
      </c>
      <c r="B14" s="236">
        <v>398700</v>
      </c>
      <c r="C14" s="229">
        <v>3535900</v>
      </c>
      <c r="D14" s="236">
        <v>444300</v>
      </c>
      <c r="E14" s="229">
        <v>3628500</v>
      </c>
      <c r="F14" s="236">
        <v>493000</v>
      </c>
      <c r="G14" s="229">
        <v>3809800</v>
      </c>
      <c r="H14" s="236">
        <v>457800</v>
      </c>
      <c r="I14" s="229">
        <v>3923300</v>
      </c>
      <c r="J14" s="237">
        <v>491400</v>
      </c>
      <c r="K14" s="231">
        <v>4131800</v>
      </c>
      <c r="L14" s="232">
        <v>1.4762025960804408</v>
      </c>
      <c r="M14" s="233">
        <v>3.5614913745130679</v>
      </c>
      <c r="N14" s="233">
        <v>11.437170805116637</v>
      </c>
      <c r="O14" s="233">
        <v>2.6188523431092534</v>
      </c>
      <c r="P14" s="233">
        <v>10.961062345262221</v>
      </c>
      <c r="Q14" s="233">
        <v>4.9965550502962515</v>
      </c>
      <c r="R14" s="233">
        <v>-7.1399594320486841</v>
      </c>
      <c r="S14" s="233">
        <v>2.9791590109716992</v>
      </c>
      <c r="T14" s="233">
        <v>7.3</v>
      </c>
      <c r="U14" s="234">
        <v>5.3</v>
      </c>
      <c r="V14" s="235"/>
    </row>
    <row r="15" spans="1:23" ht="47.25" customHeight="1">
      <c r="A15" s="228" t="s">
        <v>136</v>
      </c>
      <c r="B15" s="236">
        <v>303400</v>
      </c>
      <c r="C15" s="229">
        <v>3839300</v>
      </c>
      <c r="D15" s="236">
        <v>398900</v>
      </c>
      <c r="E15" s="229">
        <v>4027400</v>
      </c>
      <c r="F15" s="236">
        <v>445500</v>
      </c>
      <c r="G15" s="229">
        <v>4255300</v>
      </c>
      <c r="H15" s="236">
        <v>429200</v>
      </c>
      <c r="I15" s="229">
        <v>4352500</v>
      </c>
      <c r="J15" s="237">
        <v>479900</v>
      </c>
      <c r="K15" s="231">
        <f>K14+J15</f>
        <v>4611700</v>
      </c>
      <c r="L15" s="232">
        <v>-19.372840818495888</v>
      </c>
      <c r="M15" s="233">
        <v>1.284757030549244</v>
      </c>
      <c r="N15" s="233">
        <v>31.476598549769278</v>
      </c>
      <c r="O15" s="233">
        <v>4.8993306071419198</v>
      </c>
      <c r="P15" s="233">
        <v>11.682125846076701</v>
      </c>
      <c r="Q15" s="233">
        <v>5.6587376471172348</v>
      </c>
      <c r="R15" s="233">
        <v>-3.6588103254769919</v>
      </c>
      <c r="S15" s="233">
        <v>2.2842102789462473</v>
      </c>
      <c r="T15" s="233">
        <v>11.8</v>
      </c>
      <c r="U15" s="234">
        <v>6</v>
      </c>
    </row>
    <row r="16" spans="1:23" ht="47.25" customHeight="1">
      <c r="A16" s="228" t="s">
        <v>137</v>
      </c>
      <c r="B16" s="236">
        <v>283400</v>
      </c>
      <c r="C16" s="229">
        <v>4122700</v>
      </c>
      <c r="D16" s="236">
        <v>394600</v>
      </c>
      <c r="E16" s="229">
        <v>4422000</v>
      </c>
      <c r="F16" s="236">
        <v>428100</v>
      </c>
      <c r="G16" s="229">
        <v>4683400</v>
      </c>
      <c r="H16" s="236">
        <v>409900</v>
      </c>
      <c r="I16" s="229">
        <v>4762400</v>
      </c>
      <c r="J16" s="237">
        <v>447200</v>
      </c>
      <c r="K16" s="231">
        <v>5058900</v>
      </c>
      <c r="L16" s="232">
        <v>-24.406508402240604</v>
      </c>
      <c r="M16" s="233">
        <v>-1.0274876965550419</v>
      </c>
      <c r="N16" s="233">
        <v>39.237826393789703</v>
      </c>
      <c r="O16" s="233">
        <v>7.2598054672908603</v>
      </c>
      <c r="P16" s="233">
        <v>8.4896097313735339</v>
      </c>
      <c r="Q16" s="233">
        <v>5.9113523292627832</v>
      </c>
      <c r="R16" s="233">
        <v>-4.251343144125201</v>
      </c>
      <c r="S16" s="233">
        <v>1.6868087287013793</v>
      </c>
      <c r="T16" s="233">
        <v>9.1</v>
      </c>
      <c r="U16" s="234">
        <v>6.2</v>
      </c>
      <c r="V16" s="235"/>
    </row>
    <row r="17" spans="1:22" ht="47.25" customHeight="1">
      <c r="A17" s="228" t="s">
        <v>138</v>
      </c>
      <c r="B17" s="236">
        <v>310700</v>
      </c>
      <c r="C17" s="229">
        <v>4433400</v>
      </c>
      <c r="D17" s="236">
        <v>412500</v>
      </c>
      <c r="E17" s="229">
        <v>4834500</v>
      </c>
      <c r="F17" s="236">
        <v>401300</v>
      </c>
      <c r="G17" s="229">
        <v>5084700</v>
      </c>
      <c r="H17" s="236">
        <v>390800</v>
      </c>
      <c r="I17" s="229">
        <v>5153200</v>
      </c>
      <c r="J17" s="237">
        <v>441200</v>
      </c>
      <c r="K17" s="231">
        <v>5500100</v>
      </c>
      <c r="L17" s="232">
        <v>-12.651110486364914</v>
      </c>
      <c r="M17" s="233">
        <v>-1.941962310890915</v>
      </c>
      <c r="N17" s="233">
        <v>32.764724814934027</v>
      </c>
      <c r="O17" s="233">
        <v>9.047232372445535</v>
      </c>
      <c r="P17" s="233">
        <v>-2.7151515151515184</v>
      </c>
      <c r="Q17" s="233">
        <v>5.1753025131864803</v>
      </c>
      <c r="R17" s="233">
        <v>-2.6164963867430799</v>
      </c>
      <c r="S17" s="233">
        <v>1.3471787912757947</v>
      </c>
      <c r="T17" s="233">
        <v>12.9</v>
      </c>
      <c r="U17" s="234">
        <v>6.7</v>
      </c>
      <c r="V17" s="235"/>
    </row>
    <row r="18" spans="1:22" ht="47.25" customHeight="1">
      <c r="A18" s="238" t="s">
        <v>50</v>
      </c>
      <c r="B18" s="239" t="s">
        <v>166</v>
      </c>
      <c r="C18" s="240">
        <v>4433400</v>
      </c>
      <c r="D18" s="239" t="s">
        <v>166</v>
      </c>
      <c r="E18" s="240">
        <v>4834500</v>
      </c>
      <c r="F18" s="239" t="s">
        <v>166</v>
      </c>
      <c r="G18" s="240">
        <v>5084700</v>
      </c>
      <c r="H18" s="239" t="s">
        <v>166</v>
      </c>
      <c r="I18" s="240">
        <v>5153200</v>
      </c>
      <c r="J18" s="241" t="s">
        <v>166</v>
      </c>
      <c r="K18" s="242">
        <v>5500100</v>
      </c>
      <c r="L18" s="243" t="s">
        <v>166</v>
      </c>
      <c r="M18" s="244">
        <v>-1.941962310890915</v>
      </c>
      <c r="N18" s="245" t="s">
        <v>166</v>
      </c>
      <c r="O18" s="244">
        <v>9.047232372445535</v>
      </c>
      <c r="P18" s="245" t="s">
        <v>166</v>
      </c>
      <c r="Q18" s="244">
        <v>5.1753025131864803</v>
      </c>
      <c r="R18" s="245" t="s">
        <v>166</v>
      </c>
      <c r="S18" s="244">
        <v>1.3471787912757947</v>
      </c>
      <c r="T18" s="245" t="s">
        <v>166</v>
      </c>
      <c r="U18" s="246">
        <v>6.7</v>
      </c>
    </row>
  </sheetData>
  <mergeCells count="13">
    <mergeCell ref="R4:S4"/>
    <mergeCell ref="T4:U4"/>
    <mergeCell ref="A1:D1"/>
    <mergeCell ref="B3:K3"/>
    <mergeCell ref="L3:U3"/>
    <mergeCell ref="B4:C4"/>
    <mergeCell ref="D4:E4"/>
    <mergeCell ref="F4:G4"/>
    <mergeCell ref="H4:I4"/>
    <mergeCell ref="J4:K4"/>
    <mergeCell ref="L4:M4"/>
    <mergeCell ref="N4:O4"/>
    <mergeCell ref="P4:Q4"/>
  </mergeCells>
  <phoneticPr fontId="2"/>
  <hyperlinks>
    <hyperlink ref="A1" location="'R3'!A1" display="令和３年度"/>
    <hyperlink ref="A1:D1" location="平成17年!A1" display="平成17年!A1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view="pageBreakPreview" topLeftCell="A2" zoomScale="60" zoomScaleNormal="100" workbookViewId="0">
      <selection sqref="A1:D1"/>
    </sheetView>
  </sheetViews>
  <sheetFormatPr defaultRowHeight="14.25"/>
  <cols>
    <col min="1" max="1" width="5.125" style="186" customWidth="1"/>
    <col min="2" max="2" width="10.375" style="186" customWidth="1"/>
    <col min="3" max="14" width="8.25" style="186" customWidth="1"/>
    <col min="15" max="15" width="12.125" style="186" customWidth="1"/>
    <col min="16" max="16" width="9" style="186"/>
    <col min="17" max="26" width="9" style="187"/>
    <col min="27" max="256" width="9" style="186"/>
    <col min="257" max="257" width="5.125" style="186" customWidth="1"/>
    <col min="258" max="258" width="10.375" style="186" customWidth="1"/>
    <col min="259" max="270" width="8.25" style="186" customWidth="1"/>
    <col min="271" max="271" width="12.125" style="186" customWidth="1"/>
    <col min="272" max="512" width="9" style="186"/>
    <col min="513" max="513" width="5.125" style="186" customWidth="1"/>
    <col min="514" max="514" width="10.375" style="186" customWidth="1"/>
    <col min="515" max="526" width="8.25" style="186" customWidth="1"/>
    <col min="527" max="527" width="12.125" style="186" customWidth="1"/>
    <col min="528" max="768" width="9" style="186"/>
    <col min="769" max="769" width="5.125" style="186" customWidth="1"/>
    <col min="770" max="770" width="10.375" style="186" customWidth="1"/>
    <col min="771" max="782" width="8.25" style="186" customWidth="1"/>
    <col min="783" max="783" width="12.125" style="186" customWidth="1"/>
    <col min="784" max="1024" width="9" style="186"/>
    <col min="1025" max="1025" width="5.125" style="186" customWidth="1"/>
    <col min="1026" max="1026" width="10.375" style="186" customWidth="1"/>
    <col min="1027" max="1038" width="8.25" style="186" customWidth="1"/>
    <col min="1039" max="1039" width="12.125" style="186" customWidth="1"/>
    <col min="1040" max="1280" width="9" style="186"/>
    <col min="1281" max="1281" width="5.125" style="186" customWidth="1"/>
    <col min="1282" max="1282" width="10.375" style="186" customWidth="1"/>
    <col min="1283" max="1294" width="8.25" style="186" customWidth="1"/>
    <col min="1295" max="1295" width="12.125" style="186" customWidth="1"/>
    <col min="1296" max="1536" width="9" style="186"/>
    <col min="1537" max="1537" width="5.125" style="186" customWidth="1"/>
    <col min="1538" max="1538" width="10.375" style="186" customWidth="1"/>
    <col min="1539" max="1550" width="8.25" style="186" customWidth="1"/>
    <col min="1551" max="1551" width="12.125" style="186" customWidth="1"/>
    <col min="1552" max="1792" width="9" style="186"/>
    <col min="1793" max="1793" width="5.125" style="186" customWidth="1"/>
    <col min="1794" max="1794" width="10.375" style="186" customWidth="1"/>
    <col min="1795" max="1806" width="8.25" style="186" customWidth="1"/>
    <col min="1807" max="1807" width="12.125" style="186" customWidth="1"/>
    <col min="1808" max="2048" width="9" style="186"/>
    <col min="2049" max="2049" width="5.125" style="186" customWidth="1"/>
    <col min="2050" max="2050" width="10.375" style="186" customWidth="1"/>
    <col min="2051" max="2062" width="8.25" style="186" customWidth="1"/>
    <col min="2063" max="2063" width="12.125" style="186" customWidth="1"/>
    <col min="2064" max="2304" width="9" style="186"/>
    <col min="2305" max="2305" width="5.125" style="186" customWidth="1"/>
    <col min="2306" max="2306" width="10.375" style="186" customWidth="1"/>
    <col min="2307" max="2318" width="8.25" style="186" customWidth="1"/>
    <col min="2319" max="2319" width="12.125" style="186" customWidth="1"/>
    <col min="2320" max="2560" width="9" style="186"/>
    <col min="2561" max="2561" width="5.125" style="186" customWidth="1"/>
    <col min="2562" max="2562" width="10.375" style="186" customWidth="1"/>
    <col min="2563" max="2574" width="8.25" style="186" customWidth="1"/>
    <col min="2575" max="2575" width="12.125" style="186" customWidth="1"/>
    <col min="2576" max="2816" width="9" style="186"/>
    <col min="2817" max="2817" width="5.125" style="186" customWidth="1"/>
    <col min="2818" max="2818" width="10.375" style="186" customWidth="1"/>
    <col min="2819" max="2830" width="8.25" style="186" customWidth="1"/>
    <col min="2831" max="2831" width="12.125" style="186" customWidth="1"/>
    <col min="2832" max="3072" width="9" style="186"/>
    <col min="3073" max="3073" width="5.125" style="186" customWidth="1"/>
    <col min="3074" max="3074" width="10.375" style="186" customWidth="1"/>
    <col min="3075" max="3086" width="8.25" style="186" customWidth="1"/>
    <col min="3087" max="3087" width="12.125" style="186" customWidth="1"/>
    <col min="3088" max="3328" width="9" style="186"/>
    <col min="3329" max="3329" width="5.125" style="186" customWidth="1"/>
    <col min="3330" max="3330" width="10.375" style="186" customWidth="1"/>
    <col min="3331" max="3342" width="8.25" style="186" customWidth="1"/>
    <col min="3343" max="3343" width="12.125" style="186" customWidth="1"/>
    <col min="3344" max="3584" width="9" style="186"/>
    <col min="3585" max="3585" width="5.125" style="186" customWidth="1"/>
    <col min="3586" max="3586" width="10.375" style="186" customWidth="1"/>
    <col min="3587" max="3598" width="8.25" style="186" customWidth="1"/>
    <col min="3599" max="3599" width="12.125" style="186" customWidth="1"/>
    <col min="3600" max="3840" width="9" style="186"/>
    <col min="3841" max="3841" width="5.125" style="186" customWidth="1"/>
    <col min="3842" max="3842" width="10.375" style="186" customWidth="1"/>
    <col min="3843" max="3854" width="8.25" style="186" customWidth="1"/>
    <col min="3855" max="3855" width="12.125" style="186" customWidth="1"/>
    <col min="3856" max="4096" width="9" style="186"/>
    <col min="4097" max="4097" width="5.125" style="186" customWidth="1"/>
    <col min="4098" max="4098" width="10.375" style="186" customWidth="1"/>
    <col min="4099" max="4110" width="8.25" style="186" customWidth="1"/>
    <col min="4111" max="4111" width="12.125" style="186" customWidth="1"/>
    <col min="4112" max="4352" width="9" style="186"/>
    <col min="4353" max="4353" width="5.125" style="186" customWidth="1"/>
    <col min="4354" max="4354" width="10.375" style="186" customWidth="1"/>
    <col min="4355" max="4366" width="8.25" style="186" customWidth="1"/>
    <col min="4367" max="4367" width="12.125" style="186" customWidth="1"/>
    <col min="4368" max="4608" width="9" style="186"/>
    <col min="4609" max="4609" width="5.125" style="186" customWidth="1"/>
    <col min="4610" max="4610" width="10.375" style="186" customWidth="1"/>
    <col min="4611" max="4622" width="8.25" style="186" customWidth="1"/>
    <col min="4623" max="4623" width="12.125" style="186" customWidth="1"/>
    <col min="4624" max="4864" width="9" style="186"/>
    <col min="4865" max="4865" width="5.125" style="186" customWidth="1"/>
    <col min="4866" max="4866" width="10.375" style="186" customWidth="1"/>
    <col min="4867" max="4878" width="8.25" style="186" customWidth="1"/>
    <col min="4879" max="4879" width="12.125" style="186" customWidth="1"/>
    <col min="4880" max="5120" width="9" style="186"/>
    <col min="5121" max="5121" width="5.125" style="186" customWidth="1"/>
    <col min="5122" max="5122" width="10.375" style="186" customWidth="1"/>
    <col min="5123" max="5134" width="8.25" style="186" customWidth="1"/>
    <col min="5135" max="5135" width="12.125" style="186" customWidth="1"/>
    <col min="5136" max="5376" width="9" style="186"/>
    <col min="5377" max="5377" width="5.125" style="186" customWidth="1"/>
    <col min="5378" max="5378" width="10.375" style="186" customWidth="1"/>
    <col min="5379" max="5390" width="8.25" style="186" customWidth="1"/>
    <col min="5391" max="5391" width="12.125" style="186" customWidth="1"/>
    <col min="5392" max="5632" width="9" style="186"/>
    <col min="5633" max="5633" width="5.125" style="186" customWidth="1"/>
    <col min="5634" max="5634" width="10.375" style="186" customWidth="1"/>
    <col min="5635" max="5646" width="8.25" style="186" customWidth="1"/>
    <col min="5647" max="5647" width="12.125" style="186" customWidth="1"/>
    <col min="5648" max="5888" width="9" style="186"/>
    <col min="5889" max="5889" width="5.125" style="186" customWidth="1"/>
    <col min="5890" max="5890" width="10.375" style="186" customWidth="1"/>
    <col min="5891" max="5902" width="8.25" style="186" customWidth="1"/>
    <col min="5903" max="5903" width="12.125" style="186" customWidth="1"/>
    <col min="5904" max="6144" width="9" style="186"/>
    <col min="6145" max="6145" width="5.125" style="186" customWidth="1"/>
    <col min="6146" max="6146" width="10.375" style="186" customWidth="1"/>
    <col min="6147" max="6158" width="8.25" style="186" customWidth="1"/>
    <col min="6159" max="6159" width="12.125" style="186" customWidth="1"/>
    <col min="6160" max="6400" width="9" style="186"/>
    <col min="6401" max="6401" width="5.125" style="186" customWidth="1"/>
    <col min="6402" max="6402" width="10.375" style="186" customWidth="1"/>
    <col min="6403" max="6414" width="8.25" style="186" customWidth="1"/>
    <col min="6415" max="6415" width="12.125" style="186" customWidth="1"/>
    <col min="6416" max="6656" width="9" style="186"/>
    <col min="6657" max="6657" width="5.125" style="186" customWidth="1"/>
    <col min="6658" max="6658" width="10.375" style="186" customWidth="1"/>
    <col min="6659" max="6670" width="8.25" style="186" customWidth="1"/>
    <col min="6671" max="6671" width="12.125" style="186" customWidth="1"/>
    <col min="6672" max="6912" width="9" style="186"/>
    <col min="6913" max="6913" width="5.125" style="186" customWidth="1"/>
    <col min="6914" max="6914" width="10.375" style="186" customWidth="1"/>
    <col min="6915" max="6926" width="8.25" style="186" customWidth="1"/>
    <col min="6927" max="6927" width="12.125" style="186" customWidth="1"/>
    <col min="6928" max="7168" width="9" style="186"/>
    <col min="7169" max="7169" width="5.125" style="186" customWidth="1"/>
    <col min="7170" max="7170" width="10.375" style="186" customWidth="1"/>
    <col min="7171" max="7182" width="8.25" style="186" customWidth="1"/>
    <col min="7183" max="7183" width="12.125" style="186" customWidth="1"/>
    <col min="7184" max="7424" width="9" style="186"/>
    <col min="7425" max="7425" width="5.125" style="186" customWidth="1"/>
    <col min="7426" max="7426" width="10.375" style="186" customWidth="1"/>
    <col min="7427" max="7438" width="8.25" style="186" customWidth="1"/>
    <col min="7439" max="7439" width="12.125" style="186" customWidth="1"/>
    <col min="7440" max="7680" width="9" style="186"/>
    <col min="7681" max="7681" width="5.125" style="186" customWidth="1"/>
    <col min="7682" max="7682" width="10.375" style="186" customWidth="1"/>
    <col min="7683" max="7694" width="8.25" style="186" customWidth="1"/>
    <col min="7695" max="7695" width="12.125" style="186" customWidth="1"/>
    <col min="7696" max="7936" width="9" style="186"/>
    <col min="7937" max="7937" width="5.125" style="186" customWidth="1"/>
    <col min="7938" max="7938" width="10.375" style="186" customWidth="1"/>
    <col min="7939" max="7950" width="8.25" style="186" customWidth="1"/>
    <col min="7951" max="7951" width="12.125" style="186" customWidth="1"/>
    <col min="7952" max="8192" width="9" style="186"/>
    <col min="8193" max="8193" width="5.125" style="186" customWidth="1"/>
    <col min="8194" max="8194" width="10.375" style="186" customWidth="1"/>
    <col min="8195" max="8206" width="8.25" style="186" customWidth="1"/>
    <col min="8207" max="8207" width="12.125" style="186" customWidth="1"/>
    <col min="8208" max="8448" width="9" style="186"/>
    <col min="8449" max="8449" width="5.125" style="186" customWidth="1"/>
    <col min="8450" max="8450" width="10.375" style="186" customWidth="1"/>
    <col min="8451" max="8462" width="8.25" style="186" customWidth="1"/>
    <col min="8463" max="8463" width="12.125" style="186" customWidth="1"/>
    <col min="8464" max="8704" width="9" style="186"/>
    <col min="8705" max="8705" width="5.125" style="186" customWidth="1"/>
    <col min="8706" max="8706" width="10.375" style="186" customWidth="1"/>
    <col min="8707" max="8718" width="8.25" style="186" customWidth="1"/>
    <col min="8719" max="8719" width="12.125" style="186" customWidth="1"/>
    <col min="8720" max="8960" width="9" style="186"/>
    <col min="8961" max="8961" width="5.125" style="186" customWidth="1"/>
    <col min="8962" max="8962" width="10.375" style="186" customWidth="1"/>
    <col min="8963" max="8974" width="8.25" style="186" customWidth="1"/>
    <col min="8975" max="8975" width="12.125" style="186" customWidth="1"/>
    <col min="8976" max="9216" width="9" style="186"/>
    <col min="9217" max="9217" width="5.125" style="186" customWidth="1"/>
    <col min="9218" max="9218" width="10.375" style="186" customWidth="1"/>
    <col min="9219" max="9230" width="8.25" style="186" customWidth="1"/>
    <col min="9231" max="9231" width="12.125" style="186" customWidth="1"/>
    <col min="9232" max="9472" width="9" style="186"/>
    <col min="9473" max="9473" width="5.125" style="186" customWidth="1"/>
    <col min="9474" max="9474" width="10.375" style="186" customWidth="1"/>
    <col min="9475" max="9486" width="8.25" style="186" customWidth="1"/>
    <col min="9487" max="9487" width="12.125" style="186" customWidth="1"/>
    <col min="9488" max="9728" width="9" style="186"/>
    <col min="9729" max="9729" width="5.125" style="186" customWidth="1"/>
    <col min="9730" max="9730" width="10.375" style="186" customWidth="1"/>
    <col min="9731" max="9742" width="8.25" style="186" customWidth="1"/>
    <col min="9743" max="9743" width="12.125" style="186" customWidth="1"/>
    <col min="9744" max="9984" width="9" style="186"/>
    <col min="9985" max="9985" width="5.125" style="186" customWidth="1"/>
    <col min="9986" max="9986" width="10.375" style="186" customWidth="1"/>
    <col min="9987" max="9998" width="8.25" style="186" customWidth="1"/>
    <col min="9999" max="9999" width="12.125" style="186" customWidth="1"/>
    <col min="10000" max="10240" width="9" style="186"/>
    <col min="10241" max="10241" width="5.125" style="186" customWidth="1"/>
    <col min="10242" max="10242" width="10.375" style="186" customWidth="1"/>
    <col min="10243" max="10254" width="8.25" style="186" customWidth="1"/>
    <col min="10255" max="10255" width="12.125" style="186" customWidth="1"/>
    <col min="10256" max="10496" width="9" style="186"/>
    <col min="10497" max="10497" width="5.125" style="186" customWidth="1"/>
    <col min="10498" max="10498" width="10.375" style="186" customWidth="1"/>
    <col min="10499" max="10510" width="8.25" style="186" customWidth="1"/>
    <col min="10511" max="10511" width="12.125" style="186" customWidth="1"/>
    <col min="10512" max="10752" width="9" style="186"/>
    <col min="10753" max="10753" width="5.125" style="186" customWidth="1"/>
    <col min="10754" max="10754" width="10.375" style="186" customWidth="1"/>
    <col min="10755" max="10766" width="8.25" style="186" customWidth="1"/>
    <col min="10767" max="10767" width="12.125" style="186" customWidth="1"/>
    <col min="10768" max="11008" width="9" style="186"/>
    <col min="11009" max="11009" width="5.125" style="186" customWidth="1"/>
    <col min="11010" max="11010" width="10.375" style="186" customWidth="1"/>
    <col min="11011" max="11022" width="8.25" style="186" customWidth="1"/>
    <col min="11023" max="11023" width="12.125" style="186" customWidth="1"/>
    <col min="11024" max="11264" width="9" style="186"/>
    <col min="11265" max="11265" width="5.125" style="186" customWidth="1"/>
    <col min="11266" max="11266" width="10.375" style="186" customWidth="1"/>
    <col min="11267" max="11278" width="8.25" style="186" customWidth="1"/>
    <col min="11279" max="11279" width="12.125" style="186" customWidth="1"/>
    <col min="11280" max="11520" width="9" style="186"/>
    <col min="11521" max="11521" width="5.125" style="186" customWidth="1"/>
    <col min="11522" max="11522" width="10.375" style="186" customWidth="1"/>
    <col min="11523" max="11534" width="8.25" style="186" customWidth="1"/>
    <col min="11535" max="11535" width="12.125" style="186" customWidth="1"/>
    <col min="11536" max="11776" width="9" style="186"/>
    <col min="11777" max="11777" width="5.125" style="186" customWidth="1"/>
    <col min="11778" max="11778" width="10.375" style="186" customWidth="1"/>
    <col min="11779" max="11790" width="8.25" style="186" customWidth="1"/>
    <col min="11791" max="11791" width="12.125" style="186" customWidth="1"/>
    <col min="11792" max="12032" width="9" style="186"/>
    <col min="12033" max="12033" width="5.125" style="186" customWidth="1"/>
    <col min="12034" max="12034" width="10.375" style="186" customWidth="1"/>
    <col min="12035" max="12046" width="8.25" style="186" customWidth="1"/>
    <col min="12047" max="12047" width="12.125" style="186" customWidth="1"/>
    <col min="12048" max="12288" width="9" style="186"/>
    <col min="12289" max="12289" width="5.125" style="186" customWidth="1"/>
    <col min="12290" max="12290" width="10.375" style="186" customWidth="1"/>
    <col min="12291" max="12302" width="8.25" style="186" customWidth="1"/>
    <col min="12303" max="12303" width="12.125" style="186" customWidth="1"/>
    <col min="12304" max="12544" width="9" style="186"/>
    <col min="12545" max="12545" width="5.125" style="186" customWidth="1"/>
    <col min="12546" max="12546" width="10.375" style="186" customWidth="1"/>
    <col min="12547" max="12558" width="8.25" style="186" customWidth="1"/>
    <col min="12559" max="12559" width="12.125" style="186" customWidth="1"/>
    <col min="12560" max="12800" width="9" style="186"/>
    <col min="12801" max="12801" width="5.125" style="186" customWidth="1"/>
    <col min="12802" max="12802" width="10.375" style="186" customWidth="1"/>
    <col min="12803" max="12814" width="8.25" style="186" customWidth="1"/>
    <col min="12815" max="12815" width="12.125" style="186" customWidth="1"/>
    <col min="12816" max="13056" width="9" style="186"/>
    <col min="13057" max="13057" width="5.125" style="186" customWidth="1"/>
    <col min="13058" max="13058" width="10.375" style="186" customWidth="1"/>
    <col min="13059" max="13070" width="8.25" style="186" customWidth="1"/>
    <col min="13071" max="13071" width="12.125" style="186" customWidth="1"/>
    <col min="13072" max="13312" width="9" style="186"/>
    <col min="13313" max="13313" width="5.125" style="186" customWidth="1"/>
    <col min="13314" max="13314" width="10.375" style="186" customWidth="1"/>
    <col min="13315" max="13326" width="8.25" style="186" customWidth="1"/>
    <col min="13327" max="13327" width="12.125" style="186" customWidth="1"/>
    <col min="13328" max="13568" width="9" style="186"/>
    <col min="13569" max="13569" width="5.125" style="186" customWidth="1"/>
    <col min="13570" max="13570" width="10.375" style="186" customWidth="1"/>
    <col min="13571" max="13582" width="8.25" style="186" customWidth="1"/>
    <col min="13583" max="13583" width="12.125" style="186" customWidth="1"/>
    <col min="13584" max="13824" width="9" style="186"/>
    <col min="13825" max="13825" width="5.125" style="186" customWidth="1"/>
    <col min="13826" max="13826" width="10.375" style="186" customWidth="1"/>
    <col min="13827" max="13838" width="8.25" style="186" customWidth="1"/>
    <col min="13839" max="13839" width="12.125" style="186" customWidth="1"/>
    <col min="13840" max="14080" width="9" style="186"/>
    <col min="14081" max="14081" width="5.125" style="186" customWidth="1"/>
    <col min="14082" max="14082" width="10.375" style="186" customWidth="1"/>
    <col min="14083" max="14094" width="8.25" style="186" customWidth="1"/>
    <col min="14095" max="14095" width="12.125" style="186" customWidth="1"/>
    <col min="14096" max="14336" width="9" style="186"/>
    <col min="14337" max="14337" width="5.125" style="186" customWidth="1"/>
    <col min="14338" max="14338" width="10.375" style="186" customWidth="1"/>
    <col min="14339" max="14350" width="8.25" style="186" customWidth="1"/>
    <col min="14351" max="14351" width="12.125" style="186" customWidth="1"/>
    <col min="14352" max="14592" width="9" style="186"/>
    <col min="14593" max="14593" width="5.125" style="186" customWidth="1"/>
    <col min="14594" max="14594" width="10.375" style="186" customWidth="1"/>
    <col min="14595" max="14606" width="8.25" style="186" customWidth="1"/>
    <col min="14607" max="14607" width="12.125" style="186" customWidth="1"/>
    <col min="14608" max="14848" width="9" style="186"/>
    <col min="14849" max="14849" width="5.125" style="186" customWidth="1"/>
    <col min="14850" max="14850" width="10.375" style="186" customWidth="1"/>
    <col min="14851" max="14862" width="8.25" style="186" customWidth="1"/>
    <col min="14863" max="14863" width="12.125" style="186" customWidth="1"/>
    <col min="14864" max="15104" width="9" style="186"/>
    <col min="15105" max="15105" width="5.125" style="186" customWidth="1"/>
    <col min="15106" max="15106" width="10.375" style="186" customWidth="1"/>
    <col min="15107" max="15118" width="8.25" style="186" customWidth="1"/>
    <col min="15119" max="15119" width="12.125" style="186" customWidth="1"/>
    <col min="15120" max="15360" width="9" style="186"/>
    <col min="15361" max="15361" width="5.125" style="186" customWidth="1"/>
    <col min="15362" max="15362" width="10.375" style="186" customWidth="1"/>
    <col min="15363" max="15374" width="8.25" style="186" customWidth="1"/>
    <col min="15375" max="15375" width="12.125" style="186" customWidth="1"/>
    <col min="15376" max="15616" width="9" style="186"/>
    <col min="15617" max="15617" width="5.125" style="186" customWidth="1"/>
    <col min="15618" max="15618" width="10.375" style="186" customWidth="1"/>
    <col min="15619" max="15630" width="8.25" style="186" customWidth="1"/>
    <col min="15631" max="15631" width="12.125" style="186" customWidth="1"/>
    <col min="15632" max="15872" width="9" style="186"/>
    <col min="15873" max="15873" width="5.125" style="186" customWidth="1"/>
    <col min="15874" max="15874" width="10.375" style="186" customWidth="1"/>
    <col min="15875" max="15886" width="8.25" style="186" customWidth="1"/>
    <col min="15887" max="15887" width="12.125" style="186" customWidth="1"/>
    <col min="15888" max="16128" width="9" style="186"/>
    <col min="16129" max="16129" width="5.125" style="186" customWidth="1"/>
    <col min="16130" max="16130" width="10.375" style="186" customWidth="1"/>
    <col min="16131" max="16142" width="8.25" style="186" customWidth="1"/>
    <col min="16143" max="16143" width="12.125" style="186" customWidth="1"/>
    <col min="16144" max="16384" width="9" style="186"/>
  </cols>
  <sheetData>
    <row r="1" spans="1:26" ht="18.75" hidden="1" customHeight="1">
      <c r="A1" s="375" t="str">
        <f>平成17年!A1</f>
        <v>平成17年</v>
      </c>
      <c r="B1" s="375"/>
      <c r="C1" s="375"/>
      <c r="D1" s="375"/>
    </row>
    <row r="2" spans="1:26" s="188" customFormat="1" ht="28.15" customHeight="1"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26" s="188" customFormat="1" ht="28.15" customHeight="1"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6" s="188" customFormat="1" ht="28.15" customHeight="1">
      <c r="B4" s="189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6" s="188" customFormat="1" ht="28.15" customHeight="1"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6" s="188" customFormat="1" ht="28.15" customHeight="1">
      <c r="B6" s="189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Q6" s="187"/>
      <c r="R6" s="187"/>
      <c r="S6" s="187"/>
      <c r="T6" s="187"/>
      <c r="U6" s="187"/>
      <c r="V6" s="187"/>
      <c r="W6" s="187"/>
      <c r="X6" s="187"/>
      <c r="Y6" s="187"/>
      <c r="Z6" s="187"/>
    </row>
    <row r="7" spans="1:26" s="188" customFormat="1" ht="28.15" customHeight="1">
      <c r="B7" s="189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s="188" customFormat="1" ht="28.15" customHeight="1"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Q8" s="187"/>
      <c r="R8" s="187"/>
      <c r="S8" s="187"/>
      <c r="T8" s="187"/>
      <c r="U8" s="187"/>
      <c r="V8" s="187"/>
      <c r="W8" s="187"/>
      <c r="X8" s="187"/>
      <c r="Y8" s="187"/>
      <c r="Z8" s="187"/>
    </row>
    <row r="9" spans="1:26" s="188" customFormat="1" ht="28.15" customHeight="1">
      <c r="B9" s="189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Q9" s="187"/>
      <c r="R9" s="187"/>
      <c r="S9" s="187"/>
      <c r="T9" s="187"/>
      <c r="U9" s="187"/>
      <c r="V9" s="187"/>
      <c r="W9" s="187"/>
      <c r="X9" s="187"/>
      <c r="Y9" s="187"/>
      <c r="Z9" s="187"/>
    </row>
    <row r="10" spans="1:26" s="188" customFormat="1" ht="28.15" customHeight="1">
      <c r="B10" s="189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Q10" s="187"/>
      <c r="R10" s="187"/>
      <c r="S10" s="187"/>
      <c r="T10" s="187"/>
      <c r="U10" s="187"/>
      <c r="V10" s="187"/>
      <c r="W10" s="187"/>
      <c r="X10" s="187"/>
      <c r="Y10" s="187"/>
      <c r="Z10" s="187"/>
    </row>
    <row r="11" spans="1:26" s="188" customFormat="1" ht="28.15" customHeight="1">
      <c r="B11" s="189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Q11" s="187"/>
      <c r="R11" s="187"/>
      <c r="S11" s="187"/>
      <c r="T11" s="187"/>
      <c r="U11" s="187"/>
      <c r="V11" s="187"/>
      <c r="W11" s="187"/>
      <c r="X11" s="187"/>
      <c r="Y11" s="187"/>
      <c r="Z11" s="187"/>
    </row>
    <row r="12" spans="1:26" s="188" customFormat="1" ht="28.15" customHeight="1">
      <c r="B12" s="189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spans="1:26" ht="21" customHeight="1">
      <c r="O13" s="191" t="s">
        <v>168</v>
      </c>
    </row>
    <row r="14" spans="1:26" s="192" customFormat="1" ht="39" customHeight="1">
      <c r="B14" s="193"/>
      <c r="C14" s="194" t="s">
        <v>135</v>
      </c>
      <c r="D14" s="194" t="s">
        <v>13</v>
      </c>
      <c r="E14" s="194" t="s">
        <v>14</v>
      </c>
      <c r="F14" s="194" t="s">
        <v>125</v>
      </c>
      <c r="G14" s="194" t="s">
        <v>3</v>
      </c>
      <c r="H14" s="194" t="s">
        <v>5</v>
      </c>
      <c r="I14" s="194" t="s">
        <v>7</v>
      </c>
      <c r="J14" s="194" t="s">
        <v>9</v>
      </c>
      <c r="K14" s="194" t="s">
        <v>11</v>
      </c>
      <c r="L14" s="194" t="s">
        <v>136</v>
      </c>
      <c r="M14" s="194" t="s">
        <v>137</v>
      </c>
      <c r="N14" s="194" t="s">
        <v>138</v>
      </c>
      <c r="O14" s="195" t="s">
        <v>50</v>
      </c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s="192" customFormat="1" ht="39" customHeight="1">
      <c r="B15" s="197" t="s">
        <v>139</v>
      </c>
      <c r="C15" s="198">
        <v>344.5</v>
      </c>
      <c r="D15" s="198">
        <v>377</v>
      </c>
      <c r="E15" s="198">
        <v>431.2</v>
      </c>
      <c r="F15" s="198">
        <v>382</v>
      </c>
      <c r="G15" s="198">
        <v>337</v>
      </c>
      <c r="H15" s="198">
        <v>354.9</v>
      </c>
      <c r="I15" s="198">
        <v>409.3</v>
      </c>
      <c r="J15" s="198">
        <v>501.3</v>
      </c>
      <c r="K15" s="198">
        <v>398.7</v>
      </c>
      <c r="L15" s="198">
        <v>303.39999999999998</v>
      </c>
      <c r="M15" s="198">
        <v>283.39999999999998</v>
      </c>
      <c r="N15" s="198">
        <v>310.7</v>
      </c>
      <c r="O15" s="199">
        <v>4433.3999999999996</v>
      </c>
      <c r="Q15" s="196"/>
      <c r="R15" s="196"/>
      <c r="S15" s="196"/>
      <c r="T15" s="196"/>
      <c r="U15" s="196"/>
      <c r="V15" s="196"/>
      <c r="W15" s="196"/>
      <c r="X15" s="196"/>
      <c r="Y15" s="196"/>
      <c r="Z15" s="196"/>
    </row>
    <row r="16" spans="1:26" s="192" customFormat="1" ht="39" customHeight="1">
      <c r="B16" s="197" t="s">
        <v>140</v>
      </c>
      <c r="C16" s="198">
        <v>334.9</v>
      </c>
      <c r="D16" s="198">
        <v>395.6</v>
      </c>
      <c r="E16" s="198">
        <v>461.8</v>
      </c>
      <c r="F16" s="198">
        <v>380.2</v>
      </c>
      <c r="G16" s="198">
        <v>343</v>
      </c>
      <c r="H16" s="198">
        <v>366.3</v>
      </c>
      <c r="I16" s="198">
        <v>396.6</v>
      </c>
      <c r="J16" s="198">
        <v>505.8</v>
      </c>
      <c r="K16" s="198">
        <v>444.3</v>
      </c>
      <c r="L16" s="198">
        <v>398.9</v>
      </c>
      <c r="M16" s="198">
        <v>394.6</v>
      </c>
      <c r="N16" s="198">
        <v>412.5</v>
      </c>
      <c r="O16" s="199">
        <v>4834.5</v>
      </c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2:26" s="192" customFormat="1" ht="39" customHeight="1">
      <c r="B17" s="197" t="s">
        <v>141</v>
      </c>
      <c r="C17" s="198">
        <v>379.8</v>
      </c>
      <c r="D17" s="198">
        <v>399.4</v>
      </c>
      <c r="E17" s="198">
        <v>477.8</v>
      </c>
      <c r="F17" s="198">
        <v>368</v>
      </c>
      <c r="G17" s="198">
        <v>348.7</v>
      </c>
      <c r="H17" s="198">
        <v>360.2</v>
      </c>
      <c r="I17" s="198">
        <v>451.3</v>
      </c>
      <c r="J17" s="198">
        <v>531.6</v>
      </c>
      <c r="K17" s="198">
        <v>493</v>
      </c>
      <c r="L17" s="198">
        <v>445.5</v>
      </c>
      <c r="M17" s="198">
        <v>428.1</v>
      </c>
      <c r="N17" s="198">
        <v>401.3</v>
      </c>
      <c r="O17" s="199">
        <v>5084.7</v>
      </c>
      <c r="Q17" s="196"/>
      <c r="R17" s="196"/>
      <c r="S17" s="196"/>
      <c r="T17" s="196"/>
      <c r="U17" s="196"/>
      <c r="V17" s="196"/>
      <c r="W17" s="196"/>
      <c r="X17" s="196"/>
      <c r="Y17" s="196"/>
      <c r="Z17" s="196"/>
    </row>
    <row r="18" spans="2:26" s="192" customFormat="1" ht="39" customHeight="1">
      <c r="B18" s="200" t="s">
        <v>142</v>
      </c>
      <c r="C18" s="201">
        <v>379.2</v>
      </c>
      <c r="D18" s="201">
        <v>436.3</v>
      </c>
      <c r="E18" s="201">
        <v>486.5</v>
      </c>
      <c r="F18" s="201">
        <v>418.5</v>
      </c>
      <c r="G18" s="201">
        <v>395</v>
      </c>
      <c r="H18" s="201">
        <v>381.2</v>
      </c>
      <c r="I18" s="201">
        <v>445.4</v>
      </c>
      <c r="J18" s="201">
        <v>523.4</v>
      </c>
      <c r="K18" s="201">
        <v>457.8</v>
      </c>
      <c r="L18" s="201">
        <v>429.2</v>
      </c>
      <c r="M18" s="201">
        <v>409.9</v>
      </c>
      <c r="N18" s="201">
        <v>390.8</v>
      </c>
      <c r="O18" s="202">
        <v>5153.2</v>
      </c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2:26" s="192" customFormat="1" ht="39" customHeight="1">
      <c r="B19" s="203" t="s">
        <v>143</v>
      </c>
      <c r="C19" s="204">
        <v>392.4</v>
      </c>
      <c r="D19" s="204">
        <v>421.3</v>
      </c>
      <c r="E19" s="204">
        <v>506.7</v>
      </c>
      <c r="F19" s="204">
        <v>446.6</v>
      </c>
      <c r="G19" s="204">
        <v>414.4</v>
      </c>
      <c r="H19" s="204">
        <v>416.7</v>
      </c>
      <c r="I19" s="204">
        <v>478.7</v>
      </c>
      <c r="J19" s="204">
        <v>563.6</v>
      </c>
      <c r="K19" s="204">
        <v>491.4</v>
      </c>
      <c r="L19" s="204">
        <v>479.9</v>
      </c>
      <c r="M19" s="204">
        <v>447.2</v>
      </c>
      <c r="N19" s="204">
        <v>441.2</v>
      </c>
      <c r="O19" s="205">
        <f>SUM(C19:N19)</f>
        <v>5500.0999999999985</v>
      </c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2:26" ht="13.15" customHeight="1"/>
    <row r="21" spans="2:26" s="187" customFormat="1"/>
    <row r="22" spans="2:26" s="187" customFormat="1"/>
    <row r="23" spans="2:26" s="187" customFormat="1"/>
    <row r="24" spans="2:26" s="187" customFormat="1"/>
    <row r="25" spans="2:26" s="187" customFormat="1"/>
    <row r="26" spans="2:26" s="187" customFormat="1"/>
    <row r="27" spans="2:26" s="187" customFormat="1"/>
    <row r="28" spans="2:26" s="187" customFormat="1"/>
    <row r="29" spans="2:26" s="187" customFormat="1"/>
    <row r="30" spans="2:26" s="187" customFormat="1"/>
    <row r="31" spans="2:26" s="187" customFormat="1"/>
    <row r="32" spans="2:26" s="187" customFormat="1"/>
    <row r="33" s="187" customFormat="1"/>
    <row r="34" s="187" customFormat="1"/>
    <row r="35" s="187" customFormat="1"/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view="pageBreakPreview" zoomScale="60" zoomScaleNormal="75" workbookViewId="0">
      <pane xSplit="2" ySplit="2" topLeftCell="C3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7.875" defaultRowHeight="33" customHeight="1"/>
  <cols>
    <col min="1" max="1" width="7.875" style="143"/>
    <col min="2" max="20" width="8" style="143" bestFit="1" customWidth="1"/>
    <col min="21" max="21" width="9.25" style="143" bestFit="1" customWidth="1"/>
    <col min="22" max="22" width="8" style="143" bestFit="1" customWidth="1"/>
    <col min="23" max="35" width="9.25" style="143" bestFit="1" customWidth="1"/>
    <col min="36" max="36" width="7.875" style="143"/>
    <col min="37" max="37" width="8" style="143" bestFit="1" customWidth="1"/>
    <col min="38" max="41" width="8" style="115" bestFit="1" customWidth="1"/>
    <col min="42" max="43" width="8" style="143" bestFit="1" customWidth="1"/>
    <col min="44" max="44" width="8" style="115" bestFit="1" customWidth="1"/>
    <col min="45" max="47" width="8" style="143" bestFit="1" customWidth="1"/>
    <col min="48" max="16384" width="7.875" style="143"/>
  </cols>
  <sheetData>
    <row r="1" spans="1:47" s="115" customFormat="1" ht="36.75" customHeight="1">
      <c r="A1" s="386" t="str">
        <f>平成17年!A1</f>
        <v>平成17年</v>
      </c>
      <c r="B1" s="386"/>
      <c r="C1" s="386"/>
      <c r="D1" s="386"/>
      <c r="E1" s="114" t="s">
        <v>184</v>
      </c>
      <c r="AK1" s="116" t="s">
        <v>146</v>
      </c>
      <c r="AL1" s="117" t="s">
        <v>147</v>
      </c>
      <c r="AM1" s="118"/>
      <c r="AN1" s="119"/>
      <c r="AO1" s="117" t="s">
        <v>148</v>
      </c>
      <c r="AP1" s="118"/>
      <c r="AQ1" s="119"/>
      <c r="AR1" s="117" t="s">
        <v>149</v>
      </c>
      <c r="AS1" s="118"/>
      <c r="AT1" s="119"/>
      <c r="AU1" s="120" t="s">
        <v>150</v>
      </c>
    </row>
    <row r="2" spans="1:47" s="130" customFormat="1" ht="36.75" customHeight="1">
      <c r="A2" s="121"/>
      <c r="B2" s="122" t="s">
        <v>32</v>
      </c>
      <c r="C2" s="122" t="s">
        <v>56</v>
      </c>
      <c r="D2" s="122" t="s">
        <v>57</v>
      </c>
      <c r="E2" s="122" t="s">
        <v>58</v>
      </c>
      <c r="F2" s="122" t="s">
        <v>59</v>
      </c>
      <c r="G2" s="122" t="s">
        <v>60</v>
      </c>
      <c r="H2" s="122" t="s">
        <v>61</v>
      </c>
      <c r="I2" s="122" t="s">
        <v>62</v>
      </c>
      <c r="J2" s="122" t="s">
        <v>63</v>
      </c>
      <c r="K2" s="122" t="s">
        <v>64</v>
      </c>
      <c r="L2" s="122" t="s">
        <v>65</v>
      </c>
      <c r="M2" s="122" t="s">
        <v>66</v>
      </c>
      <c r="N2" s="122" t="s">
        <v>67</v>
      </c>
      <c r="O2" s="122" t="s">
        <v>68</v>
      </c>
      <c r="P2" s="122" t="s">
        <v>69</v>
      </c>
      <c r="Q2" s="122" t="s">
        <v>70</v>
      </c>
      <c r="R2" s="122" t="s">
        <v>71</v>
      </c>
      <c r="S2" s="122" t="s">
        <v>72</v>
      </c>
      <c r="T2" s="122" t="s">
        <v>73</v>
      </c>
      <c r="U2" s="122" t="s">
        <v>74</v>
      </c>
      <c r="V2" s="122" t="s">
        <v>75</v>
      </c>
      <c r="W2" s="123" t="s">
        <v>169</v>
      </c>
      <c r="X2" s="123" t="s">
        <v>170</v>
      </c>
      <c r="Y2" s="123" t="s">
        <v>171</v>
      </c>
      <c r="Z2" s="123" t="s">
        <v>172</v>
      </c>
      <c r="AA2" s="123" t="s">
        <v>173</v>
      </c>
      <c r="AB2" s="123" t="s">
        <v>174</v>
      </c>
      <c r="AC2" s="123" t="s">
        <v>175</v>
      </c>
      <c r="AD2" s="123" t="s">
        <v>176</v>
      </c>
      <c r="AE2" s="123" t="s">
        <v>177</v>
      </c>
      <c r="AF2" s="124" t="s">
        <v>178</v>
      </c>
      <c r="AG2" s="123" t="s">
        <v>179</v>
      </c>
      <c r="AH2" s="123" t="s">
        <v>180</v>
      </c>
      <c r="AI2" s="123" t="s">
        <v>181</v>
      </c>
      <c r="AJ2" s="123" t="s">
        <v>182</v>
      </c>
      <c r="AK2" s="125" t="s">
        <v>34</v>
      </c>
      <c r="AL2" s="126" t="s">
        <v>32</v>
      </c>
      <c r="AM2" s="127" t="s">
        <v>33</v>
      </c>
      <c r="AN2" s="128" t="s">
        <v>34</v>
      </c>
      <c r="AO2" s="126" t="s">
        <v>32</v>
      </c>
      <c r="AP2" s="127" t="s">
        <v>33</v>
      </c>
      <c r="AQ2" s="127" t="s">
        <v>34</v>
      </c>
      <c r="AR2" s="126" t="s">
        <v>32</v>
      </c>
      <c r="AS2" s="127" t="s">
        <v>33</v>
      </c>
      <c r="AT2" s="128" t="s">
        <v>34</v>
      </c>
      <c r="AU2" s="129" t="s">
        <v>35</v>
      </c>
    </row>
    <row r="3" spans="1:47" ht="36.75" customHeight="1">
      <c r="A3" s="131" t="s">
        <v>135</v>
      </c>
      <c r="B3" s="132">
        <f>SUM(C3:AK3)</f>
        <v>392400</v>
      </c>
      <c r="C3" s="133">
        <v>6500</v>
      </c>
      <c r="D3" s="133">
        <v>4900</v>
      </c>
      <c r="E3" s="133">
        <v>2800</v>
      </c>
      <c r="F3" s="133">
        <v>173300</v>
      </c>
      <c r="G3" s="133">
        <v>36500</v>
      </c>
      <c r="H3" s="133">
        <v>69300</v>
      </c>
      <c r="I3" s="133">
        <v>6200</v>
      </c>
      <c r="J3" s="133">
        <v>3300</v>
      </c>
      <c r="K3" s="133">
        <v>1300</v>
      </c>
      <c r="L3" s="133">
        <v>3400</v>
      </c>
      <c r="M3" s="133">
        <v>52600</v>
      </c>
      <c r="N3" s="133">
        <v>2000</v>
      </c>
      <c r="O3" s="133">
        <v>4100</v>
      </c>
      <c r="P3" s="133">
        <v>1800</v>
      </c>
      <c r="Q3" s="133">
        <v>2500</v>
      </c>
      <c r="R3" s="133">
        <v>10800</v>
      </c>
      <c r="S3" s="133">
        <v>2600</v>
      </c>
      <c r="T3" s="133">
        <v>2600</v>
      </c>
      <c r="U3" s="133">
        <v>200</v>
      </c>
      <c r="V3" s="133">
        <v>1000</v>
      </c>
      <c r="W3" s="134">
        <v>100</v>
      </c>
      <c r="X3" s="134">
        <v>100</v>
      </c>
      <c r="Y3" s="134">
        <v>100</v>
      </c>
      <c r="Z3" s="134">
        <v>100</v>
      </c>
      <c r="AA3" s="134">
        <v>0</v>
      </c>
      <c r="AB3" s="134">
        <v>0</v>
      </c>
      <c r="AC3" s="134">
        <v>0</v>
      </c>
      <c r="AD3" s="134">
        <v>0</v>
      </c>
      <c r="AE3" s="134">
        <v>0</v>
      </c>
      <c r="AF3" s="134">
        <v>0</v>
      </c>
      <c r="AG3" s="134">
        <v>0</v>
      </c>
      <c r="AH3" s="134">
        <v>0</v>
      </c>
      <c r="AI3" s="134">
        <v>0</v>
      </c>
      <c r="AJ3" s="134">
        <v>0</v>
      </c>
      <c r="AK3" s="135">
        <v>4300</v>
      </c>
      <c r="AL3" s="136">
        <f>AM3+AN3</f>
        <v>392400</v>
      </c>
      <c r="AM3" s="132">
        <f>AP3+AS3</f>
        <v>388100</v>
      </c>
      <c r="AN3" s="137">
        <f>AQ3+AT3</f>
        <v>4300</v>
      </c>
      <c r="AO3" s="138">
        <f t="shared" ref="AO3:AO15" si="0">SUM(AP3:AQ3)</f>
        <v>389300</v>
      </c>
      <c r="AP3" s="139">
        <v>385300</v>
      </c>
      <c r="AQ3" s="140">
        <v>4000</v>
      </c>
      <c r="AR3" s="138">
        <f t="shared" ref="AR3:AR15" si="1">SUM(AS3:AT3)</f>
        <v>3100</v>
      </c>
      <c r="AS3" s="139">
        <v>2800</v>
      </c>
      <c r="AT3" s="141">
        <v>300</v>
      </c>
      <c r="AU3" s="142">
        <v>44000</v>
      </c>
    </row>
    <row r="4" spans="1:47" ht="36.75" customHeight="1">
      <c r="A4" s="131" t="s">
        <v>13</v>
      </c>
      <c r="B4" s="132">
        <f t="shared" ref="B4:B14" si="2">SUM(C4:AK4)</f>
        <v>421300</v>
      </c>
      <c r="C4" s="144">
        <v>9100</v>
      </c>
      <c r="D4" s="144">
        <v>5500</v>
      </c>
      <c r="E4" s="144">
        <v>3000</v>
      </c>
      <c r="F4" s="144">
        <v>183400</v>
      </c>
      <c r="G4" s="144">
        <v>36300</v>
      </c>
      <c r="H4" s="144">
        <v>77100</v>
      </c>
      <c r="I4" s="144">
        <v>5600</v>
      </c>
      <c r="J4" s="144">
        <v>3500</v>
      </c>
      <c r="K4" s="144">
        <v>1700</v>
      </c>
      <c r="L4" s="144">
        <v>3700</v>
      </c>
      <c r="M4" s="144">
        <v>57200</v>
      </c>
      <c r="N4" s="144">
        <v>2100</v>
      </c>
      <c r="O4" s="144">
        <v>3500</v>
      </c>
      <c r="P4" s="144">
        <v>1900</v>
      </c>
      <c r="Q4" s="144">
        <v>2500</v>
      </c>
      <c r="R4" s="144">
        <v>9200</v>
      </c>
      <c r="S4" s="144">
        <v>2600</v>
      </c>
      <c r="T4" s="139">
        <v>3000</v>
      </c>
      <c r="U4" s="133">
        <v>400</v>
      </c>
      <c r="V4" s="133">
        <v>900</v>
      </c>
      <c r="W4" s="134">
        <v>0</v>
      </c>
      <c r="X4" s="134">
        <v>0</v>
      </c>
      <c r="Y4" s="134">
        <v>100</v>
      </c>
      <c r="Z4" s="134">
        <v>0</v>
      </c>
      <c r="AA4" s="134">
        <v>100</v>
      </c>
      <c r="AB4" s="134">
        <v>100</v>
      </c>
      <c r="AC4" s="134">
        <v>100</v>
      </c>
      <c r="AD4" s="134">
        <v>300</v>
      </c>
      <c r="AE4" s="134">
        <v>300</v>
      </c>
      <c r="AF4" s="134">
        <v>100</v>
      </c>
      <c r="AG4" s="134">
        <v>100</v>
      </c>
      <c r="AH4" s="134">
        <v>0</v>
      </c>
      <c r="AI4" s="134">
        <v>0</v>
      </c>
      <c r="AJ4" s="134">
        <v>0</v>
      </c>
      <c r="AK4" s="145">
        <v>7900</v>
      </c>
      <c r="AL4" s="136">
        <f t="shared" ref="AL4:AL15" si="3">AM4+AN4</f>
        <v>421300</v>
      </c>
      <c r="AM4" s="132">
        <f t="shared" ref="AM4:AN14" si="4">AP4+AS4</f>
        <v>413400</v>
      </c>
      <c r="AN4" s="137">
        <f t="shared" si="4"/>
        <v>7900</v>
      </c>
      <c r="AO4" s="138">
        <f t="shared" si="0"/>
        <v>417700</v>
      </c>
      <c r="AP4" s="139">
        <v>411500</v>
      </c>
      <c r="AQ4" s="140">
        <v>6200</v>
      </c>
      <c r="AR4" s="138">
        <f t="shared" si="1"/>
        <v>3600</v>
      </c>
      <c r="AS4" s="139">
        <v>1900</v>
      </c>
      <c r="AT4" s="141">
        <v>1700</v>
      </c>
      <c r="AU4" s="142">
        <v>43800</v>
      </c>
    </row>
    <row r="5" spans="1:47" ht="36.75" customHeight="1">
      <c r="A5" s="131" t="s">
        <v>14</v>
      </c>
      <c r="B5" s="132">
        <f t="shared" si="2"/>
        <v>506700</v>
      </c>
      <c r="C5" s="146">
        <v>12200</v>
      </c>
      <c r="D5" s="146">
        <v>6000</v>
      </c>
      <c r="E5" s="146">
        <v>3700</v>
      </c>
      <c r="F5" s="146">
        <v>221600</v>
      </c>
      <c r="G5" s="146">
        <v>48700</v>
      </c>
      <c r="H5" s="146">
        <v>93500</v>
      </c>
      <c r="I5" s="146">
        <v>7600</v>
      </c>
      <c r="J5" s="146">
        <v>3800</v>
      </c>
      <c r="K5" s="146">
        <v>1700</v>
      </c>
      <c r="L5" s="146">
        <v>5000</v>
      </c>
      <c r="M5" s="146">
        <v>64500</v>
      </c>
      <c r="N5" s="146">
        <v>2500</v>
      </c>
      <c r="O5" s="146">
        <v>4300</v>
      </c>
      <c r="P5" s="146">
        <v>2400</v>
      </c>
      <c r="Q5" s="146">
        <v>2800</v>
      </c>
      <c r="R5" s="146">
        <v>12100</v>
      </c>
      <c r="S5" s="146">
        <v>3000</v>
      </c>
      <c r="T5" s="146">
        <v>3200</v>
      </c>
      <c r="U5" s="133">
        <v>0</v>
      </c>
      <c r="V5" s="133">
        <v>1200</v>
      </c>
      <c r="W5" s="134">
        <v>0</v>
      </c>
      <c r="X5" s="134">
        <v>0</v>
      </c>
      <c r="Y5" s="134">
        <v>0</v>
      </c>
      <c r="Z5" s="134">
        <v>0</v>
      </c>
      <c r="AA5" s="134">
        <v>0</v>
      </c>
      <c r="AB5" s="134">
        <v>0</v>
      </c>
      <c r="AC5" s="134">
        <v>0</v>
      </c>
      <c r="AD5" s="134">
        <v>0</v>
      </c>
      <c r="AE5" s="134">
        <v>0</v>
      </c>
      <c r="AF5" s="134">
        <v>0</v>
      </c>
      <c r="AG5" s="134">
        <v>0</v>
      </c>
      <c r="AH5" s="134">
        <v>0</v>
      </c>
      <c r="AI5" s="134">
        <v>0</v>
      </c>
      <c r="AJ5" s="134">
        <v>0</v>
      </c>
      <c r="AK5" s="147">
        <v>6900</v>
      </c>
      <c r="AL5" s="136">
        <f t="shared" si="3"/>
        <v>506700</v>
      </c>
      <c r="AM5" s="132">
        <f t="shared" si="4"/>
        <v>499800</v>
      </c>
      <c r="AN5" s="137">
        <f t="shared" si="4"/>
        <v>6900</v>
      </c>
      <c r="AO5" s="138">
        <f>SUM(AP5:AQ5)</f>
        <v>500600</v>
      </c>
      <c r="AP5" s="139">
        <v>496200</v>
      </c>
      <c r="AQ5" s="140">
        <v>4400</v>
      </c>
      <c r="AR5" s="138">
        <f>SUM(AS5:AT5)</f>
        <v>6100</v>
      </c>
      <c r="AS5" s="139">
        <v>3600</v>
      </c>
      <c r="AT5" s="141">
        <v>2500</v>
      </c>
      <c r="AU5" s="142">
        <v>54800</v>
      </c>
    </row>
    <row r="6" spans="1:47" ht="36.75" customHeight="1">
      <c r="A6" s="131" t="s">
        <v>125</v>
      </c>
      <c r="B6" s="132">
        <f t="shared" si="2"/>
        <v>446600</v>
      </c>
      <c r="C6" s="146">
        <v>6300</v>
      </c>
      <c r="D6" s="146">
        <v>5200</v>
      </c>
      <c r="E6" s="146">
        <v>3600</v>
      </c>
      <c r="F6" s="146">
        <v>194500</v>
      </c>
      <c r="G6" s="146">
        <v>38700</v>
      </c>
      <c r="H6" s="146">
        <v>88200</v>
      </c>
      <c r="I6" s="146">
        <v>6800</v>
      </c>
      <c r="J6" s="146">
        <v>3800</v>
      </c>
      <c r="K6" s="146">
        <v>1600</v>
      </c>
      <c r="L6" s="146">
        <v>6000</v>
      </c>
      <c r="M6" s="146">
        <v>52100</v>
      </c>
      <c r="N6" s="146">
        <v>2100</v>
      </c>
      <c r="O6" s="146">
        <v>3400</v>
      </c>
      <c r="P6" s="146">
        <v>1900</v>
      </c>
      <c r="Q6" s="146">
        <v>2500</v>
      </c>
      <c r="R6" s="146">
        <v>10500</v>
      </c>
      <c r="S6" s="146">
        <v>3200</v>
      </c>
      <c r="T6" s="146">
        <v>2800</v>
      </c>
      <c r="U6" s="133">
        <v>0</v>
      </c>
      <c r="V6" s="133">
        <v>1000</v>
      </c>
      <c r="W6" s="134">
        <v>0</v>
      </c>
      <c r="X6" s="134">
        <v>0</v>
      </c>
      <c r="Y6" s="134">
        <v>0</v>
      </c>
      <c r="Z6" s="134">
        <v>0</v>
      </c>
      <c r="AA6" s="134">
        <v>0</v>
      </c>
      <c r="AB6" s="134">
        <v>0</v>
      </c>
      <c r="AC6" s="134">
        <v>0</v>
      </c>
      <c r="AD6" s="134">
        <v>0</v>
      </c>
      <c r="AE6" s="134">
        <v>0</v>
      </c>
      <c r="AF6" s="134">
        <v>0</v>
      </c>
      <c r="AG6" s="134">
        <v>0</v>
      </c>
      <c r="AH6" s="134">
        <v>0</v>
      </c>
      <c r="AI6" s="134">
        <v>0</v>
      </c>
      <c r="AJ6" s="134">
        <v>0</v>
      </c>
      <c r="AK6" s="147">
        <v>12400</v>
      </c>
      <c r="AL6" s="136">
        <f t="shared" si="3"/>
        <v>446600</v>
      </c>
      <c r="AM6" s="132">
        <f t="shared" si="4"/>
        <v>434200</v>
      </c>
      <c r="AN6" s="137">
        <f t="shared" si="4"/>
        <v>12400</v>
      </c>
      <c r="AO6" s="138">
        <f t="shared" si="0"/>
        <v>436000</v>
      </c>
      <c r="AP6" s="139">
        <v>431000</v>
      </c>
      <c r="AQ6" s="140">
        <v>5000</v>
      </c>
      <c r="AR6" s="138">
        <f t="shared" si="1"/>
        <v>10600</v>
      </c>
      <c r="AS6" s="139">
        <v>3200</v>
      </c>
      <c r="AT6" s="141">
        <v>7400</v>
      </c>
      <c r="AU6" s="142">
        <v>46700</v>
      </c>
    </row>
    <row r="7" spans="1:47" ht="36.75" customHeight="1">
      <c r="A7" s="131" t="s">
        <v>3</v>
      </c>
      <c r="B7" s="132">
        <f t="shared" si="2"/>
        <v>414400</v>
      </c>
      <c r="C7" s="146">
        <v>5800</v>
      </c>
      <c r="D7" s="146">
        <v>4100</v>
      </c>
      <c r="E7" s="146">
        <v>3400</v>
      </c>
      <c r="F7" s="146">
        <v>164600</v>
      </c>
      <c r="G7" s="146">
        <v>33600</v>
      </c>
      <c r="H7" s="146">
        <v>93000</v>
      </c>
      <c r="I7" s="146">
        <v>5900</v>
      </c>
      <c r="J7" s="146">
        <v>4500</v>
      </c>
      <c r="K7" s="146">
        <v>1700</v>
      </c>
      <c r="L7" s="146">
        <v>5600</v>
      </c>
      <c r="M7" s="146">
        <v>48300</v>
      </c>
      <c r="N7" s="146">
        <v>2100</v>
      </c>
      <c r="O7" s="146">
        <v>3600</v>
      </c>
      <c r="P7" s="146">
        <v>1900</v>
      </c>
      <c r="Q7" s="146">
        <v>2500</v>
      </c>
      <c r="R7" s="146">
        <v>12400</v>
      </c>
      <c r="S7" s="146">
        <v>2100</v>
      </c>
      <c r="T7" s="146">
        <v>2200</v>
      </c>
      <c r="U7" s="133">
        <v>0</v>
      </c>
      <c r="V7" s="133">
        <v>1100</v>
      </c>
      <c r="W7" s="134">
        <v>0</v>
      </c>
      <c r="X7" s="134">
        <v>0</v>
      </c>
      <c r="Y7" s="134">
        <v>0</v>
      </c>
      <c r="Z7" s="134">
        <v>0</v>
      </c>
      <c r="AA7" s="134">
        <v>0</v>
      </c>
      <c r="AB7" s="134">
        <v>0</v>
      </c>
      <c r="AC7" s="134">
        <v>0</v>
      </c>
      <c r="AD7" s="134">
        <v>0</v>
      </c>
      <c r="AE7" s="134">
        <v>0</v>
      </c>
      <c r="AF7" s="134">
        <v>0</v>
      </c>
      <c r="AG7" s="134">
        <v>0</v>
      </c>
      <c r="AH7" s="134">
        <v>0</v>
      </c>
      <c r="AI7" s="134">
        <v>0</v>
      </c>
      <c r="AJ7" s="134">
        <v>0</v>
      </c>
      <c r="AK7" s="147">
        <v>16000</v>
      </c>
      <c r="AL7" s="136">
        <f t="shared" si="3"/>
        <v>414400</v>
      </c>
      <c r="AM7" s="132">
        <f t="shared" si="4"/>
        <v>398400</v>
      </c>
      <c r="AN7" s="137">
        <f t="shared" si="4"/>
        <v>16000</v>
      </c>
      <c r="AO7" s="138">
        <f t="shared" si="0"/>
        <v>399400</v>
      </c>
      <c r="AP7" s="139">
        <v>394500</v>
      </c>
      <c r="AQ7" s="140">
        <v>4900</v>
      </c>
      <c r="AR7" s="138">
        <f t="shared" si="1"/>
        <v>15000</v>
      </c>
      <c r="AS7" s="139">
        <v>3900</v>
      </c>
      <c r="AT7" s="141">
        <v>11100</v>
      </c>
      <c r="AU7" s="142">
        <v>45500</v>
      </c>
    </row>
    <row r="8" spans="1:47" ht="36.75" customHeight="1">
      <c r="A8" s="131" t="s">
        <v>5</v>
      </c>
      <c r="B8" s="132">
        <f>SUM(C8:AK8)</f>
        <v>416700</v>
      </c>
      <c r="C8" s="146">
        <v>0</v>
      </c>
      <c r="D8" s="146">
        <v>4000</v>
      </c>
      <c r="E8" s="146">
        <v>3900</v>
      </c>
      <c r="F8" s="146">
        <v>180500</v>
      </c>
      <c r="G8" s="146">
        <v>36800</v>
      </c>
      <c r="H8" s="146">
        <v>81100</v>
      </c>
      <c r="I8" s="146">
        <v>6400</v>
      </c>
      <c r="J8" s="146">
        <v>4100</v>
      </c>
      <c r="K8" s="146">
        <v>1500</v>
      </c>
      <c r="L8" s="146">
        <v>4100</v>
      </c>
      <c r="M8" s="146">
        <v>52300</v>
      </c>
      <c r="N8" s="146">
        <v>2200</v>
      </c>
      <c r="O8" s="146">
        <v>3100</v>
      </c>
      <c r="P8" s="146">
        <v>1900</v>
      </c>
      <c r="Q8" s="146">
        <v>2600</v>
      </c>
      <c r="R8" s="146">
        <v>10700</v>
      </c>
      <c r="S8" s="146">
        <v>2400</v>
      </c>
      <c r="T8" s="146">
        <v>0</v>
      </c>
      <c r="U8" s="133">
        <v>0</v>
      </c>
      <c r="V8" s="133">
        <v>700</v>
      </c>
      <c r="W8" s="134">
        <v>0</v>
      </c>
      <c r="X8" s="134">
        <v>0</v>
      </c>
      <c r="Y8" s="134">
        <v>0</v>
      </c>
      <c r="Z8" s="134">
        <v>0</v>
      </c>
      <c r="AA8" s="134">
        <v>0</v>
      </c>
      <c r="AB8" s="134">
        <v>0</v>
      </c>
      <c r="AC8" s="134">
        <v>0</v>
      </c>
      <c r="AD8" s="134">
        <v>0</v>
      </c>
      <c r="AE8" s="134">
        <v>0</v>
      </c>
      <c r="AF8" s="134">
        <v>0</v>
      </c>
      <c r="AG8" s="134">
        <v>0</v>
      </c>
      <c r="AH8" s="134">
        <v>0</v>
      </c>
      <c r="AI8" s="134">
        <v>0</v>
      </c>
      <c r="AJ8" s="134">
        <v>0</v>
      </c>
      <c r="AK8" s="147">
        <v>18400</v>
      </c>
      <c r="AL8" s="136">
        <f t="shared" si="3"/>
        <v>416700</v>
      </c>
      <c r="AM8" s="132">
        <f t="shared" si="4"/>
        <v>398300</v>
      </c>
      <c r="AN8" s="137">
        <f t="shared" si="4"/>
        <v>18400</v>
      </c>
      <c r="AO8" s="138">
        <f t="shared" si="0"/>
        <v>401600</v>
      </c>
      <c r="AP8" s="139">
        <v>395700</v>
      </c>
      <c r="AQ8" s="140">
        <v>5900</v>
      </c>
      <c r="AR8" s="138">
        <f t="shared" si="1"/>
        <v>15100</v>
      </c>
      <c r="AS8" s="139">
        <v>2600</v>
      </c>
      <c r="AT8" s="141">
        <v>12500</v>
      </c>
      <c r="AU8" s="142">
        <v>43200</v>
      </c>
    </row>
    <row r="9" spans="1:47" ht="36.75" customHeight="1">
      <c r="A9" s="131" t="s">
        <v>7</v>
      </c>
      <c r="B9" s="132">
        <f t="shared" si="2"/>
        <v>478700</v>
      </c>
      <c r="C9" s="146">
        <v>0</v>
      </c>
      <c r="D9" s="146">
        <v>4700</v>
      </c>
      <c r="E9" s="146">
        <v>3700</v>
      </c>
      <c r="F9" s="146">
        <v>226500</v>
      </c>
      <c r="G9" s="146">
        <v>40400</v>
      </c>
      <c r="H9" s="146">
        <v>91200</v>
      </c>
      <c r="I9" s="146">
        <v>6500</v>
      </c>
      <c r="J9" s="146">
        <v>3700</v>
      </c>
      <c r="K9" s="146">
        <v>2200</v>
      </c>
      <c r="L9" s="146">
        <v>0</v>
      </c>
      <c r="M9" s="146">
        <v>55000</v>
      </c>
      <c r="N9" s="146">
        <v>2500</v>
      </c>
      <c r="O9" s="146">
        <v>3800</v>
      </c>
      <c r="P9" s="146">
        <v>2000</v>
      </c>
      <c r="Q9" s="146">
        <v>2400</v>
      </c>
      <c r="R9" s="146">
        <v>12900</v>
      </c>
      <c r="S9" s="146">
        <v>2800</v>
      </c>
      <c r="T9" s="146">
        <v>0</v>
      </c>
      <c r="U9" s="133">
        <v>0</v>
      </c>
      <c r="V9" s="133">
        <v>900</v>
      </c>
      <c r="W9" s="134">
        <v>0</v>
      </c>
      <c r="X9" s="134">
        <v>0</v>
      </c>
      <c r="Y9" s="134">
        <v>0</v>
      </c>
      <c r="Z9" s="134">
        <v>0</v>
      </c>
      <c r="AA9" s="134">
        <v>0</v>
      </c>
      <c r="AB9" s="134">
        <v>0</v>
      </c>
      <c r="AC9" s="134">
        <v>0</v>
      </c>
      <c r="AD9" s="134">
        <v>0</v>
      </c>
      <c r="AE9" s="134">
        <v>0</v>
      </c>
      <c r="AF9" s="134">
        <v>0</v>
      </c>
      <c r="AG9" s="134">
        <v>0</v>
      </c>
      <c r="AH9" s="134">
        <v>800</v>
      </c>
      <c r="AI9" s="134">
        <v>0</v>
      </c>
      <c r="AJ9" s="134">
        <v>0</v>
      </c>
      <c r="AK9" s="147">
        <v>16700</v>
      </c>
      <c r="AL9" s="136">
        <f t="shared" si="3"/>
        <v>478700</v>
      </c>
      <c r="AM9" s="132">
        <f t="shared" si="4"/>
        <v>462000</v>
      </c>
      <c r="AN9" s="137">
        <f t="shared" si="4"/>
        <v>16700</v>
      </c>
      <c r="AO9" s="138">
        <f t="shared" si="0"/>
        <v>466700</v>
      </c>
      <c r="AP9" s="139">
        <v>459000</v>
      </c>
      <c r="AQ9" s="140">
        <v>7700</v>
      </c>
      <c r="AR9" s="138">
        <f t="shared" si="1"/>
        <v>12000</v>
      </c>
      <c r="AS9" s="139">
        <v>3000</v>
      </c>
      <c r="AT9" s="141">
        <v>9000</v>
      </c>
      <c r="AU9" s="142">
        <v>57700</v>
      </c>
    </row>
    <row r="10" spans="1:47" ht="36.75" customHeight="1">
      <c r="A10" s="131" t="s">
        <v>9</v>
      </c>
      <c r="B10" s="132">
        <f t="shared" si="2"/>
        <v>563600</v>
      </c>
      <c r="C10" s="144">
        <v>0</v>
      </c>
      <c r="D10" s="144">
        <v>5100</v>
      </c>
      <c r="E10" s="144">
        <v>3700</v>
      </c>
      <c r="F10" s="144">
        <v>255200</v>
      </c>
      <c r="G10" s="144">
        <v>51400</v>
      </c>
      <c r="H10" s="144">
        <v>116900</v>
      </c>
      <c r="I10" s="144">
        <v>7200</v>
      </c>
      <c r="J10" s="144">
        <v>3800</v>
      </c>
      <c r="K10" s="144">
        <v>3200</v>
      </c>
      <c r="L10" s="144">
        <v>0</v>
      </c>
      <c r="M10" s="144">
        <v>66700</v>
      </c>
      <c r="N10" s="144">
        <v>2800</v>
      </c>
      <c r="O10" s="144">
        <v>4800</v>
      </c>
      <c r="P10" s="144">
        <v>2700</v>
      </c>
      <c r="Q10" s="144">
        <v>3000</v>
      </c>
      <c r="R10" s="144">
        <v>16700</v>
      </c>
      <c r="S10" s="144">
        <v>2900</v>
      </c>
      <c r="T10" s="144">
        <v>0</v>
      </c>
      <c r="U10" s="133">
        <v>0</v>
      </c>
      <c r="V10" s="133">
        <v>1200</v>
      </c>
      <c r="W10" s="134">
        <v>0</v>
      </c>
      <c r="X10" s="134">
        <v>0</v>
      </c>
      <c r="Y10" s="134">
        <v>0</v>
      </c>
      <c r="Z10" s="134">
        <v>0</v>
      </c>
      <c r="AA10" s="134">
        <v>0</v>
      </c>
      <c r="AB10" s="134">
        <v>0</v>
      </c>
      <c r="AC10" s="134">
        <v>0</v>
      </c>
      <c r="AD10" s="134">
        <v>0</v>
      </c>
      <c r="AE10" s="134">
        <v>0</v>
      </c>
      <c r="AF10" s="134">
        <v>0</v>
      </c>
      <c r="AG10" s="134">
        <v>0</v>
      </c>
      <c r="AH10" s="134">
        <v>1600</v>
      </c>
      <c r="AI10" s="134">
        <v>0</v>
      </c>
      <c r="AJ10" s="134">
        <v>0</v>
      </c>
      <c r="AK10" s="145">
        <v>14700</v>
      </c>
      <c r="AL10" s="136">
        <f t="shared" si="3"/>
        <v>563600</v>
      </c>
      <c r="AM10" s="132">
        <f t="shared" si="4"/>
        <v>548900</v>
      </c>
      <c r="AN10" s="137">
        <f t="shared" si="4"/>
        <v>14700</v>
      </c>
      <c r="AO10" s="138">
        <f t="shared" si="0"/>
        <v>548800</v>
      </c>
      <c r="AP10" s="139">
        <v>543300</v>
      </c>
      <c r="AQ10" s="140">
        <v>5500</v>
      </c>
      <c r="AR10" s="138">
        <f t="shared" si="1"/>
        <v>14800</v>
      </c>
      <c r="AS10" s="139">
        <v>5600</v>
      </c>
      <c r="AT10" s="141">
        <v>9200</v>
      </c>
      <c r="AU10" s="142">
        <v>59900</v>
      </c>
    </row>
    <row r="11" spans="1:47" ht="36.75" customHeight="1">
      <c r="A11" s="131" t="s">
        <v>11</v>
      </c>
      <c r="B11" s="132">
        <f t="shared" si="2"/>
        <v>491400</v>
      </c>
      <c r="C11" s="146">
        <v>9000</v>
      </c>
      <c r="D11" s="146">
        <v>5600</v>
      </c>
      <c r="E11" s="146">
        <v>3600</v>
      </c>
      <c r="F11" s="146">
        <v>229600</v>
      </c>
      <c r="G11" s="146">
        <v>39100</v>
      </c>
      <c r="H11" s="146">
        <v>97100</v>
      </c>
      <c r="I11" s="146">
        <v>5800</v>
      </c>
      <c r="J11" s="146">
        <v>3400</v>
      </c>
      <c r="K11" s="146">
        <v>1700</v>
      </c>
      <c r="L11" s="146">
        <v>0</v>
      </c>
      <c r="M11" s="146">
        <v>57600</v>
      </c>
      <c r="N11" s="146">
        <v>2000</v>
      </c>
      <c r="O11" s="146">
        <v>3600</v>
      </c>
      <c r="P11" s="146">
        <v>1800</v>
      </c>
      <c r="Q11" s="146">
        <v>2500</v>
      </c>
      <c r="R11" s="146">
        <v>11900</v>
      </c>
      <c r="S11" s="146">
        <v>2800</v>
      </c>
      <c r="T11" s="146">
        <v>0</v>
      </c>
      <c r="U11" s="133">
        <v>0</v>
      </c>
      <c r="V11" s="133">
        <v>1200</v>
      </c>
      <c r="W11" s="134">
        <v>0</v>
      </c>
      <c r="X11" s="134">
        <v>0</v>
      </c>
      <c r="Y11" s="134">
        <v>0</v>
      </c>
      <c r="Z11" s="134">
        <v>0</v>
      </c>
      <c r="AA11" s="134">
        <v>0</v>
      </c>
      <c r="AB11" s="134">
        <v>0</v>
      </c>
      <c r="AC11" s="134">
        <v>0</v>
      </c>
      <c r="AD11" s="134">
        <v>0</v>
      </c>
      <c r="AE11" s="134">
        <v>0</v>
      </c>
      <c r="AF11" s="134">
        <v>0</v>
      </c>
      <c r="AG11" s="134">
        <v>0</v>
      </c>
      <c r="AH11" s="134">
        <v>0</v>
      </c>
      <c r="AI11" s="134">
        <v>0</v>
      </c>
      <c r="AJ11" s="134">
        <v>0</v>
      </c>
      <c r="AK11" s="147">
        <v>13100</v>
      </c>
      <c r="AL11" s="136">
        <f t="shared" si="3"/>
        <v>491400</v>
      </c>
      <c r="AM11" s="132">
        <f t="shared" si="4"/>
        <v>478300</v>
      </c>
      <c r="AN11" s="137">
        <f t="shared" si="4"/>
        <v>13100</v>
      </c>
      <c r="AO11" s="138">
        <f t="shared" si="0"/>
        <v>480300</v>
      </c>
      <c r="AP11" s="139">
        <v>475300</v>
      </c>
      <c r="AQ11" s="140">
        <v>5000</v>
      </c>
      <c r="AR11" s="138">
        <f t="shared" si="1"/>
        <v>11100</v>
      </c>
      <c r="AS11" s="139">
        <v>3000</v>
      </c>
      <c r="AT11" s="141">
        <v>8100</v>
      </c>
      <c r="AU11" s="142">
        <v>53400</v>
      </c>
    </row>
    <row r="12" spans="1:47" ht="36.75" customHeight="1">
      <c r="A12" s="131" t="s">
        <v>126</v>
      </c>
      <c r="B12" s="132">
        <f t="shared" si="2"/>
        <v>479900</v>
      </c>
      <c r="C12" s="146">
        <v>9200</v>
      </c>
      <c r="D12" s="146">
        <v>5400</v>
      </c>
      <c r="E12" s="146">
        <v>4500</v>
      </c>
      <c r="F12" s="146">
        <v>223300</v>
      </c>
      <c r="G12" s="146">
        <v>38700</v>
      </c>
      <c r="H12" s="146">
        <v>81800</v>
      </c>
      <c r="I12" s="146">
        <v>6400</v>
      </c>
      <c r="J12" s="146">
        <v>3200</v>
      </c>
      <c r="K12" s="146">
        <v>1700</v>
      </c>
      <c r="L12" s="146">
        <v>3600</v>
      </c>
      <c r="M12" s="146">
        <v>57500</v>
      </c>
      <c r="N12" s="146">
        <v>2100</v>
      </c>
      <c r="O12" s="146">
        <v>3700</v>
      </c>
      <c r="P12" s="146">
        <v>2100</v>
      </c>
      <c r="Q12" s="146">
        <v>2800</v>
      </c>
      <c r="R12" s="146">
        <v>12200</v>
      </c>
      <c r="S12" s="146">
        <v>3000</v>
      </c>
      <c r="T12" s="146">
        <v>3400</v>
      </c>
      <c r="U12" s="133">
        <v>0</v>
      </c>
      <c r="V12" s="133">
        <v>1000</v>
      </c>
      <c r="W12" s="134">
        <v>0</v>
      </c>
      <c r="X12" s="134">
        <v>0</v>
      </c>
      <c r="Y12" s="134">
        <v>0</v>
      </c>
      <c r="Z12" s="134">
        <v>0</v>
      </c>
      <c r="AA12" s="134">
        <v>0</v>
      </c>
      <c r="AB12" s="134">
        <v>0</v>
      </c>
      <c r="AC12" s="134">
        <v>0</v>
      </c>
      <c r="AD12" s="134">
        <v>0</v>
      </c>
      <c r="AE12" s="134">
        <v>0</v>
      </c>
      <c r="AF12" s="134">
        <v>0</v>
      </c>
      <c r="AG12" s="134">
        <v>0</v>
      </c>
      <c r="AH12" s="134">
        <v>100</v>
      </c>
      <c r="AI12" s="134">
        <v>100</v>
      </c>
      <c r="AJ12" s="134">
        <v>0</v>
      </c>
      <c r="AK12" s="147">
        <v>14100</v>
      </c>
      <c r="AL12" s="136">
        <f t="shared" si="3"/>
        <v>479900</v>
      </c>
      <c r="AM12" s="132">
        <f t="shared" si="4"/>
        <v>465800</v>
      </c>
      <c r="AN12" s="137">
        <f t="shared" si="4"/>
        <v>14100</v>
      </c>
      <c r="AO12" s="138">
        <f t="shared" si="0"/>
        <v>468700</v>
      </c>
      <c r="AP12" s="139">
        <v>462900</v>
      </c>
      <c r="AQ12" s="140">
        <v>5800</v>
      </c>
      <c r="AR12" s="138">
        <f t="shared" si="1"/>
        <v>11200</v>
      </c>
      <c r="AS12" s="139">
        <v>2900</v>
      </c>
      <c r="AT12" s="141">
        <v>8300</v>
      </c>
      <c r="AU12" s="142">
        <v>53800</v>
      </c>
    </row>
    <row r="13" spans="1:47" ht="36.75" customHeight="1">
      <c r="A13" s="131" t="s">
        <v>127</v>
      </c>
      <c r="B13" s="132">
        <f t="shared" si="2"/>
        <v>447200</v>
      </c>
      <c r="C13" s="146">
        <v>8700</v>
      </c>
      <c r="D13" s="146">
        <v>6200</v>
      </c>
      <c r="E13" s="146">
        <v>3900</v>
      </c>
      <c r="F13" s="146">
        <v>202300</v>
      </c>
      <c r="G13" s="146">
        <v>38300</v>
      </c>
      <c r="H13" s="146">
        <v>74800</v>
      </c>
      <c r="I13" s="146">
        <v>5600</v>
      </c>
      <c r="J13" s="146">
        <v>3300</v>
      </c>
      <c r="K13" s="146">
        <v>1500</v>
      </c>
      <c r="L13" s="146">
        <v>4200</v>
      </c>
      <c r="M13" s="146">
        <v>59900</v>
      </c>
      <c r="N13" s="146">
        <v>2400</v>
      </c>
      <c r="O13" s="146">
        <v>4600</v>
      </c>
      <c r="P13" s="146">
        <v>2500</v>
      </c>
      <c r="Q13" s="146">
        <v>2700</v>
      </c>
      <c r="R13" s="146">
        <v>12000</v>
      </c>
      <c r="S13" s="146">
        <v>4000</v>
      </c>
      <c r="T13" s="146">
        <v>3300</v>
      </c>
      <c r="U13" s="133">
        <v>0</v>
      </c>
      <c r="V13" s="133">
        <v>1000</v>
      </c>
      <c r="W13" s="134">
        <v>0</v>
      </c>
      <c r="X13" s="134">
        <v>0</v>
      </c>
      <c r="Y13" s="134"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100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100</v>
      </c>
      <c r="AK13" s="147">
        <v>5800</v>
      </c>
      <c r="AL13" s="136">
        <f t="shared" si="3"/>
        <v>447200</v>
      </c>
      <c r="AM13" s="132">
        <f t="shared" si="4"/>
        <v>441400</v>
      </c>
      <c r="AN13" s="137">
        <f t="shared" si="4"/>
        <v>5800</v>
      </c>
      <c r="AO13" s="138">
        <f t="shared" si="0"/>
        <v>443900</v>
      </c>
      <c r="AP13" s="139">
        <v>439000</v>
      </c>
      <c r="AQ13" s="140">
        <v>4900</v>
      </c>
      <c r="AR13" s="138">
        <f t="shared" si="1"/>
        <v>3300</v>
      </c>
      <c r="AS13" s="139">
        <v>2400</v>
      </c>
      <c r="AT13" s="141">
        <v>900</v>
      </c>
      <c r="AU13" s="142">
        <v>49500</v>
      </c>
    </row>
    <row r="14" spans="1:47" ht="36.75" customHeight="1">
      <c r="A14" s="131" t="s">
        <v>128</v>
      </c>
      <c r="B14" s="132">
        <f t="shared" si="2"/>
        <v>441200</v>
      </c>
      <c r="C14" s="146">
        <v>6300</v>
      </c>
      <c r="D14" s="146">
        <v>7500</v>
      </c>
      <c r="E14" s="146">
        <v>2800</v>
      </c>
      <c r="F14" s="146">
        <v>203100</v>
      </c>
      <c r="G14" s="146">
        <v>39100</v>
      </c>
      <c r="H14" s="146">
        <v>77800</v>
      </c>
      <c r="I14" s="146">
        <v>5800</v>
      </c>
      <c r="J14" s="146">
        <v>3200</v>
      </c>
      <c r="K14" s="146">
        <v>1300</v>
      </c>
      <c r="L14" s="146">
        <v>4400</v>
      </c>
      <c r="M14" s="146">
        <v>56800</v>
      </c>
      <c r="N14" s="146">
        <v>1900</v>
      </c>
      <c r="O14" s="146">
        <v>4000</v>
      </c>
      <c r="P14" s="146">
        <v>1900</v>
      </c>
      <c r="Q14" s="146">
        <v>2300</v>
      </c>
      <c r="R14" s="146">
        <v>9900</v>
      </c>
      <c r="S14" s="146">
        <v>2700</v>
      </c>
      <c r="T14" s="146">
        <v>3300</v>
      </c>
      <c r="U14" s="133">
        <v>0</v>
      </c>
      <c r="V14" s="133">
        <v>900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47">
        <v>6200</v>
      </c>
      <c r="AL14" s="136">
        <f t="shared" si="3"/>
        <v>441200</v>
      </c>
      <c r="AM14" s="132">
        <f t="shared" si="4"/>
        <v>435000</v>
      </c>
      <c r="AN14" s="137">
        <f t="shared" si="4"/>
        <v>6200</v>
      </c>
      <c r="AO14" s="138">
        <f t="shared" si="0"/>
        <v>437700</v>
      </c>
      <c r="AP14" s="139">
        <v>432500</v>
      </c>
      <c r="AQ14" s="140">
        <v>5200</v>
      </c>
      <c r="AR14" s="138">
        <f t="shared" si="1"/>
        <v>3500</v>
      </c>
      <c r="AS14" s="139">
        <v>2500</v>
      </c>
      <c r="AT14" s="141">
        <v>1000</v>
      </c>
      <c r="AU14" s="142">
        <v>47200</v>
      </c>
    </row>
    <row r="15" spans="1:47" s="115" customFormat="1" ht="36.75" customHeight="1">
      <c r="A15" s="148" t="s">
        <v>151</v>
      </c>
      <c r="B15" s="149">
        <f>SUM(B3:B14)</f>
        <v>5500100</v>
      </c>
      <c r="C15" s="149">
        <f t="shared" ref="C15:AG15" si="5">SUM(C3:C14)</f>
        <v>73100</v>
      </c>
      <c r="D15" s="149">
        <f t="shared" si="5"/>
        <v>64200</v>
      </c>
      <c r="E15" s="149">
        <f t="shared" si="5"/>
        <v>42600</v>
      </c>
      <c r="F15" s="149">
        <f t="shared" si="5"/>
        <v>2457900</v>
      </c>
      <c r="G15" s="149">
        <f t="shared" si="5"/>
        <v>477600</v>
      </c>
      <c r="H15" s="149">
        <f t="shared" si="5"/>
        <v>1041800</v>
      </c>
      <c r="I15" s="149">
        <f t="shared" si="5"/>
        <v>75800</v>
      </c>
      <c r="J15" s="149">
        <f t="shared" si="5"/>
        <v>43600</v>
      </c>
      <c r="K15" s="149">
        <f t="shared" si="5"/>
        <v>21100</v>
      </c>
      <c r="L15" s="149">
        <f t="shared" si="5"/>
        <v>40000</v>
      </c>
      <c r="M15" s="149">
        <f t="shared" si="5"/>
        <v>680500</v>
      </c>
      <c r="N15" s="149">
        <f t="shared" si="5"/>
        <v>26700</v>
      </c>
      <c r="O15" s="149">
        <f t="shared" si="5"/>
        <v>46500</v>
      </c>
      <c r="P15" s="149">
        <f t="shared" si="5"/>
        <v>24800</v>
      </c>
      <c r="Q15" s="149">
        <f t="shared" si="5"/>
        <v>31100</v>
      </c>
      <c r="R15" s="149">
        <f t="shared" si="5"/>
        <v>141300</v>
      </c>
      <c r="S15" s="149">
        <f t="shared" si="5"/>
        <v>34100</v>
      </c>
      <c r="T15" s="149">
        <f t="shared" si="5"/>
        <v>23800</v>
      </c>
      <c r="U15" s="149">
        <f t="shared" si="5"/>
        <v>600</v>
      </c>
      <c r="V15" s="149">
        <f t="shared" si="5"/>
        <v>12100</v>
      </c>
      <c r="W15" s="149">
        <f t="shared" si="5"/>
        <v>100</v>
      </c>
      <c r="X15" s="149">
        <f t="shared" si="5"/>
        <v>100</v>
      </c>
      <c r="Y15" s="149">
        <f t="shared" si="5"/>
        <v>200</v>
      </c>
      <c r="Z15" s="149">
        <f t="shared" si="5"/>
        <v>100</v>
      </c>
      <c r="AA15" s="149">
        <f t="shared" si="5"/>
        <v>100</v>
      </c>
      <c r="AB15" s="149">
        <f t="shared" si="5"/>
        <v>100</v>
      </c>
      <c r="AC15" s="149">
        <f t="shared" si="5"/>
        <v>100</v>
      </c>
      <c r="AD15" s="149">
        <f t="shared" si="5"/>
        <v>400</v>
      </c>
      <c r="AE15" s="149">
        <f t="shared" si="5"/>
        <v>300</v>
      </c>
      <c r="AF15" s="149">
        <f t="shared" si="5"/>
        <v>100</v>
      </c>
      <c r="AG15" s="149">
        <f t="shared" si="5"/>
        <v>100</v>
      </c>
      <c r="AH15" s="149">
        <f>SUM(AH3:AH14)</f>
        <v>2500</v>
      </c>
      <c r="AI15" s="150">
        <f>SUM(AI3:AI14)</f>
        <v>100</v>
      </c>
      <c r="AJ15" s="150">
        <f>SUM(AJ3:AJ14)</f>
        <v>100</v>
      </c>
      <c r="AK15" s="151">
        <f>SUM(AK3:AK14)</f>
        <v>136500</v>
      </c>
      <c r="AL15" s="152">
        <f t="shared" si="3"/>
        <v>5500100</v>
      </c>
      <c r="AM15" s="149">
        <f>SUM(AM3:AM14)</f>
        <v>5363600</v>
      </c>
      <c r="AN15" s="153">
        <f>SUM(AN3:AN14)</f>
        <v>136500</v>
      </c>
      <c r="AO15" s="154">
        <f t="shared" si="0"/>
        <v>5390700</v>
      </c>
      <c r="AP15" s="155">
        <f>SUM(AP3:AP14)</f>
        <v>5326200</v>
      </c>
      <c r="AQ15" s="155">
        <f>SUM(AQ3:AQ14)</f>
        <v>64500</v>
      </c>
      <c r="AR15" s="154">
        <f t="shared" si="1"/>
        <v>109400</v>
      </c>
      <c r="AS15" s="155">
        <f>SUM(AS3:AS14)</f>
        <v>37400</v>
      </c>
      <c r="AT15" s="156">
        <f>SUM(AT3:AT14)</f>
        <v>72000</v>
      </c>
      <c r="AU15" s="157">
        <f>SUM(AU3:AU14)</f>
        <v>599500</v>
      </c>
    </row>
    <row r="16" spans="1:47" s="115" customFormat="1" ht="36.75" customHeight="1">
      <c r="A16" s="158"/>
      <c r="B16" s="158" t="s">
        <v>152</v>
      </c>
      <c r="C16" s="159"/>
      <c r="D16" s="159"/>
      <c r="E16" s="159"/>
      <c r="AK16" s="116" t="s">
        <v>153</v>
      </c>
      <c r="AL16" s="117" t="str">
        <f>AL1</f>
        <v>総数（平成１7年）</v>
      </c>
      <c r="AM16" s="118"/>
      <c r="AN16" s="119"/>
      <c r="AO16" s="117" t="s">
        <v>148</v>
      </c>
      <c r="AP16" s="118"/>
      <c r="AQ16" s="119"/>
      <c r="AR16" s="117" t="s">
        <v>149</v>
      </c>
      <c r="AS16" s="118"/>
      <c r="AT16" s="119"/>
      <c r="AU16" s="120" t="s">
        <v>150</v>
      </c>
    </row>
    <row r="17" spans="1:47" s="130" customFormat="1" ht="36.75" customHeight="1">
      <c r="A17" s="121"/>
      <c r="B17" s="122" t="s">
        <v>32</v>
      </c>
      <c r="C17" s="122" t="s">
        <v>56</v>
      </c>
      <c r="D17" s="122" t="s">
        <v>57</v>
      </c>
      <c r="E17" s="122" t="s">
        <v>58</v>
      </c>
      <c r="F17" s="122" t="s">
        <v>59</v>
      </c>
      <c r="G17" s="122" t="s">
        <v>60</v>
      </c>
      <c r="H17" s="122" t="s">
        <v>61</v>
      </c>
      <c r="I17" s="122" t="s">
        <v>62</v>
      </c>
      <c r="J17" s="122" t="s">
        <v>63</v>
      </c>
      <c r="K17" s="122" t="s">
        <v>64</v>
      </c>
      <c r="L17" s="122" t="s">
        <v>65</v>
      </c>
      <c r="M17" s="122" t="s">
        <v>66</v>
      </c>
      <c r="N17" s="122" t="s">
        <v>67</v>
      </c>
      <c r="O17" s="122" t="s">
        <v>68</v>
      </c>
      <c r="P17" s="122" t="s">
        <v>69</v>
      </c>
      <c r="Q17" s="122" t="s">
        <v>70</v>
      </c>
      <c r="R17" s="122" t="s">
        <v>71</v>
      </c>
      <c r="S17" s="122" t="s">
        <v>72</v>
      </c>
      <c r="T17" s="122" t="s">
        <v>73</v>
      </c>
      <c r="U17" s="122" t="s">
        <v>74</v>
      </c>
      <c r="V17" s="122" t="s">
        <v>75</v>
      </c>
      <c r="W17" s="123" t="s">
        <v>169</v>
      </c>
      <c r="X17" s="123" t="s">
        <v>170</v>
      </c>
      <c r="Y17" s="123" t="s">
        <v>171</v>
      </c>
      <c r="Z17" s="123" t="s">
        <v>172</v>
      </c>
      <c r="AA17" s="123" t="s">
        <v>173</v>
      </c>
      <c r="AB17" s="123" t="s">
        <v>174</v>
      </c>
      <c r="AC17" s="123" t="s">
        <v>175</v>
      </c>
      <c r="AD17" s="123" t="s">
        <v>176</v>
      </c>
      <c r="AE17" s="123" t="s">
        <v>177</v>
      </c>
      <c r="AF17" s="124" t="s">
        <v>178</v>
      </c>
      <c r="AG17" s="123" t="s">
        <v>179</v>
      </c>
      <c r="AH17" s="123" t="s">
        <v>180</v>
      </c>
      <c r="AI17" s="123" t="s">
        <v>181</v>
      </c>
      <c r="AJ17" s="123" t="s">
        <v>182</v>
      </c>
      <c r="AK17" s="125" t="s">
        <v>34</v>
      </c>
      <c r="AL17" s="126" t="s">
        <v>32</v>
      </c>
      <c r="AM17" s="127" t="s">
        <v>33</v>
      </c>
      <c r="AN17" s="128" t="s">
        <v>34</v>
      </c>
      <c r="AO17" s="126" t="s">
        <v>32</v>
      </c>
      <c r="AP17" s="127" t="s">
        <v>33</v>
      </c>
      <c r="AQ17" s="127" t="s">
        <v>34</v>
      </c>
      <c r="AR17" s="126" t="s">
        <v>32</v>
      </c>
      <c r="AS17" s="127" t="s">
        <v>33</v>
      </c>
      <c r="AT17" s="128" t="s">
        <v>34</v>
      </c>
      <c r="AU17" s="129" t="s">
        <v>35</v>
      </c>
    </row>
    <row r="18" spans="1:47" s="115" customFormat="1" ht="36.75" customHeight="1">
      <c r="A18" s="131" t="s">
        <v>135</v>
      </c>
      <c r="B18" s="160">
        <f>IF(B3=0,"",B3/B33*100)</f>
        <v>103.48101265822784</v>
      </c>
      <c r="C18" s="160">
        <f t="shared" ref="C18:V30" si="6">IF(C3=0,"",C3/C33*100)</f>
        <v>101.5625</v>
      </c>
      <c r="D18" s="160">
        <f t="shared" si="6"/>
        <v>92.452830188679243</v>
      </c>
      <c r="E18" s="160">
        <f t="shared" si="6"/>
        <v>107.69230769230769</v>
      </c>
      <c r="F18" s="160">
        <f t="shared" si="6"/>
        <v>108.72020075282309</v>
      </c>
      <c r="G18" s="160">
        <f t="shared" si="6"/>
        <v>115.87301587301589</v>
      </c>
      <c r="H18" s="160">
        <f t="shared" si="6"/>
        <v>104.36746987951808</v>
      </c>
      <c r="I18" s="160">
        <f t="shared" si="6"/>
        <v>106.89655172413792</v>
      </c>
      <c r="J18" s="160">
        <f t="shared" si="6"/>
        <v>106.45161290322579</v>
      </c>
      <c r="K18" s="160">
        <f t="shared" si="6"/>
        <v>92.857142857142861</v>
      </c>
      <c r="L18" s="160">
        <f t="shared" si="6"/>
        <v>80.952380952380949</v>
      </c>
      <c r="M18" s="160">
        <f t="shared" si="6"/>
        <v>99.621212121212125</v>
      </c>
      <c r="N18" s="160">
        <f t="shared" si="6"/>
        <v>105.26315789473684</v>
      </c>
      <c r="O18" s="160">
        <f t="shared" si="6"/>
        <v>100</v>
      </c>
      <c r="P18" s="160">
        <f t="shared" si="6"/>
        <v>94.73684210526315</v>
      </c>
      <c r="Q18" s="160">
        <f t="shared" si="6"/>
        <v>96.15384615384616</v>
      </c>
      <c r="R18" s="160">
        <f t="shared" si="6"/>
        <v>87.804878048780495</v>
      </c>
      <c r="S18" s="160">
        <f t="shared" si="6"/>
        <v>96.296296296296291</v>
      </c>
      <c r="T18" s="160">
        <f t="shared" si="6"/>
        <v>113.04347826086956</v>
      </c>
      <c r="U18" s="160" t="e">
        <f t="shared" si="6"/>
        <v>#DIV/0!</v>
      </c>
      <c r="V18" s="160">
        <f t="shared" si="6"/>
        <v>125</v>
      </c>
      <c r="W18" s="160" t="e">
        <f>IF(W3=0,"",W3/W33*100)</f>
        <v>#DIV/0!</v>
      </c>
      <c r="X18" s="160" t="e">
        <f>IF(X3=0,"",X3/X33*100)</f>
        <v>#DIV/0!</v>
      </c>
      <c r="Y18" s="160" t="e">
        <f>IF(Y3=0,"",Y3/Y33*100)</f>
        <v>#DIV/0!</v>
      </c>
      <c r="Z18" s="160" t="e">
        <f>IF(Z3=0,"",Z3/Z33*100)</f>
        <v>#DIV/0!</v>
      </c>
      <c r="AA18" s="160" t="str">
        <f t="shared" ref="AA18:AI30" si="7">IF(AA3=0,"",AA3/AA33*100)</f>
        <v/>
      </c>
      <c r="AB18" s="160" t="str">
        <f t="shared" si="7"/>
        <v/>
      </c>
      <c r="AC18" s="160" t="str">
        <f t="shared" si="7"/>
        <v/>
      </c>
      <c r="AD18" s="160" t="str">
        <f t="shared" si="7"/>
        <v/>
      </c>
      <c r="AE18" s="160" t="str">
        <f t="shared" si="7"/>
        <v/>
      </c>
      <c r="AF18" s="160" t="str">
        <f t="shared" si="7"/>
        <v/>
      </c>
      <c r="AG18" s="160" t="str">
        <f t="shared" si="7"/>
        <v/>
      </c>
      <c r="AH18" s="160" t="str">
        <f>IF(AH3=0,"",AH3/AH33*100)</f>
        <v/>
      </c>
      <c r="AI18" s="160" t="str">
        <f>IF(AI3=0,"",AI3/AI33*100)</f>
        <v/>
      </c>
      <c r="AJ18" s="161"/>
      <c r="AK18" s="162">
        <f t="shared" ref="AK18:AU30" si="8">IF(AK3=0,"",AK3/AK33*100)</f>
        <v>36.752136752136757</v>
      </c>
      <c r="AL18" s="163">
        <f t="shared" si="8"/>
        <v>103.48101265822784</v>
      </c>
      <c r="AM18" s="160">
        <f t="shared" si="8"/>
        <v>105.60544217687075</v>
      </c>
      <c r="AN18" s="162">
        <f t="shared" si="8"/>
        <v>36.752136752136757</v>
      </c>
      <c r="AO18" s="160">
        <f t="shared" si="8"/>
        <v>105.33008658008657</v>
      </c>
      <c r="AP18" s="160">
        <f t="shared" si="8"/>
        <v>105.99724896836314</v>
      </c>
      <c r="AQ18" s="162">
        <f t="shared" si="8"/>
        <v>65.573770491803273</v>
      </c>
      <c r="AR18" s="160">
        <f t="shared" si="8"/>
        <v>32.291666666666671</v>
      </c>
      <c r="AS18" s="160">
        <f t="shared" si="8"/>
        <v>70</v>
      </c>
      <c r="AT18" s="160">
        <f t="shared" si="8"/>
        <v>5.3571428571428568</v>
      </c>
      <c r="AU18" s="164">
        <f t="shared" si="8"/>
        <v>106.53753026634382</v>
      </c>
    </row>
    <row r="19" spans="1:47" s="115" customFormat="1" ht="36.75" customHeight="1">
      <c r="A19" s="131" t="s">
        <v>13</v>
      </c>
      <c r="B19" s="160">
        <f t="shared" ref="B19:B30" si="9">IF(B4=0,"",B4/B34*100)</f>
        <v>96.561998624799443</v>
      </c>
      <c r="C19" s="160">
        <f t="shared" si="6"/>
        <v>142.1875</v>
      </c>
      <c r="D19" s="160">
        <f t="shared" si="6"/>
        <v>94.827586206896555</v>
      </c>
      <c r="E19" s="160">
        <f t="shared" si="6"/>
        <v>90.909090909090907</v>
      </c>
      <c r="F19" s="160">
        <f t="shared" si="6"/>
        <v>93.762781186094074</v>
      </c>
      <c r="G19" s="160">
        <f t="shared" si="6"/>
        <v>100</v>
      </c>
      <c r="H19" s="160">
        <f t="shared" si="6"/>
        <v>99.100257069408741</v>
      </c>
      <c r="I19" s="160">
        <f t="shared" si="6"/>
        <v>90.322580645161281</v>
      </c>
      <c r="J19" s="160">
        <f t="shared" si="6"/>
        <v>100</v>
      </c>
      <c r="K19" s="160">
        <f t="shared" si="6"/>
        <v>85</v>
      </c>
      <c r="L19" s="160">
        <f t="shared" si="6"/>
        <v>97.368421052631575</v>
      </c>
      <c r="M19" s="160">
        <f t="shared" si="6"/>
        <v>97.278911564625844</v>
      </c>
      <c r="N19" s="160">
        <f t="shared" si="6"/>
        <v>100</v>
      </c>
      <c r="O19" s="160">
        <f t="shared" si="6"/>
        <v>81.395348837209298</v>
      </c>
      <c r="P19" s="160">
        <f t="shared" si="6"/>
        <v>79.166666666666657</v>
      </c>
      <c r="Q19" s="160">
        <f t="shared" si="6"/>
        <v>96.15384615384616</v>
      </c>
      <c r="R19" s="160">
        <f t="shared" si="6"/>
        <v>91.089108910891099</v>
      </c>
      <c r="S19" s="160">
        <f t="shared" si="6"/>
        <v>89.65517241379311</v>
      </c>
      <c r="T19" s="160">
        <f t="shared" si="6"/>
        <v>88.235294117647058</v>
      </c>
      <c r="U19" s="160" t="e">
        <f t="shared" si="6"/>
        <v>#DIV/0!</v>
      </c>
      <c r="V19" s="160">
        <f t="shared" si="6"/>
        <v>81.818181818181827</v>
      </c>
      <c r="W19" s="160" t="str">
        <f t="shared" ref="W19:Z30" si="10">IF(W4=0,"",W4/W34*100)</f>
        <v/>
      </c>
      <c r="X19" s="160" t="str">
        <f t="shared" si="10"/>
        <v/>
      </c>
      <c r="Y19" s="160" t="e">
        <f t="shared" si="10"/>
        <v>#DIV/0!</v>
      </c>
      <c r="Z19" s="160" t="str">
        <f t="shared" si="10"/>
        <v/>
      </c>
      <c r="AA19" s="160" t="e">
        <f t="shared" si="7"/>
        <v>#DIV/0!</v>
      </c>
      <c r="AB19" s="160" t="e">
        <f t="shared" si="7"/>
        <v>#DIV/0!</v>
      </c>
      <c r="AC19" s="160" t="e">
        <f t="shared" si="7"/>
        <v>#DIV/0!</v>
      </c>
      <c r="AD19" s="160" t="e">
        <f t="shared" si="7"/>
        <v>#DIV/0!</v>
      </c>
      <c r="AE19" s="160" t="e">
        <f t="shared" si="7"/>
        <v>#DIV/0!</v>
      </c>
      <c r="AF19" s="160" t="e">
        <f t="shared" si="7"/>
        <v>#DIV/0!</v>
      </c>
      <c r="AG19" s="160" t="e">
        <f t="shared" si="7"/>
        <v>#DIV/0!</v>
      </c>
      <c r="AH19" s="160" t="str">
        <f t="shared" si="7"/>
        <v/>
      </c>
      <c r="AI19" s="160" t="str">
        <f t="shared" si="7"/>
        <v/>
      </c>
      <c r="AJ19" s="161"/>
      <c r="AK19" s="162">
        <f t="shared" si="8"/>
        <v>100</v>
      </c>
      <c r="AL19" s="163">
        <f t="shared" si="8"/>
        <v>96.561998624799443</v>
      </c>
      <c r="AM19" s="160">
        <f t="shared" si="8"/>
        <v>96.498599439775916</v>
      </c>
      <c r="AN19" s="162">
        <f t="shared" si="8"/>
        <v>100</v>
      </c>
      <c r="AO19" s="160">
        <f t="shared" si="8"/>
        <v>96.891672465785206</v>
      </c>
      <c r="AP19" s="160">
        <f t="shared" si="8"/>
        <v>96.573574278338413</v>
      </c>
      <c r="AQ19" s="162">
        <f t="shared" si="8"/>
        <v>124</v>
      </c>
      <c r="AR19" s="160">
        <f t="shared" si="8"/>
        <v>69.230769230769226</v>
      </c>
      <c r="AS19" s="160">
        <f t="shared" si="8"/>
        <v>82.608695652173907</v>
      </c>
      <c r="AT19" s="160">
        <f t="shared" si="8"/>
        <v>58.620689655172406</v>
      </c>
      <c r="AU19" s="164">
        <f t="shared" si="8"/>
        <v>101.38888888888889</v>
      </c>
    </row>
    <row r="20" spans="1:47" s="115" customFormat="1" ht="36.75" customHeight="1">
      <c r="A20" s="131" t="s">
        <v>14</v>
      </c>
      <c r="B20" s="160">
        <f t="shared" si="9"/>
        <v>104.15210688591982</v>
      </c>
      <c r="C20" s="160">
        <f t="shared" si="6"/>
        <v>182.08955223880596</v>
      </c>
      <c r="D20" s="160">
        <f t="shared" si="6"/>
        <v>89.552238805970148</v>
      </c>
      <c r="E20" s="160">
        <f t="shared" si="6"/>
        <v>94.871794871794862</v>
      </c>
      <c r="F20" s="160">
        <f t="shared" si="6"/>
        <v>104.87458589682915</v>
      </c>
      <c r="G20" s="160">
        <f t="shared" si="6"/>
        <v>110.43083900226758</v>
      </c>
      <c r="H20" s="160">
        <f t="shared" si="6"/>
        <v>100.42964554242751</v>
      </c>
      <c r="I20" s="160">
        <f t="shared" si="6"/>
        <v>107.04225352112675</v>
      </c>
      <c r="J20" s="160">
        <f t="shared" si="6"/>
        <v>100</v>
      </c>
      <c r="K20" s="160">
        <f t="shared" si="6"/>
        <v>89.473684210526315</v>
      </c>
      <c r="L20" s="160">
        <f t="shared" si="6"/>
        <v>111.11111111111111</v>
      </c>
      <c r="M20" s="160">
        <f t="shared" si="6"/>
        <v>102.38095238095238</v>
      </c>
      <c r="N20" s="160">
        <f t="shared" si="6"/>
        <v>100</v>
      </c>
      <c r="O20" s="160">
        <f t="shared" si="6"/>
        <v>93.478260869565219</v>
      </c>
      <c r="P20" s="160">
        <f t="shared" si="6"/>
        <v>96</v>
      </c>
      <c r="Q20" s="160">
        <f t="shared" si="6"/>
        <v>96.551724137931032</v>
      </c>
      <c r="R20" s="160">
        <f t="shared" si="6"/>
        <v>93.798449612403104</v>
      </c>
      <c r="S20" s="160">
        <f t="shared" si="6"/>
        <v>100</v>
      </c>
      <c r="T20" s="160">
        <f t="shared" si="6"/>
        <v>100</v>
      </c>
      <c r="U20" s="160" t="str">
        <f t="shared" si="6"/>
        <v/>
      </c>
      <c r="V20" s="160">
        <f t="shared" si="6"/>
        <v>92.307692307692307</v>
      </c>
      <c r="W20" s="160" t="str">
        <f t="shared" si="10"/>
        <v/>
      </c>
      <c r="X20" s="160" t="str">
        <f t="shared" si="10"/>
        <v/>
      </c>
      <c r="Y20" s="160" t="str">
        <f t="shared" si="10"/>
        <v/>
      </c>
      <c r="Z20" s="160" t="str">
        <f t="shared" si="10"/>
        <v/>
      </c>
      <c r="AA20" s="160" t="str">
        <f t="shared" si="7"/>
        <v/>
      </c>
      <c r="AB20" s="160" t="str">
        <f t="shared" si="7"/>
        <v/>
      </c>
      <c r="AC20" s="160" t="str">
        <f t="shared" si="7"/>
        <v/>
      </c>
      <c r="AD20" s="160" t="str">
        <f t="shared" si="7"/>
        <v/>
      </c>
      <c r="AE20" s="160" t="str">
        <f t="shared" si="7"/>
        <v/>
      </c>
      <c r="AF20" s="160" t="str">
        <f t="shared" si="7"/>
        <v/>
      </c>
      <c r="AG20" s="160" t="str">
        <f t="shared" si="7"/>
        <v/>
      </c>
      <c r="AH20" s="160" t="str">
        <f t="shared" si="7"/>
        <v/>
      </c>
      <c r="AI20" s="160" t="str">
        <f t="shared" si="7"/>
        <v/>
      </c>
      <c r="AJ20" s="161"/>
      <c r="AK20" s="162">
        <f t="shared" si="8"/>
        <v>113.11475409836065</v>
      </c>
      <c r="AL20" s="163">
        <f t="shared" si="8"/>
        <v>104.15210688591982</v>
      </c>
      <c r="AM20" s="160">
        <f t="shared" si="8"/>
        <v>104.03830141548708</v>
      </c>
      <c r="AN20" s="162">
        <f t="shared" si="8"/>
        <v>113.11475409836065</v>
      </c>
      <c r="AO20" s="160">
        <f t="shared" si="8"/>
        <v>104.13979613064282</v>
      </c>
      <c r="AP20" s="160">
        <f t="shared" si="8"/>
        <v>104.17803905101826</v>
      </c>
      <c r="AQ20" s="162">
        <f t="shared" si="8"/>
        <v>100</v>
      </c>
      <c r="AR20" s="160">
        <f t="shared" si="8"/>
        <v>105.17241379310344</v>
      </c>
      <c r="AS20" s="160">
        <f t="shared" si="8"/>
        <v>87.804878048780495</v>
      </c>
      <c r="AT20" s="160">
        <f t="shared" si="8"/>
        <v>147.05882352941177</v>
      </c>
      <c r="AU20" s="164">
        <f t="shared" si="8"/>
        <v>108.51485148514853</v>
      </c>
    </row>
    <row r="21" spans="1:47" s="115" customFormat="1" ht="36.75" customHeight="1">
      <c r="A21" s="131" t="s">
        <v>125</v>
      </c>
      <c r="B21" s="160">
        <f t="shared" si="9"/>
        <v>106.71445639187576</v>
      </c>
      <c r="C21" s="160">
        <f t="shared" si="6"/>
        <v>105</v>
      </c>
      <c r="D21" s="160">
        <f t="shared" si="6"/>
        <v>104</v>
      </c>
      <c r="E21" s="160">
        <f t="shared" si="6"/>
        <v>97.297297297297305</v>
      </c>
      <c r="F21" s="160">
        <f t="shared" si="6"/>
        <v>109.39257592800899</v>
      </c>
      <c r="G21" s="160">
        <f t="shared" si="6"/>
        <v>116.56626506024097</v>
      </c>
      <c r="H21" s="160">
        <f t="shared" si="6"/>
        <v>109.83810709838107</v>
      </c>
      <c r="I21" s="160">
        <f t="shared" si="6"/>
        <v>115.2542372881356</v>
      </c>
      <c r="J21" s="160">
        <f t="shared" si="6"/>
        <v>105.55555555555556</v>
      </c>
      <c r="K21" s="160">
        <f t="shared" si="6"/>
        <v>100</v>
      </c>
      <c r="L21" s="160">
        <f t="shared" si="6"/>
        <v>113.20754716981132</v>
      </c>
      <c r="M21" s="160">
        <f t="shared" si="6"/>
        <v>95.42124542124543</v>
      </c>
      <c r="N21" s="160">
        <f t="shared" si="6"/>
        <v>110.5263157894737</v>
      </c>
      <c r="O21" s="160">
        <f t="shared" si="6"/>
        <v>100</v>
      </c>
      <c r="P21" s="160">
        <f t="shared" si="6"/>
        <v>90.476190476190482</v>
      </c>
      <c r="Q21" s="160">
        <f t="shared" si="6"/>
        <v>96.15384615384616</v>
      </c>
      <c r="R21" s="160">
        <f t="shared" si="6"/>
        <v>101.94174757281553</v>
      </c>
      <c r="S21" s="160">
        <f t="shared" si="6"/>
        <v>96.969696969696969</v>
      </c>
      <c r="T21" s="160">
        <f t="shared" si="6"/>
        <v>93.333333333333329</v>
      </c>
      <c r="U21" s="160" t="str">
        <f t="shared" si="6"/>
        <v/>
      </c>
      <c r="V21" s="160">
        <f t="shared" si="6"/>
        <v>111.11111111111111</v>
      </c>
      <c r="W21" s="160" t="str">
        <f t="shared" si="10"/>
        <v/>
      </c>
      <c r="X21" s="160" t="str">
        <f t="shared" si="10"/>
        <v/>
      </c>
      <c r="Y21" s="160" t="str">
        <f t="shared" si="10"/>
        <v/>
      </c>
      <c r="Z21" s="160" t="str">
        <f t="shared" si="10"/>
        <v/>
      </c>
      <c r="AA21" s="160" t="str">
        <f t="shared" si="7"/>
        <v/>
      </c>
      <c r="AB21" s="160" t="str">
        <f t="shared" si="7"/>
        <v/>
      </c>
      <c r="AC21" s="160" t="str">
        <f t="shared" si="7"/>
        <v/>
      </c>
      <c r="AD21" s="160" t="str">
        <f t="shared" si="7"/>
        <v/>
      </c>
      <c r="AE21" s="160" t="str">
        <f t="shared" si="7"/>
        <v/>
      </c>
      <c r="AF21" s="160" t="str">
        <f t="shared" si="7"/>
        <v/>
      </c>
      <c r="AG21" s="160" t="str">
        <f t="shared" si="7"/>
        <v/>
      </c>
      <c r="AH21" s="160" t="str">
        <f t="shared" si="7"/>
        <v/>
      </c>
      <c r="AI21" s="160" t="str">
        <f t="shared" si="7"/>
        <v/>
      </c>
      <c r="AJ21" s="161"/>
      <c r="AK21" s="162">
        <f t="shared" si="8"/>
        <v>88.571428571428569</v>
      </c>
      <c r="AL21" s="163">
        <f t="shared" si="8"/>
        <v>106.71445639187576</v>
      </c>
      <c r="AM21" s="160">
        <f t="shared" si="8"/>
        <v>107.3423980222497</v>
      </c>
      <c r="AN21" s="162">
        <f t="shared" si="8"/>
        <v>88.571428571428569</v>
      </c>
      <c r="AO21" s="160">
        <f t="shared" si="8"/>
        <v>107.23069355632072</v>
      </c>
      <c r="AP21" s="160">
        <f t="shared" si="8"/>
        <v>107.37419033383159</v>
      </c>
      <c r="AQ21" s="162">
        <f t="shared" si="8"/>
        <v>96.15384615384616</v>
      </c>
      <c r="AR21" s="160">
        <f t="shared" si="8"/>
        <v>89.075630252100851</v>
      </c>
      <c r="AS21" s="160">
        <f t="shared" si="8"/>
        <v>103.2258064516129</v>
      </c>
      <c r="AT21" s="160">
        <f t="shared" si="8"/>
        <v>84.090909090909093</v>
      </c>
      <c r="AU21" s="164">
        <f t="shared" si="8"/>
        <v>109.36768149882906</v>
      </c>
    </row>
    <row r="22" spans="1:47" s="115" customFormat="1" ht="36.75" customHeight="1">
      <c r="A22" s="131" t="s">
        <v>3</v>
      </c>
      <c r="B22" s="160">
        <f t="shared" si="9"/>
        <v>104.91139240506328</v>
      </c>
      <c r="C22" s="160">
        <f t="shared" si="6"/>
        <v>103.57142857142858</v>
      </c>
      <c r="D22" s="160">
        <f t="shared" si="6"/>
        <v>105.12820512820514</v>
      </c>
      <c r="E22" s="160">
        <f t="shared" si="6"/>
        <v>97.142857142857139</v>
      </c>
      <c r="F22" s="160">
        <f t="shared" si="6"/>
        <v>105.92020592020592</v>
      </c>
      <c r="G22" s="160">
        <f t="shared" si="6"/>
        <v>117.07317073170731</v>
      </c>
      <c r="H22" s="160">
        <f t="shared" si="6"/>
        <v>106.40732265446225</v>
      </c>
      <c r="I22" s="160">
        <f t="shared" si="6"/>
        <v>115.68627450980394</v>
      </c>
      <c r="J22" s="160">
        <f t="shared" si="6"/>
        <v>107.14285714285714</v>
      </c>
      <c r="K22" s="160">
        <f t="shared" si="6"/>
        <v>106.25</v>
      </c>
      <c r="L22" s="160">
        <f t="shared" si="6"/>
        <v>109.80392156862746</v>
      </c>
      <c r="M22" s="160">
        <f t="shared" si="6"/>
        <v>94.3359375</v>
      </c>
      <c r="N22" s="160">
        <f t="shared" si="6"/>
        <v>116.66666666666667</v>
      </c>
      <c r="O22" s="160">
        <f t="shared" si="6"/>
        <v>102.85714285714285</v>
      </c>
      <c r="P22" s="160">
        <f t="shared" si="6"/>
        <v>90.476190476190482</v>
      </c>
      <c r="Q22" s="160">
        <f t="shared" si="6"/>
        <v>100</v>
      </c>
      <c r="R22" s="160">
        <f t="shared" si="6"/>
        <v>103.33333333333334</v>
      </c>
      <c r="S22" s="160">
        <f t="shared" si="6"/>
        <v>87.5</v>
      </c>
      <c r="T22" s="160">
        <f t="shared" si="6"/>
        <v>84.615384615384613</v>
      </c>
      <c r="U22" s="160" t="str">
        <f t="shared" si="6"/>
        <v/>
      </c>
      <c r="V22" s="160">
        <f t="shared" si="6"/>
        <v>100</v>
      </c>
      <c r="W22" s="160" t="str">
        <f t="shared" si="10"/>
        <v/>
      </c>
      <c r="X22" s="160" t="str">
        <f t="shared" si="10"/>
        <v/>
      </c>
      <c r="Y22" s="160" t="str">
        <f t="shared" si="10"/>
        <v/>
      </c>
      <c r="Z22" s="160" t="str">
        <f t="shared" si="10"/>
        <v/>
      </c>
      <c r="AA22" s="160" t="str">
        <f t="shared" si="7"/>
        <v/>
      </c>
      <c r="AB22" s="160" t="str">
        <f t="shared" si="7"/>
        <v/>
      </c>
      <c r="AC22" s="160" t="str">
        <f t="shared" si="7"/>
        <v/>
      </c>
      <c r="AD22" s="160" t="str">
        <f t="shared" si="7"/>
        <v/>
      </c>
      <c r="AE22" s="160" t="str">
        <f t="shared" si="7"/>
        <v/>
      </c>
      <c r="AF22" s="160" t="str">
        <f t="shared" si="7"/>
        <v/>
      </c>
      <c r="AG22" s="160" t="str">
        <f t="shared" si="7"/>
        <v/>
      </c>
      <c r="AH22" s="160" t="str">
        <f t="shared" si="7"/>
        <v/>
      </c>
      <c r="AI22" s="160" t="str">
        <f t="shared" si="7"/>
        <v/>
      </c>
      <c r="AJ22" s="161"/>
      <c r="AK22" s="162">
        <f t="shared" si="8"/>
        <v>104.57516339869282</v>
      </c>
      <c r="AL22" s="163">
        <f t="shared" si="8"/>
        <v>104.91139240506328</v>
      </c>
      <c r="AM22" s="160">
        <f t="shared" si="8"/>
        <v>104.9249407426916</v>
      </c>
      <c r="AN22" s="162">
        <f t="shared" si="8"/>
        <v>104.57516339869282</v>
      </c>
      <c r="AO22" s="160">
        <f t="shared" si="8"/>
        <v>104.55497382198953</v>
      </c>
      <c r="AP22" s="160">
        <f t="shared" si="8"/>
        <v>104.86443381180224</v>
      </c>
      <c r="AQ22" s="162">
        <f t="shared" si="8"/>
        <v>84.482758620689651</v>
      </c>
      <c r="AR22" s="160">
        <f t="shared" si="8"/>
        <v>115.38461538461537</v>
      </c>
      <c r="AS22" s="160">
        <f t="shared" si="8"/>
        <v>111.42857142857143</v>
      </c>
      <c r="AT22" s="160">
        <f t="shared" si="8"/>
        <v>116.8421052631579</v>
      </c>
      <c r="AU22" s="164">
        <f t="shared" si="8"/>
        <v>106.06060606060606</v>
      </c>
    </row>
    <row r="23" spans="1:47" s="115" customFormat="1" ht="36.75" customHeight="1">
      <c r="A23" s="131" t="s">
        <v>5</v>
      </c>
      <c r="B23" s="160">
        <f t="shared" si="9"/>
        <v>109.31269674711437</v>
      </c>
      <c r="C23" s="160" t="str">
        <f t="shared" si="6"/>
        <v/>
      </c>
      <c r="D23" s="160">
        <f t="shared" si="6"/>
        <v>97.560975609756099</v>
      </c>
      <c r="E23" s="160">
        <f t="shared" si="6"/>
        <v>114.70588235294117</v>
      </c>
      <c r="F23" s="160">
        <f t="shared" si="6"/>
        <v>107.82556750298686</v>
      </c>
      <c r="G23" s="160">
        <f t="shared" si="6"/>
        <v>121.05263157894737</v>
      </c>
      <c r="H23" s="160">
        <f t="shared" si="6"/>
        <v>108.42245989304813</v>
      </c>
      <c r="I23" s="160">
        <f t="shared" si="6"/>
        <v>118.5185185185185</v>
      </c>
      <c r="J23" s="160">
        <f t="shared" si="6"/>
        <v>102.49999999999999</v>
      </c>
      <c r="K23" s="160">
        <f t="shared" si="6"/>
        <v>107.14285714285714</v>
      </c>
      <c r="L23" s="160">
        <f t="shared" si="6"/>
        <v>113.88888888888889</v>
      </c>
      <c r="M23" s="160">
        <f t="shared" si="6"/>
        <v>111.51385927505331</v>
      </c>
      <c r="N23" s="160">
        <f t="shared" si="6"/>
        <v>122.22222222222223</v>
      </c>
      <c r="O23" s="160">
        <f t="shared" si="6"/>
        <v>110.71428571428572</v>
      </c>
      <c r="P23" s="160">
        <f t="shared" si="6"/>
        <v>111.76470588235294</v>
      </c>
      <c r="Q23" s="160">
        <f t="shared" si="6"/>
        <v>118.18181818181819</v>
      </c>
      <c r="R23" s="160">
        <f t="shared" si="6"/>
        <v>109.18367346938776</v>
      </c>
      <c r="S23" s="160">
        <f t="shared" si="6"/>
        <v>96</v>
      </c>
      <c r="T23" s="160" t="str">
        <f t="shared" si="6"/>
        <v/>
      </c>
      <c r="U23" s="160" t="str">
        <f t="shared" si="6"/>
        <v/>
      </c>
      <c r="V23" s="160">
        <f t="shared" si="6"/>
        <v>50</v>
      </c>
      <c r="W23" s="160" t="str">
        <f t="shared" si="10"/>
        <v/>
      </c>
      <c r="X23" s="160" t="str">
        <f t="shared" si="10"/>
        <v/>
      </c>
      <c r="Y23" s="160" t="str">
        <f t="shared" si="10"/>
        <v/>
      </c>
      <c r="Z23" s="160" t="str">
        <f t="shared" si="10"/>
        <v/>
      </c>
      <c r="AA23" s="160" t="str">
        <f t="shared" si="7"/>
        <v/>
      </c>
      <c r="AB23" s="160" t="str">
        <f t="shared" si="7"/>
        <v/>
      </c>
      <c r="AC23" s="160" t="str">
        <f t="shared" si="7"/>
        <v/>
      </c>
      <c r="AD23" s="160" t="str">
        <f t="shared" si="7"/>
        <v/>
      </c>
      <c r="AE23" s="160" t="str">
        <f t="shared" si="7"/>
        <v/>
      </c>
      <c r="AF23" s="160" t="str">
        <f t="shared" si="7"/>
        <v/>
      </c>
      <c r="AG23" s="160" t="str">
        <f t="shared" si="7"/>
        <v/>
      </c>
      <c r="AH23" s="160" t="str">
        <f>IF(AH8=0,"",AH8/AH38*100)</f>
        <v/>
      </c>
      <c r="AI23" s="160" t="str">
        <f t="shared" si="7"/>
        <v/>
      </c>
      <c r="AJ23" s="161"/>
      <c r="AK23" s="162">
        <f t="shared" si="8"/>
        <v>104.54545454545455</v>
      </c>
      <c r="AL23" s="163">
        <f t="shared" si="8"/>
        <v>109.31269674711437</v>
      </c>
      <c r="AM23" s="160">
        <f t="shared" si="8"/>
        <v>109.54345434543455</v>
      </c>
      <c r="AN23" s="162">
        <f t="shared" si="8"/>
        <v>104.54545454545455</v>
      </c>
      <c r="AO23" s="160">
        <f t="shared" si="8"/>
        <v>109.30865541643983</v>
      </c>
      <c r="AP23" s="160">
        <f t="shared" si="8"/>
        <v>109.46058091286308</v>
      </c>
      <c r="AQ23" s="162">
        <f t="shared" si="8"/>
        <v>100</v>
      </c>
      <c r="AR23" s="160">
        <f t="shared" si="8"/>
        <v>109.42028985507247</v>
      </c>
      <c r="AS23" s="160">
        <f t="shared" si="8"/>
        <v>123.80952380952381</v>
      </c>
      <c r="AT23" s="160">
        <f t="shared" si="8"/>
        <v>106.83760683760684</v>
      </c>
      <c r="AU23" s="164">
        <f t="shared" si="8"/>
        <v>109.92366412213741</v>
      </c>
    </row>
    <row r="24" spans="1:47" s="115" customFormat="1" ht="36.75" customHeight="1">
      <c r="A24" s="131" t="s">
        <v>7</v>
      </c>
      <c r="B24" s="160">
        <f t="shared" si="9"/>
        <v>107.47642568477774</v>
      </c>
      <c r="C24" s="160" t="str">
        <f t="shared" si="6"/>
        <v/>
      </c>
      <c r="D24" s="160">
        <f t="shared" si="6"/>
        <v>100</v>
      </c>
      <c r="E24" s="160">
        <f t="shared" si="6"/>
        <v>112.12121212121211</v>
      </c>
      <c r="F24" s="160">
        <f t="shared" si="6"/>
        <v>108.37320574162679</v>
      </c>
      <c r="G24" s="160">
        <f t="shared" si="6"/>
        <v>120.23809523809523</v>
      </c>
      <c r="H24" s="160">
        <f t="shared" si="6"/>
        <v>108.18505338078293</v>
      </c>
      <c r="I24" s="160">
        <f t="shared" si="6"/>
        <v>114.03508771929825</v>
      </c>
      <c r="J24" s="160">
        <f t="shared" si="6"/>
        <v>100</v>
      </c>
      <c r="K24" s="160">
        <f t="shared" si="6"/>
        <v>122.22222222222223</v>
      </c>
      <c r="L24" s="160" t="str">
        <f t="shared" si="6"/>
        <v/>
      </c>
      <c r="M24" s="160">
        <f t="shared" si="6"/>
        <v>100.18214936247722</v>
      </c>
      <c r="N24" s="160">
        <f t="shared" si="6"/>
        <v>100</v>
      </c>
      <c r="O24" s="160">
        <f t="shared" si="6"/>
        <v>92.682926829268297</v>
      </c>
      <c r="P24" s="160">
        <f t="shared" si="6"/>
        <v>90.909090909090907</v>
      </c>
      <c r="Q24" s="160">
        <f t="shared" si="6"/>
        <v>88.888888888888886</v>
      </c>
      <c r="R24" s="160">
        <f t="shared" si="6"/>
        <v>97.727272727272734</v>
      </c>
      <c r="S24" s="160">
        <f t="shared" si="6"/>
        <v>107.69230769230769</v>
      </c>
      <c r="T24" s="160" t="str">
        <f t="shared" si="6"/>
        <v/>
      </c>
      <c r="U24" s="160" t="str">
        <f t="shared" si="6"/>
        <v/>
      </c>
      <c r="V24" s="160">
        <f t="shared" si="6"/>
        <v>112.5</v>
      </c>
      <c r="W24" s="160" t="str">
        <f t="shared" si="10"/>
        <v/>
      </c>
      <c r="X24" s="160" t="str">
        <f t="shared" si="10"/>
        <v/>
      </c>
      <c r="Y24" s="160" t="str">
        <f t="shared" si="10"/>
        <v/>
      </c>
      <c r="Z24" s="160" t="str">
        <f t="shared" si="10"/>
        <v/>
      </c>
      <c r="AA24" s="160" t="str">
        <f t="shared" si="7"/>
        <v/>
      </c>
      <c r="AB24" s="160" t="str">
        <f t="shared" si="7"/>
        <v/>
      </c>
      <c r="AC24" s="160" t="str">
        <f t="shared" si="7"/>
        <v/>
      </c>
      <c r="AD24" s="160" t="str">
        <f t="shared" si="7"/>
        <v/>
      </c>
      <c r="AE24" s="160" t="str">
        <f t="shared" si="7"/>
        <v/>
      </c>
      <c r="AF24" s="160" t="str">
        <f t="shared" si="7"/>
        <v/>
      </c>
      <c r="AG24" s="160" t="str">
        <f t="shared" si="7"/>
        <v/>
      </c>
      <c r="AH24" s="160">
        <f t="shared" si="7"/>
        <v>114.28571428571428</v>
      </c>
      <c r="AI24" s="160" t="str">
        <f t="shared" si="7"/>
        <v/>
      </c>
      <c r="AJ24" s="161"/>
      <c r="AK24" s="162">
        <f t="shared" si="8"/>
        <v>107.05128205128204</v>
      </c>
      <c r="AL24" s="163">
        <f t="shared" si="8"/>
        <v>107.47642568477774</v>
      </c>
      <c r="AM24" s="160">
        <f t="shared" si="8"/>
        <v>107.49185667752444</v>
      </c>
      <c r="AN24" s="162">
        <f t="shared" si="8"/>
        <v>107.05128205128204</v>
      </c>
      <c r="AO24" s="160">
        <f t="shared" si="8"/>
        <v>107.63376383763838</v>
      </c>
      <c r="AP24" s="160">
        <f t="shared" si="8"/>
        <v>107.69591740966682</v>
      </c>
      <c r="AQ24" s="162">
        <f t="shared" si="8"/>
        <v>104.05405405405406</v>
      </c>
      <c r="AR24" s="160">
        <f t="shared" si="8"/>
        <v>101.69491525423729</v>
      </c>
      <c r="AS24" s="160">
        <f t="shared" si="8"/>
        <v>83.333333333333343</v>
      </c>
      <c r="AT24" s="160">
        <f t="shared" si="8"/>
        <v>109.75609756097562</v>
      </c>
      <c r="AU24" s="164">
        <f t="shared" si="8"/>
        <v>125.43478260869566</v>
      </c>
    </row>
    <row r="25" spans="1:47" s="115" customFormat="1" ht="36.75" customHeight="1">
      <c r="A25" s="131" t="s">
        <v>9</v>
      </c>
      <c r="B25" s="160">
        <f t="shared" si="9"/>
        <v>107.68055024837599</v>
      </c>
      <c r="C25" s="160" t="str">
        <f t="shared" si="6"/>
        <v/>
      </c>
      <c r="D25" s="160">
        <f t="shared" si="6"/>
        <v>106.25</v>
      </c>
      <c r="E25" s="160">
        <f t="shared" si="6"/>
        <v>94.871794871794862</v>
      </c>
      <c r="F25" s="160">
        <f t="shared" si="6"/>
        <v>106.51085141903171</v>
      </c>
      <c r="G25" s="160">
        <f t="shared" si="6"/>
        <v>117.88990825688073</v>
      </c>
      <c r="H25" s="160">
        <f t="shared" si="6"/>
        <v>109.66228893058161</v>
      </c>
      <c r="I25" s="160">
        <f t="shared" si="6"/>
        <v>101.40845070422534</v>
      </c>
      <c r="J25" s="160">
        <f t="shared" si="6"/>
        <v>100</v>
      </c>
      <c r="K25" s="160">
        <f t="shared" si="6"/>
        <v>110.34482758620689</v>
      </c>
      <c r="L25" s="160" t="str">
        <f t="shared" si="6"/>
        <v/>
      </c>
      <c r="M25" s="160">
        <f t="shared" si="6"/>
        <v>104.70957613814758</v>
      </c>
      <c r="N25" s="160">
        <f t="shared" si="6"/>
        <v>103.7037037037037</v>
      </c>
      <c r="O25" s="160">
        <f t="shared" si="6"/>
        <v>85.714285714285708</v>
      </c>
      <c r="P25" s="160">
        <f t="shared" si="6"/>
        <v>93.103448275862064</v>
      </c>
      <c r="Q25" s="160">
        <f t="shared" si="6"/>
        <v>100</v>
      </c>
      <c r="R25" s="160">
        <f t="shared" si="6"/>
        <v>102.45398773006136</v>
      </c>
      <c r="S25" s="160">
        <f t="shared" si="6"/>
        <v>96.666666666666671</v>
      </c>
      <c r="T25" s="160" t="str">
        <f t="shared" si="6"/>
        <v/>
      </c>
      <c r="U25" s="160" t="str">
        <f t="shared" si="6"/>
        <v/>
      </c>
      <c r="V25" s="160">
        <f t="shared" si="6"/>
        <v>100</v>
      </c>
      <c r="W25" s="160" t="str">
        <f t="shared" si="10"/>
        <v/>
      </c>
      <c r="X25" s="160" t="str">
        <f t="shared" si="10"/>
        <v/>
      </c>
      <c r="Y25" s="160" t="str">
        <f t="shared" si="10"/>
        <v/>
      </c>
      <c r="Z25" s="160" t="str">
        <f t="shared" si="10"/>
        <v/>
      </c>
      <c r="AA25" s="160" t="str">
        <f t="shared" si="7"/>
        <v/>
      </c>
      <c r="AB25" s="160" t="str">
        <f t="shared" si="7"/>
        <v/>
      </c>
      <c r="AC25" s="160" t="str">
        <f t="shared" si="7"/>
        <v/>
      </c>
      <c r="AD25" s="160" t="str">
        <f t="shared" si="7"/>
        <v/>
      </c>
      <c r="AE25" s="160" t="str">
        <f t="shared" si="7"/>
        <v/>
      </c>
      <c r="AF25" s="160" t="str">
        <f t="shared" si="7"/>
        <v/>
      </c>
      <c r="AG25" s="160" t="str">
        <f t="shared" si="7"/>
        <v/>
      </c>
      <c r="AH25" s="160">
        <f t="shared" si="7"/>
        <v>106.66666666666667</v>
      </c>
      <c r="AI25" s="160" t="str">
        <f t="shared" si="7"/>
        <v/>
      </c>
      <c r="AJ25" s="161"/>
      <c r="AK25" s="162">
        <f t="shared" si="8"/>
        <v>131.25</v>
      </c>
      <c r="AL25" s="163">
        <f t="shared" si="8"/>
        <v>107.68055024837599</v>
      </c>
      <c r="AM25" s="160">
        <f t="shared" si="8"/>
        <v>107.16516985552518</v>
      </c>
      <c r="AN25" s="162">
        <f t="shared" si="8"/>
        <v>131.25</v>
      </c>
      <c r="AO25" s="160">
        <f t="shared" si="8"/>
        <v>106.95770804911324</v>
      </c>
      <c r="AP25" s="160">
        <f t="shared" si="8"/>
        <v>107.11750788643532</v>
      </c>
      <c r="AQ25" s="162">
        <f t="shared" si="8"/>
        <v>93.220338983050837</v>
      </c>
      <c r="AR25" s="160">
        <f t="shared" si="8"/>
        <v>143.68932038834953</v>
      </c>
      <c r="AS25" s="160">
        <f t="shared" si="8"/>
        <v>112.00000000000001</v>
      </c>
      <c r="AT25" s="160">
        <f t="shared" si="8"/>
        <v>173.58490566037736</v>
      </c>
      <c r="AU25" s="164">
        <f t="shared" si="8"/>
        <v>106.01769911504424</v>
      </c>
    </row>
    <row r="26" spans="1:47" s="115" customFormat="1" ht="36.75" customHeight="1">
      <c r="A26" s="131" t="s">
        <v>11</v>
      </c>
      <c r="B26" s="160">
        <f t="shared" si="9"/>
        <v>107.33944954128441</v>
      </c>
      <c r="C26" s="160">
        <f t="shared" si="6"/>
        <v>163.63636363636365</v>
      </c>
      <c r="D26" s="160">
        <f t="shared" si="6"/>
        <v>109.80392156862746</v>
      </c>
      <c r="E26" s="160">
        <f t="shared" si="6"/>
        <v>102.85714285714285</v>
      </c>
      <c r="F26" s="160">
        <f t="shared" si="6"/>
        <v>105.56321839080461</v>
      </c>
      <c r="G26" s="160">
        <f t="shared" si="6"/>
        <v>111.07954545454545</v>
      </c>
      <c r="H26" s="160">
        <f t="shared" si="6"/>
        <v>111.22565864833906</v>
      </c>
      <c r="I26" s="160">
        <f t="shared" si="6"/>
        <v>103.57142857142858</v>
      </c>
      <c r="J26" s="160">
        <f t="shared" si="6"/>
        <v>103.03030303030303</v>
      </c>
      <c r="K26" s="160">
        <f t="shared" si="6"/>
        <v>106.25</v>
      </c>
      <c r="L26" s="160" t="str">
        <f t="shared" si="6"/>
        <v/>
      </c>
      <c r="M26" s="160">
        <f t="shared" si="6"/>
        <v>101.23022847100177</v>
      </c>
      <c r="N26" s="160">
        <f t="shared" si="6"/>
        <v>95.238095238095227</v>
      </c>
      <c r="O26" s="160">
        <f t="shared" si="6"/>
        <v>92.307692307692307</v>
      </c>
      <c r="P26" s="160">
        <f t="shared" si="6"/>
        <v>81.818181818181827</v>
      </c>
      <c r="Q26" s="160">
        <f t="shared" si="6"/>
        <v>104.16666666666667</v>
      </c>
      <c r="R26" s="160">
        <f t="shared" si="6"/>
        <v>99.166666666666671</v>
      </c>
      <c r="S26" s="160">
        <f t="shared" si="6"/>
        <v>103.7037037037037</v>
      </c>
      <c r="T26" s="160" t="str">
        <f t="shared" si="6"/>
        <v/>
      </c>
      <c r="U26" s="160" t="str">
        <f t="shared" si="6"/>
        <v/>
      </c>
      <c r="V26" s="160">
        <f t="shared" si="6"/>
        <v>100</v>
      </c>
      <c r="W26" s="160" t="str">
        <f t="shared" si="10"/>
        <v/>
      </c>
      <c r="X26" s="160" t="str">
        <f t="shared" si="10"/>
        <v/>
      </c>
      <c r="Y26" s="160" t="str">
        <f t="shared" si="10"/>
        <v/>
      </c>
      <c r="Z26" s="160" t="str">
        <f t="shared" si="10"/>
        <v/>
      </c>
      <c r="AA26" s="160" t="str">
        <f t="shared" si="7"/>
        <v/>
      </c>
      <c r="AB26" s="160" t="str">
        <f t="shared" si="7"/>
        <v/>
      </c>
      <c r="AC26" s="160" t="str">
        <f t="shared" si="7"/>
        <v/>
      </c>
      <c r="AD26" s="160" t="str">
        <f t="shared" si="7"/>
        <v/>
      </c>
      <c r="AE26" s="160" t="str">
        <f t="shared" si="7"/>
        <v/>
      </c>
      <c r="AF26" s="160" t="str">
        <f t="shared" si="7"/>
        <v/>
      </c>
      <c r="AG26" s="160" t="str">
        <f t="shared" si="7"/>
        <v/>
      </c>
      <c r="AH26" s="160" t="str">
        <f t="shared" si="7"/>
        <v/>
      </c>
      <c r="AI26" s="160" t="str">
        <f t="shared" si="7"/>
        <v/>
      </c>
      <c r="AJ26" s="161"/>
      <c r="AK26" s="162">
        <f t="shared" si="8"/>
        <v>133.67346938775512</v>
      </c>
      <c r="AL26" s="163">
        <f t="shared" si="8"/>
        <v>107.33944954128441</v>
      </c>
      <c r="AM26" s="160">
        <f t="shared" si="8"/>
        <v>106.76339285714285</v>
      </c>
      <c r="AN26" s="162">
        <f t="shared" si="8"/>
        <v>133.67346938775512</v>
      </c>
      <c r="AO26" s="160">
        <f t="shared" si="8"/>
        <v>106.70962008442568</v>
      </c>
      <c r="AP26" s="160">
        <f t="shared" si="8"/>
        <v>106.83299617891662</v>
      </c>
      <c r="AQ26" s="162">
        <f t="shared" si="8"/>
        <v>96.15384615384616</v>
      </c>
      <c r="AR26" s="160">
        <f t="shared" si="8"/>
        <v>144.15584415584414</v>
      </c>
      <c r="AS26" s="160">
        <f t="shared" si="8"/>
        <v>96.774193548387103</v>
      </c>
      <c r="AT26" s="160">
        <f t="shared" si="8"/>
        <v>176.08695652173913</v>
      </c>
      <c r="AU26" s="164">
        <f t="shared" si="8"/>
        <v>107.87878787878789</v>
      </c>
    </row>
    <row r="27" spans="1:47" s="115" customFormat="1" ht="36.75" customHeight="1">
      <c r="A27" s="131" t="s">
        <v>126</v>
      </c>
      <c r="B27" s="160">
        <f t="shared" si="9"/>
        <v>111.81267474370922</v>
      </c>
      <c r="C27" s="160">
        <f t="shared" si="6"/>
        <v>146.03174603174602</v>
      </c>
      <c r="D27" s="160">
        <f t="shared" si="6"/>
        <v>98.181818181818187</v>
      </c>
      <c r="E27" s="160">
        <f t="shared" si="6"/>
        <v>107.14285714285714</v>
      </c>
      <c r="F27" s="160">
        <f t="shared" si="6"/>
        <v>110.10848126232742</v>
      </c>
      <c r="G27" s="160">
        <f t="shared" si="6"/>
        <v>114.15929203539822</v>
      </c>
      <c r="H27" s="160">
        <f t="shared" si="6"/>
        <v>113.13969571230982</v>
      </c>
      <c r="I27" s="160">
        <f t="shared" si="6"/>
        <v>125.49019607843137</v>
      </c>
      <c r="J27" s="160">
        <f t="shared" si="6"/>
        <v>110.34482758620689</v>
      </c>
      <c r="K27" s="160">
        <f t="shared" si="6"/>
        <v>130.76923076923077</v>
      </c>
      <c r="L27" s="160">
        <f t="shared" si="6"/>
        <v>94.73684210526315</v>
      </c>
      <c r="M27" s="160">
        <f t="shared" si="6"/>
        <v>110.78998073217727</v>
      </c>
      <c r="N27" s="160">
        <f t="shared" si="6"/>
        <v>105</v>
      </c>
      <c r="O27" s="160">
        <f t="shared" si="6"/>
        <v>97.368421052631575</v>
      </c>
      <c r="P27" s="160">
        <f t="shared" si="6"/>
        <v>95.454545454545453</v>
      </c>
      <c r="Q27" s="160">
        <f t="shared" si="6"/>
        <v>107.69230769230769</v>
      </c>
      <c r="R27" s="160">
        <f t="shared" si="6"/>
        <v>108.92857142857142</v>
      </c>
      <c r="S27" s="160">
        <f t="shared" si="6"/>
        <v>103.44827586206897</v>
      </c>
      <c r="T27" s="160">
        <f t="shared" si="6"/>
        <v>94.444444444444443</v>
      </c>
      <c r="U27" s="160" t="str">
        <f t="shared" si="6"/>
        <v/>
      </c>
      <c r="V27" s="160">
        <f t="shared" si="6"/>
        <v>142.85714285714286</v>
      </c>
      <c r="W27" s="160" t="str">
        <f t="shared" si="10"/>
        <v/>
      </c>
      <c r="X27" s="160" t="str">
        <f t="shared" si="10"/>
        <v/>
      </c>
      <c r="Y27" s="160" t="str">
        <f t="shared" si="10"/>
        <v/>
      </c>
      <c r="Z27" s="160" t="str">
        <f t="shared" si="10"/>
        <v/>
      </c>
      <c r="AA27" s="160" t="str">
        <f t="shared" si="7"/>
        <v/>
      </c>
      <c r="AB27" s="160" t="str">
        <f t="shared" si="7"/>
        <v/>
      </c>
      <c r="AC27" s="160" t="str">
        <f t="shared" si="7"/>
        <v/>
      </c>
      <c r="AD27" s="160" t="str">
        <f t="shared" si="7"/>
        <v/>
      </c>
      <c r="AE27" s="160" t="str">
        <f t="shared" si="7"/>
        <v/>
      </c>
      <c r="AF27" s="160" t="str">
        <f t="shared" si="7"/>
        <v/>
      </c>
      <c r="AG27" s="160" t="str">
        <f t="shared" si="7"/>
        <v/>
      </c>
      <c r="AH27" s="160" t="e">
        <f t="shared" si="7"/>
        <v>#DIV/0!</v>
      </c>
      <c r="AI27" s="160" t="e">
        <f t="shared" si="7"/>
        <v>#DIV/0!</v>
      </c>
      <c r="AJ27" s="161"/>
      <c r="AK27" s="162">
        <f t="shared" si="8"/>
        <v>138.23529411764704</v>
      </c>
      <c r="AL27" s="163">
        <f t="shared" si="8"/>
        <v>111.81267474370922</v>
      </c>
      <c r="AM27" s="160">
        <f t="shared" si="8"/>
        <v>111.16945107398568</v>
      </c>
      <c r="AN27" s="162">
        <f t="shared" si="8"/>
        <v>138.23529411764704</v>
      </c>
      <c r="AO27" s="160">
        <f t="shared" si="8"/>
        <v>111.2773029439696</v>
      </c>
      <c r="AP27" s="160">
        <f t="shared" si="8"/>
        <v>111.19385058851789</v>
      </c>
      <c r="AQ27" s="162">
        <f t="shared" si="8"/>
        <v>118.36734693877551</v>
      </c>
      <c r="AR27" s="160">
        <f t="shared" si="8"/>
        <v>140</v>
      </c>
      <c r="AS27" s="160">
        <f t="shared" si="8"/>
        <v>107.40740740740742</v>
      </c>
      <c r="AT27" s="160">
        <f t="shared" si="8"/>
        <v>156.60377358490567</v>
      </c>
      <c r="AU27" s="164">
        <f t="shared" si="8"/>
        <v>111.3871635610766</v>
      </c>
    </row>
    <row r="28" spans="1:47" s="115" customFormat="1" ht="36.75" customHeight="1">
      <c r="A28" s="131" t="s">
        <v>127</v>
      </c>
      <c r="B28" s="160">
        <f t="shared" si="9"/>
        <v>109.09978043425225</v>
      </c>
      <c r="C28" s="160">
        <f t="shared" si="6"/>
        <v>150</v>
      </c>
      <c r="D28" s="160">
        <f t="shared" si="6"/>
        <v>93.939393939393938</v>
      </c>
      <c r="E28" s="160">
        <f t="shared" si="6"/>
        <v>97.5</v>
      </c>
      <c r="F28" s="160">
        <f t="shared" si="6"/>
        <v>109.94565217391303</v>
      </c>
      <c r="G28" s="160">
        <f t="shared" si="6"/>
        <v>118.20987654320987</v>
      </c>
      <c r="H28" s="160">
        <f t="shared" si="6"/>
        <v>109.83847283406756</v>
      </c>
      <c r="I28" s="160">
        <f t="shared" si="6"/>
        <v>103.7037037037037</v>
      </c>
      <c r="J28" s="160">
        <f t="shared" si="6"/>
        <v>110.00000000000001</v>
      </c>
      <c r="K28" s="160">
        <f t="shared" si="6"/>
        <v>100</v>
      </c>
      <c r="L28" s="160">
        <f t="shared" si="6"/>
        <v>102.4390243902439</v>
      </c>
      <c r="M28" s="160">
        <f t="shared" si="6"/>
        <v>101.52542372881356</v>
      </c>
      <c r="N28" s="160">
        <f t="shared" si="6"/>
        <v>104.34782608695652</v>
      </c>
      <c r="O28" s="160">
        <f t="shared" si="6"/>
        <v>106.9767441860465</v>
      </c>
      <c r="P28" s="160">
        <f t="shared" si="6"/>
        <v>108.69565217391303</v>
      </c>
      <c r="Q28" s="160">
        <f t="shared" si="6"/>
        <v>96.428571428571431</v>
      </c>
      <c r="R28" s="160">
        <f t="shared" si="6"/>
        <v>109.09090909090908</v>
      </c>
      <c r="S28" s="160">
        <f t="shared" si="6"/>
        <v>108.10810810810811</v>
      </c>
      <c r="T28" s="160">
        <f t="shared" si="6"/>
        <v>94.285714285714278</v>
      </c>
      <c r="U28" s="160" t="str">
        <f t="shared" si="6"/>
        <v/>
      </c>
      <c r="V28" s="160">
        <f t="shared" si="6"/>
        <v>125</v>
      </c>
      <c r="W28" s="160" t="str">
        <f t="shared" si="10"/>
        <v/>
      </c>
      <c r="X28" s="160" t="str">
        <f t="shared" si="10"/>
        <v/>
      </c>
      <c r="Y28" s="160" t="str">
        <f t="shared" si="10"/>
        <v/>
      </c>
      <c r="Z28" s="160" t="str">
        <f t="shared" si="10"/>
        <v/>
      </c>
      <c r="AA28" s="160" t="str">
        <f t="shared" si="7"/>
        <v/>
      </c>
      <c r="AB28" s="160" t="str">
        <f t="shared" si="7"/>
        <v/>
      </c>
      <c r="AC28" s="160" t="str">
        <f t="shared" si="7"/>
        <v/>
      </c>
      <c r="AD28" s="160" t="e">
        <f t="shared" si="7"/>
        <v>#DIV/0!</v>
      </c>
      <c r="AE28" s="160" t="str">
        <f t="shared" si="7"/>
        <v/>
      </c>
      <c r="AF28" s="160" t="str">
        <f t="shared" si="7"/>
        <v/>
      </c>
      <c r="AG28" s="160" t="str">
        <f t="shared" si="7"/>
        <v/>
      </c>
      <c r="AH28" s="160" t="str">
        <f t="shared" si="7"/>
        <v/>
      </c>
      <c r="AI28" s="160" t="str">
        <f t="shared" si="7"/>
        <v/>
      </c>
      <c r="AJ28" s="161"/>
      <c r="AK28" s="162">
        <f t="shared" si="8"/>
        <v>109.43396226415094</v>
      </c>
      <c r="AL28" s="163">
        <f t="shared" si="8"/>
        <v>109.09978043425225</v>
      </c>
      <c r="AM28" s="160">
        <f t="shared" si="8"/>
        <v>109.09540286702916</v>
      </c>
      <c r="AN28" s="162">
        <f t="shared" si="8"/>
        <v>109.43396226415094</v>
      </c>
      <c r="AO28" s="160">
        <f t="shared" si="8"/>
        <v>109.09314327844679</v>
      </c>
      <c r="AP28" s="160">
        <f t="shared" si="8"/>
        <v>109.06832298136646</v>
      </c>
      <c r="AQ28" s="162">
        <f t="shared" si="8"/>
        <v>111.36363636363636</v>
      </c>
      <c r="AR28" s="160">
        <f t="shared" si="8"/>
        <v>110.00000000000001</v>
      </c>
      <c r="AS28" s="160">
        <f t="shared" si="8"/>
        <v>114.28571428571428</v>
      </c>
      <c r="AT28" s="160">
        <f t="shared" si="8"/>
        <v>100</v>
      </c>
      <c r="AU28" s="164">
        <f t="shared" si="8"/>
        <v>109.75609756097562</v>
      </c>
    </row>
    <row r="29" spans="1:47" s="115" customFormat="1" ht="36.75" customHeight="1">
      <c r="A29" s="131" t="s">
        <v>128</v>
      </c>
      <c r="B29" s="160">
        <f t="shared" si="9"/>
        <v>112.89662231320368</v>
      </c>
      <c r="C29" s="160">
        <f t="shared" si="6"/>
        <v>123.52941176470588</v>
      </c>
      <c r="D29" s="160">
        <f t="shared" si="6"/>
        <v>115.38461538461537</v>
      </c>
      <c r="E29" s="160">
        <f t="shared" si="6"/>
        <v>107.69230769230769</v>
      </c>
      <c r="F29" s="160">
        <f t="shared" si="6"/>
        <v>114.4870349492672</v>
      </c>
      <c r="G29" s="160">
        <f t="shared" si="6"/>
        <v>116.36904761904762</v>
      </c>
      <c r="H29" s="160">
        <f t="shared" si="6"/>
        <v>113.24599708879184</v>
      </c>
      <c r="I29" s="160">
        <f t="shared" si="6"/>
        <v>98.305084745762713</v>
      </c>
      <c r="J29" s="160">
        <f t="shared" si="6"/>
        <v>110.34482758620689</v>
      </c>
      <c r="K29" s="160">
        <f t="shared" si="6"/>
        <v>108.33333333333333</v>
      </c>
      <c r="L29" s="160">
        <f t="shared" si="6"/>
        <v>115.78947368421053</v>
      </c>
      <c r="M29" s="160">
        <f t="shared" si="6"/>
        <v>113.37325349301398</v>
      </c>
      <c r="N29" s="160">
        <f t="shared" si="6"/>
        <v>95</v>
      </c>
      <c r="O29" s="160">
        <f t="shared" si="6"/>
        <v>105.26315789473684</v>
      </c>
      <c r="P29" s="160">
        <f t="shared" si="6"/>
        <v>100</v>
      </c>
      <c r="Q29" s="160">
        <f t="shared" si="6"/>
        <v>100</v>
      </c>
      <c r="R29" s="160">
        <f t="shared" si="6"/>
        <v>103.125</v>
      </c>
      <c r="S29" s="160">
        <f t="shared" si="6"/>
        <v>103.84615384615385</v>
      </c>
      <c r="T29" s="160">
        <f t="shared" si="6"/>
        <v>63.46153846153846</v>
      </c>
      <c r="U29" s="160" t="str">
        <f t="shared" si="6"/>
        <v/>
      </c>
      <c r="V29" s="160">
        <f t="shared" si="6"/>
        <v>112.5</v>
      </c>
      <c r="W29" s="160" t="str">
        <f t="shared" si="10"/>
        <v/>
      </c>
      <c r="X29" s="160" t="str">
        <f t="shared" si="10"/>
        <v/>
      </c>
      <c r="Y29" s="160" t="str">
        <f t="shared" si="10"/>
        <v/>
      </c>
      <c r="Z29" s="160" t="str">
        <f t="shared" si="10"/>
        <v/>
      </c>
      <c r="AA29" s="160" t="str">
        <f t="shared" si="7"/>
        <v/>
      </c>
      <c r="AB29" s="160" t="str">
        <f t="shared" si="7"/>
        <v/>
      </c>
      <c r="AC29" s="160" t="str">
        <f t="shared" si="7"/>
        <v/>
      </c>
      <c r="AD29" s="160" t="str">
        <f t="shared" si="7"/>
        <v/>
      </c>
      <c r="AE29" s="160" t="str">
        <f t="shared" si="7"/>
        <v/>
      </c>
      <c r="AF29" s="160" t="str">
        <f t="shared" si="7"/>
        <v/>
      </c>
      <c r="AG29" s="160" t="str">
        <f t="shared" si="7"/>
        <v/>
      </c>
      <c r="AH29" s="160" t="str">
        <f t="shared" si="7"/>
        <v/>
      </c>
      <c r="AI29" s="160" t="str">
        <f t="shared" si="7"/>
        <v/>
      </c>
      <c r="AJ29" s="161"/>
      <c r="AK29" s="162">
        <f t="shared" si="8"/>
        <v>129.16666666666669</v>
      </c>
      <c r="AL29" s="163">
        <f t="shared" si="8"/>
        <v>112.89662231320368</v>
      </c>
      <c r="AM29" s="160">
        <f t="shared" si="8"/>
        <v>112.69430051813471</v>
      </c>
      <c r="AN29" s="162">
        <f t="shared" si="8"/>
        <v>129.16666666666669</v>
      </c>
      <c r="AO29" s="160">
        <f t="shared" si="8"/>
        <v>112.89656951250969</v>
      </c>
      <c r="AP29" s="160">
        <f t="shared" si="8"/>
        <v>112.74765380604796</v>
      </c>
      <c r="AQ29" s="162">
        <f t="shared" si="8"/>
        <v>126.82926829268293</v>
      </c>
      <c r="AR29" s="160">
        <f t="shared" si="8"/>
        <v>112.90322580645163</v>
      </c>
      <c r="AS29" s="160">
        <f t="shared" si="8"/>
        <v>104.16666666666667</v>
      </c>
      <c r="AT29" s="160">
        <f t="shared" si="8"/>
        <v>142.85714285714286</v>
      </c>
      <c r="AU29" s="164">
        <f t="shared" si="8"/>
        <v>114.5631067961165</v>
      </c>
    </row>
    <row r="30" spans="1:47" s="115" customFormat="1" ht="36.75" customHeight="1">
      <c r="A30" s="148" t="s">
        <v>151</v>
      </c>
      <c r="B30" s="165">
        <f t="shared" si="9"/>
        <v>106.73173950166887</v>
      </c>
      <c r="C30" s="165">
        <f t="shared" si="6"/>
        <v>135.87360594795538</v>
      </c>
      <c r="D30" s="165">
        <f t="shared" si="6"/>
        <v>100.3125</v>
      </c>
      <c r="E30" s="165">
        <f t="shared" si="6"/>
        <v>101.67064439140812</v>
      </c>
      <c r="F30" s="165">
        <f t="shared" si="6"/>
        <v>106.99547274943409</v>
      </c>
      <c r="G30" s="165">
        <f t="shared" si="6"/>
        <v>114.66986794717886</v>
      </c>
      <c r="H30" s="165">
        <f t="shared" si="6"/>
        <v>107.72412366870023</v>
      </c>
      <c r="I30" s="165">
        <f t="shared" si="6"/>
        <v>107.82361308677098</v>
      </c>
      <c r="J30" s="165">
        <f t="shared" si="6"/>
        <v>104.30622009569377</v>
      </c>
      <c r="K30" s="165">
        <f t="shared" si="6"/>
        <v>104.45544554455446</v>
      </c>
      <c r="L30" s="165">
        <f t="shared" si="6"/>
        <v>104.71204188481676</v>
      </c>
      <c r="M30" s="165">
        <f t="shared" si="6"/>
        <v>102.51581801747514</v>
      </c>
      <c r="N30" s="165">
        <f t="shared" si="6"/>
        <v>104.296875</v>
      </c>
      <c r="O30" s="165">
        <f t="shared" si="6"/>
        <v>96.473029045643159</v>
      </c>
      <c r="P30" s="165">
        <f t="shared" si="6"/>
        <v>93.939393939393938</v>
      </c>
      <c r="Q30" s="165">
        <f t="shared" si="6"/>
        <v>99.679487179487182</v>
      </c>
      <c r="R30" s="165">
        <f t="shared" ref="R30:S30" si="11">IF(R15=0,"",R15/R45*100)</f>
        <v>100.42643923240939</v>
      </c>
      <c r="S30" s="165">
        <f t="shared" si="11"/>
        <v>99.416909620991262</v>
      </c>
      <c r="T30" s="165">
        <f>IF(T15=0,"",T15/T45*100)</f>
        <v>88.805970149253739</v>
      </c>
      <c r="U30" s="165">
        <f>IF(U15=0,"",U15/U45*100)</f>
        <v>42.857142857142854</v>
      </c>
      <c r="V30" s="165">
        <f>IF(V15=0,"",V15/V45*100)</f>
        <v>100</v>
      </c>
      <c r="W30" s="165" t="e">
        <f t="shared" si="10"/>
        <v>#DIV/0!</v>
      </c>
      <c r="X30" s="165" t="e">
        <f t="shared" si="10"/>
        <v>#DIV/0!</v>
      </c>
      <c r="Y30" s="165" t="e">
        <f t="shared" si="10"/>
        <v>#DIV/0!</v>
      </c>
      <c r="Z30" s="165" t="e">
        <f t="shared" si="10"/>
        <v>#DIV/0!</v>
      </c>
      <c r="AA30" s="165" t="e">
        <f>IF(AA15=0,"",AA15/AA45*100)</f>
        <v>#DIV/0!</v>
      </c>
      <c r="AB30" s="165" t="e">
        <f t="shared" si="7"/>
        <v>#DIV/0!</v>
      </c>
      <c r="AC30" s="165" t="e">
        <f t="shared" si="7"/>
        <v>#DIV/0!</v>
      </c>
      <c r="AD30" s="165" t="e">
        <f t="shared" si="7"/>
        <v>#DIV/0!</v>
      </c>
      <c r="AE30" s="165" t="e">
        <f t="shared" si="7"/>
        <v>#DIV/0!</v>
      </c>
      <c r="AF30" s="165" t="e">
        <f t="shared" si="7"/>
        <v>#DIV/0!</v>
      </c>
      <c r="AG30" s="165" t="e">
        <f t="shared" si="7"/>
        <v>#DIV/0!</v>
      </c>
      <c r="AH30" s="165">
        <f>IF(AH15=0,"",AH15/AH45*100)</f>
        <v>113.63636363636364</v>
      </c>
      <c r="AI30" s="165" t="e">
        <f>IF(AI15=0,"",AI15/AI45*100)</f>
        <v>#DIV/0!</v>
      </c>
      <c r="AJ30" s="166"/>
      <c r="AK30" s="167">
        <f t="shared" si="8"/>
        <v>105.40540540540539</v>
      </c>
      <c r="AL30" s="168">
        <f t="shared" si="8"/>
        <v>106.73173950166887</v>
      </c>
      <c r="AM30" s="165">
        <f t="shared" si="8"/>
        <v>106.76592949419749</v>
      </c>
      <c r="AN30" s="167">
        <f t="shared" si="8"/>
        <v>105.40540540540539</v>
      </c>
      <c r="AO30" s="165">
        <f t="shared" si="8"/>
        <v>106.74653465346535</v>
      </c>
      <c r="AP30" s="165">
        <f t="shared" si="8"/>
        <v>106.82953246284373</v>
      </c>
      <c r="AQ30" s="167">
        <f t="shared" si="8"/>
        <v>100.31104199066874</v>
      </c>
      <c r="AR30" s="165">
        <f t="shared" si="8"/>
        <v>106.00775193798451</v>
      </c>
      <c r="AS30" s="165">
        <f t="shared" si="8"/>
        <v>98.421052631578945</v>
      </c>
      <c r="AT30" s="165">
        <f t="shared" si="8"/>
        <v>110.42944785276075</v>
      </c>
      <c r="AU30" s="169">
        <f t="shared" si="8"/>
        <v>109.69807868252516</v>
      </c>
    </row>
    <row r="31" spans="1:47" s="115" customFormat="1" ht="36.75" customHeight="1">
      <c r="A31" s="114" t="s">
        <v>154</v>
      </c>
      <c r="B31" s="170"/>
      <c r="C31" s="159"/>
      <c r="D31" s="159"/>
      <c r="E31" s="159"/>
      <c r="AK31" s="116" t="s">
        <v>146</v>
      </c>
      <c r="AL31" s="117" t="s">
        <v>155</v>
      </c>
      <c r="AM31" s="118"/>
      <c r="AN31" s="119"/>
      <c r="AO31" s="171" t="s">
        <v>148</v>
      </c>
      <c r="AP31" s="172"/>
      <c r="AQ31" s="173"/>
      <c r="AR31" s="171" t="s">
        <v>149</v>
      </c>
      <c r="AS31" s="172"/>
      <c r="AT31" s="173"/>
      <c r="AU31" s="120" t="s">
        <v>150</v>
      </c>
    </row>
    <row r="32" spans="1:47" s="130" customFormat="1" ht="36.75" customHeight="1">
      <c r="A32" s="121"/>
      <c r="B32" s="174" t="s">
        <v>32</v>
      </c>
      <c r="C32" s="174" t="s">
        <v>56</v>
      </c>
      <c r="D32" s="174" t="s">
        <v>57</v>
      </c>
      <c r="E32" s="174" t="s">
        <v>58</v>
      </c>
      <c r="F32" s="174" t="s">
        <v>59</v>
      </c>
      <c r="G32" s="174" t="s">
        <v>60</v>
      </c>
      <c r="H32" s="174" t="s">
        <v>61</v>
      </c>
      <c r="I32" s="174" t="s">
        <v>62</v>
      </c>
      <c r="J32" s="174" t="s">
        <v>63</v>
      </c>
      <c r="K32" s="174" t="s">
        <v>64</v>
      </c>
      <c r="L32" s="174" t="s">
        <v>65</v>
      </c>
      <c r="M32" s="174" t="s">
        <v>66</v>
      </c>
      <c r="N32" s="174" t="s">
        <v>67</v>
      </c>
      <c r="O32" s="174" t="s">
        <v>68</v>
      </c>
      <c r="P32" s="174" t="s">
        <v>69</v>
      </c>
      <c r="Q32" s="174" t="s">
        <v>70</v>
      </c>
      <c r="R32" s="174" t="s">
        <v>71</v>
      </c>
      <c r="S32" s="174" t="s">
        <v>72</v>
      </c>
      <c r="T32" s="174" t="s">
        <v>73</v>
      </c>
      <c r="U32" s="174" t="s">
        <v>74</v>
      </c>
      <c r="V32" s="174" t="s">
        <v>75</v>
      </c>
      <c r="W32" s="175" t="s">
        <v>169</v>
      </c>
      <c r="X32" s="175" t="s">
        <v>170</v>
      </c>
      <c r="Y32" s="175" t="s">
        <v>171</v>
      </c>
      <c r="Z32" s="175" t="s">
        <v>172</v>
      </c>
      <c r="AA32" s="175" t="s">
        <v>173</v>
      </c>
      <c r="AB32" s="175" t="s">
        <v>174</v>
      </c>
      <c r="AC32" s="175" t="s">
        <v>175</v>
      </c>
      <c r="AD32" s="175" t="s">
        <v>176</v>
      </c>
      <c r="AE32" s="175" t="s">
        <v>177</v>
      </c>
      <c r="AF32" s="124" t="s">
        <v>178</v>
      </c>
      <c r="AG32" s="175" t="s">
        <v>179</v>
      </c>
      <c r="AH32" s="175" t="s">
        <v>180</v>
      </c>
      <c r="AI32" s="175" t="s">
        <v>181</v>
      </c>
      <c r="AJ32" s="175" t="s">
        <v>182</v>
      </c>
      <c r="AK32" s="176" t="s">
        <v>34</v>
      </c>
      <c r="AL32" s="177" t="s">
        <v>32</v>
      </c>
      <c r="AM32" s="178" t="s">
        <v>33</v>
      </c>
      <c r="AN32" s="178" t="s">
        <v>34</v>
      </c>
      <c r="AO32" s="179" t="s">
        <v>32</v>
      </c>
      <c r="AP32" s="180" t="s">
        <v>33</v>
      </c>
      <c r="AQ32" s="180" t="s">
        <v>34</v>
      </c>
      <c r="AR32" s="179" t="s">
        <v>32</v>
      </c>
      <c r="AS32" s="180" t="s">
        <v>33</v>
      </c>
      <c r="AT32" s="181" t="s">
        <v>34</v>
      </c>
      <c r="AU32" s="182" t="s">
        <v>35</v>
      </c>
    </row>
    <row r="33" spans="1:47" ht="36.75" customHeight="1">
      <c r="A33" s="131" t="s">
        <v>135</v>
      </c>
      <c r="B33" s="132">
        <f t="shared" ref="B33:B44" si="12">SUM(C33:AK33)</f>
        <v>379200</v>
      </c>
      <c r="C33" s="133">
        <v>6400</v>
      </c>
      <c r="D33" s="133">
        <v>5300</v>
      </c>
      <c r="E33" s="133">
        <v>2600</v>
      </c>
      <c r="F33" s="133">
        <v>159400</v>
      </c>
      <c r="G33" s="133">
        <v>31500</v>
      </c>
      <c r="H33" s="133">
        <v>66400</v>
      </c>
      <c r="I33" s="133">
        <v>5800</v>
      </c>
      <c r="J33" s="133">
        <v>3100</v>
      </c>
      <c r="K33" s="133">
        <v>1400</v>
      </c>
      <c r="L33" s="133">
        <v>4200</v>
      </c>
      <c r="M33" s="133">
        <v>52800</v>
      </c>
      <c r="N33" s="133">
        <v>1900</v>
      </c>
      <c r="O33" s="133">
        <v>4100</v>
      </c>
      <c r="P33" s="133">
        <v>1900</v>
      </c>
      <c r="Q33" s="133">
        <v>2600</v>
      </c>
      <c r="R33" s="133">
        <v>12300</v>
      </c>
      <c r="S33" s="133">
        <v>2700</v>
      </c>
      <c r="T33" s="133">
        <v>2300</v>
      </c>
      <c r="U33" s="133">
        <v>0</v>
      </c>
      <c r="V33" s="133">
        <v>800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5">
        <v>11700</v>
      </c>
      <c r="AL33" s="136">
        <f>SUM(AM33:AN33)</f>
        <v>379200</v>
      </c>
      <c r="AM33" s="132">
        <f>AP33+AS33</f>
        <v>367500</v>
      </c>
      <c r="AN33" s="183">
        <f>AQ33+AT33</f>
        <v>11700</v>
      </c>
      <c r="AO33" s="138">
        <f t="shared" ref="AO33:AO45" si="13">SUM(AP33:AQ33)</f>
        <v>369600</v>
      </c>
      <c r="AP33" s="139">
        <v>363500</v>
      </c>
      <c r="AQ33" s="140">
        <v>6100</v>
      </c>
      <c r="AR33" s="138">
        <f t="shared" ref="AR33:AR45" si="14">SUM(AS33:AT33)</f>
        <v>9600</v>
      </c>
      <c r="AS33" s="139">
        <v>4000</v>
      </c>
      <c r="AT33" s="141">
        <v>5600</v>
      </c>
      <c r="AU33" s="142">
        <v>41300</v>
      </c>
    </row>
    <row r="34" spans="1:47" ht="36.75" customHeight="1">
      <c r="A34" s="131" t="s">
        <v>13</v>
      </c>
      <c r="B34" s="132">
        <f t="shared" si="12"/>
        <v>436300</v>
      </c>
      <c r="C34" s="144">
        <v>6400</v>
      </c>
      <c r="D34" s="144">
        <v>5800</v>
      </c>
      <c r="E34" s="144">
        <v>3300</v>
      </c>
      <c r="F34" s="144">
        <v>195600</v>
      </c>
      <c r="G34" s="144">
        <v>36300</v>
      </c>
      <c r="H34" s="144">
        <v>77800</v>
      </c>
      <c r="I34" s="144">
        <v>6200</v>
      </c>
      <c r="J34" s="144">
        <v>3500</v>
      </c>
      <c r="K34" s="144">
        <v>2000</v>
      </c>
      <c r="L34" s="144">
        <v>3800</v>
      </c>
      <c r="M34" s="144">
        <v>58800</v>
      </c>
      <c r="N34" s="144">
        <v>2100</v>
      </c>
      <c r="O34" s="144">
        <v>4300</v>
      </c>
      <c r="P34" s="144">
        <v>2400</v>
      </c>
      <c r="Q34" s="144">
        <v>2600</v>
      </c>
      <c r="R34" s="144">
        <v>10100</v>
      </c>
      <c r="S34" s="144">
        <v>2900</v>
      </c>
      <c r="T34" s="139">
        <v>3400</v>
      </c>
      <c r="U34" s="133">
        <v>0</v>
      </c>
      <c r="V34" s="133">
        <v>1100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45">
        <v>7900</v>
      </c>
      <c r="AL34" s="136">
        <f t="shared" ref="AL34:AL45" si="15">SUM(AM34:AN34)</f>
        <v>436300</v>
      </c>
      <c r="AM34" s="132">
        <f t="shared" ref="AM34:AN44" si="16">AP34+AS34</f>
        <v>428400</v>
      </c>
      <c r="AN34" s="183">
        <f t="shared" si="16"/>
        <v>7900</v>
      </c>
      <c r="AO34" s="138">
        <f>SUM(AP34:AQ34)</f>
        <v>431100</v>
      </c>
      <c r="AP34" s="139">
        <v>426100</v>
      </c>
      <c r="AQ34" s="140">
        <v>5000</v>
      </c>
      <c r="AR34" s="138">
        <f>SUM(AS34:AT34)</f>
        <v>5200</v>
      </c>
      <c r="AS34" s="139">
        <v>2300</v>
      </c>
      <c r="AT34" s="141">
        <v>2900</v>
      </c>
      <c r="AU34" s="142">
        <v>43200</v>
      </c>
    </row>
    <row r="35" spans="1:47" ht="36.75" customHeight="1">
      <c r="A35" s="131" t="s">
        <v>14</v>
      </c>
      <c r="B35" s="132">
        <f>SUM(C35:AK35)</f>
        <v>486500</v>
      </c>
      <c r="C35" s="133">
        <v>6700</v>
      </c>
      <c r="D35" s="133">
        <v>6700</v>
      </c>
      <c r="E35" s="133">
        <v>3900</v>
      </c>
      <c r="F35" s="133">
        <v>211300</v>
      </c>
      <c r="G35" s="133">
        <v>44100</v>
      </c>
      <c r="H35" s="133">
        <v>93100</v>
      </c>
      <c r="I35" s="133">
        <v>7100</v>
      </c>
      <c r="J35" s="133">
        <v>3800</v>
      </c>
      <c r="K35" s="133">
        <v>1900</v>
      </c>
      <c r="L35" s="133">
        <v>4500</v>
      </c>
      <c r="M35" s="133">
        <v>63000</v>
      </c>
      <c r="N35" s="133">
        <v>2500</v>
      </c>
      <c r="O35" s="133">
        <v>4600</v>
      </c>
      <c r="P35" s="133">
        <v>2500</v>
      </c>
      <c r="Q35" s="133">
        <v>2900</v>
      </c>
      <c r="R35" s="133">
        <v>12900</v>
      </c>
      <c r="S35" s="133">
        <v>3000</v>
      </c>
      <c r="T35" s="133">
        <v>3200</v>
      </c>
      <c r="U35" s="133">
        <v>1400</v>
      </c>
      <c r="V35" s="133">
        <v>1300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5">
        <v>6100</v>
      </c>
      <c r="AL35" s="136">
        <f t="shared" si="15"/>
        <v>486500</v>
      </c>
      <c r="AM35" s="132">
        <f t="shared" si="16"/>
        <v>480400</v>
      </c>
      <c r="AN35" s="183">
        <f t="shared" si="16"/>
        <v>6100</v>
      </c>
      <c r="AO35" s="138">
        <f t="shared" si="13"/>
        <v>480700</v>
      </c>
      <c r="AP35" s="139">
        <v>476300</v>
      </c>
      <c r="AQ35" s="140">
        <v>4400</v>
      </c>
      <c r="AR35" s="138">
        <f t="shared" si="14"/>
        <v>5800</v>
      </c>
      <c r="AS35" s="139">
        <v>4100</v>
      </c>
      <c r="AT35" s="141">
        <v>1700</v>
      </c>
      <c r="AU35" s="142">
        <v>50500</v>
      </c>
    </row>
    <row r="36" spans="1:47" ht="36.75" customHeight="1">
      <c r="A36" s="131" t="s">
        <v>125</v>
      </c>
      <c r="B36" s="132">
        <f t="shared" si="12"/>
        <v>418500</v>
      </c>
      <c r="C36" s="133">
        <v>6000</v>
      </c>
      <c r="D36" s="146">
        <v>5000</v>
      </c>
      <c r="E36" s="146">
        <v>3700</v>
      </c>
      <c r="F36" s="146">
        <v>177800</v>
      </c>
      <c r="G36" s="146">
        <v>33200</v>
      </c>
      <c r="H36" s="146">
        <v>80300</v>
      </c>
      <c r="I36" s="146">
        <v>5900</v>
      </c>
      <c r="J36" s="146">
        <v>3600</v>
      </c>
      <c r="K36" s="146">
        <v>1600</v>
      </c>
      <c r="L36" s="146">
        <v>5300</v>
      </c>
      <c r="M36" s="146">
        <v>54600</v>
      </c>
      <c r="N36" s="146">
        <v>1900</v>
      </c>
      <c r="O36" s="146">
        <v>3400</v>
      </c>
      <c r="P36" s="146">
        <v>2100</v>
      </c>
      <c r="Q36" s="146">
        <v>2600</v>
      </c>
      <c r="R36" s="146">
        <v>10300</v>
      </c>
      <c r="S36" s="146">
        <v>3300</v>
      </c>
      <c r="T36" s="146">
        <v>3000</v>
      </c>
      <c r="U36" s="133">
        <v>0</v>
      </c>
      <c r="V36" s="133">
        <v>900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47">
        <v>14000</v>
      </c>
      <c r="AL36" s="136">
        <f t="shared" si="15"/>
        <v>418500</v>
      </c>
      <c r="AM36" s="132">
        <f t="shared" si="16"/>
        <v>404500</v>
      </c>
      <c r="AN36" s="183">
        <f t="shared" si="16"/>
        <v>14000</v>
      </c>
      <c r="AO36" s="138">
        <f t="shared" si="13"/>
        <v>406600</v>
      </c>
      <c r="AP36" s="139">
        <v>401400</v>
      </c>
      <c r="AQ36" s="140">
        <v>5200</v>
      </c>
      <c r="AR36" s="138">
        <f t="shared" si="14"/>
        <v>11900</v>
      </c>
      <c r="AS36" s="139">
        <v>3100</v>
      </c>
      <c r="AT36" s="141">
        <v>8800</v>
      </c>
      <c r="AU36" s="142">
        <v>42700</v>
      </c>
    </row>
    <row r="37" spans="1:47" ht="36.75" customHeight="1">
      <c r="A37" s="131" t="s">
        <v>3</v>
      </c>
      <c r="B37" s="132">
        <f t="shared" si="12"/>
        <v>395000</v>
      </c>
      <c r="C37" s="146">
        <v>5600</v>
      </c>
      <c r="D37" s="146">
        <v>3900</v>
      </c>
      <c r="E37" s="146">
        <v>3500</v>
      </c>
      <c r="F37" s="146">
        <v>155400</v>
      </c>
      <c r="G37" s="146">
        <v>28700</v>
      </c>
      <c r="H37" s="146">
        <v>87400</v>
      </c>
      <c r="I37" s="146">
        <v>5100</v>
      </c>
      <c r="J37" s="146">
        <v>4200</v>
      </c>
      <c r="K37" s="146">
        <v>1600</v>
      </c>
      <c r="L37" s="146">
        <v>5100</v>
      </c>
      <c r="M37" s="146">
        <v>51200</v>
      </c>
      <c r="N37" s="146">
        <v>1800</v>
      </c>
      <c r="O37" s="146">
        <v>3500</v>
      </c>
      <c r="P37" s="146">
        <v>2100</v>
      </c>
      <c r="Q37" s="146">
        <v>2500</v>
      </c>
      <c r="R37" s="146">
        <v>12000</v>
      </c>
      <c r="S37" s="146">
        <v>2400</v>
      </c>
      <c r="T37" s="146">
        <v>2600</v>
      </c>
      <c r="U37" s="133">
        <v>0</v>
      </c>
      <c r="V37" s="133">
        <v>1100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47">
        <v>15300</v>
      </c>
      <c r="AL37" s="136">
        <f t="shared" si="15"/>
        <v>395000</v>
      </c>
      <c r="AM37" s="132">
        <f t="shared" si="16"/>
        <v>379700</v>
      </c>
      <c r="AN37" s="183">
        <f t="shared" si="16"/>
        <v>15300</v>
      </c>
      <c r="AO37" s="138">
        <f t="shared" si="13"/>
        <v>382000</v>
      </c>
      <c r="AP37" s="139">
        <v>376200</v>
      </c>
      <c r="AQ37" s="140">
        <v>5800</v>
      </c>
      <c r="AR37" s="138">
        <f t="shared" si="14"/>
        <v>13000</v>
      </c>
      <c r="AS37" s="139">
        <v>3500</v>
      </c>
      <c r="AT37" s="141">
        <v>9500</v>
      </c>
      <c r="AU37" s="142">
        <v>42900</v>
      </c>
    </row>
    <row r="38" spans="1:47" ht="36.75" customHeight="1">
      <c r="A38" s="131" t="s">
        <v>5</v>
      </c>
      <c r="B38" s="132">
        <f t="shared" si="12"/>
        <v>381200</v>
      </c>
      <c r="C38" s="146">
        <v>0</v>
      </c>
      <c r="D38" s="146">
        <v>4100</v>
      </c>
      <c r="E38" s="146">
        <v>3400</v>
      </c>
      <c r="F38" s="146">
        <v>167400</v>
      </c>
      <c r="G38" s="146">
        <v>30400</v>
      </c>
      <c r="H38" s="146">
        <v>74800</v>
      </c>
      <c r="I38" s="146">
        <v>5400</v>
      </c>
      <c r="J38" s="146">
        <v>4000</v>
      </c>
      <c r="K38" s="146">
        <v>1400</v>
      </c>
      <c r="L38" s="146">
        <v>3600</v>
      </c>
      <c r="M38" s="146">
        <v>46900</v>
      </c>
      <c r="N38" s="146">
        <v>1800</v>
      </c>
      <c r="O38" s="146">
        <v>2800</v>
      </c>
      <c r="P38" s="146">
        <v>1700</v>
      </c>
      <c r="Q38" s="146">
        <v>2200</v>
      </c>
      <c r="R38" s="146">
        <v>9800</v>
      </c>
      <c r="S38" s="146">
        <v>2500</v>
      </c>
      <c r="T38" s="146">
        <v>0</v>
      </c>
      <c r="U38" s="133">
        <v>0</v>
      </c>
      <c r="V38" s="133">
        <v>1400</v>
      </c>
      <c r="W38" s="134">
        <v>0</v>
      </c>
      <c r="X38" s="134">
        <v>0</v>
      </c>
      <c r="Y38" s="134">
        <v>0</v>
      </c>
      <c r="Z38" s="134">
        <v>0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0</v>
      </c>
      <c r="AG38" s="134">
        <v>0</v>
      </c>
      <c r="AH38" s="134">
        <v>0</v>
      </c>
      <c r="AI38" s="134">
        <v>0</v>
      </c>
      <c r="AJ38" s="134">
        <v>0</v>
      </c>
      <c r="AK38" s="147">
        <v>17600</v>
      </c>
      <c r="AL38" s="136">
        <f t="shared" si="15"/>
        <v>381200</v>
      </c>
      <c r="AM38" s="132">
        <f t="shared" si="16"/>
        <v>363600</v>
      </c>
      <c r="AN38" s="183">
        <f t="shared" si="16"/>
        <v>17600</v>
      </c>
      <c r="AO38" s="138">
        <f t="shared" si="13"/>
        <v>367400</v>
      </c>
      <c r="AP38" s="139">
        <v>361500</v>
      </c>
      <c r="AQ38" s="140">
        <v>5900</v>
      </c>
      <c r="AR38" s="138">
        <f t="shared" si="14"/>
        <v>13800</v>
      </c>
      <c r="AS38" s="139">
        <v>2100</v>
      </c>
      <c r="AT38" s="141">
        <v>11700</v>
      </c>
      <c r="AU38" s="142">
        <v>39300</v>
      </c>
    </row>
    <row r="39" spans="1:47" ht="36.75" customHeight="1">
      <c r="A39" s="131" t="s">
        <v>7</v>
      </c>
      <c r="B39" s="132">
        <f t="shared" si="12"/>
        <v>445400</v>
      </c>
      <c r="C39" s="146">
        <v>0</v>
      </c>
      <c r="D39" s="146">
        <v>4700</v>
      </c>
      <c r="E39" s="146">
        <v>3300</v>
      </c>
      <c r="F39" s="146">
        <v>209000</v>
      </c>
      <c r="G39" s="146">
        <v>33600</v>
      </c>
      <c r="H39" s="146">
        <v>84300</v>
      </c>
      <c r="I39" s="146">
        <v>5700</v>
      </c>
      <c r="J39" s="146">
        <v>3700</v>
      </c>
      <c r="K39" s="146">
        <v>1800</v>
      </c>
      <c r="L39" s="146">
        <v>0</v>
      </c>
      <c r="M39" s="146">
        <v>54900</v>
      </c>
      <c r="N39" s="146">
        <v>2500</v>
      </c>
      <c r="O39" s="146">
        <v>4100</v>
      </c>
      <c r="P39" s="146">
        <v>2200</v>
      </c>
      <c r="Q39" s="146">
        <v>2700</v>
      </c>
      <c r="R39" s="146">
        <v>13200</v>
      </c>
      <c r="S39" s="146">
        <v>2600</v>
      </c>
      <c r="T39" s="146">
        <v>0</v>
      </c>
      <c r="U39" s="133">
        <v>0</v>
      </c>
      <c r="V39" s="133">
        <v>800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700</v>
      </c>
      <c r="AI39" s="134">
        <v>0</v>
      </c>
      <c r="AJ39" s="134">
        <v>0</v>
      </c>
      <c r="AK39" s="147">
        <v>15600</v>
      </c>
      <c r="AL39" s="136">
        <f t="shared" si="15"/>
        <v>445400</v>
      </c>
      <c r="AM39" s="132">
        <f t="shared" si="16"/>
        <v>429800</v>
      </c>
      <c r="AN39" s="183">
        <f t="shared" si="16"/>
        <v>15600</v>
      </c>
      <c r="AO39" s="138">
        <f t="shared" si="13"/>
        <v>433600</v>
      </c>
      <c r="AP39" s="139">
        <v>426200</v>
      </c>
      <c r="AQ39" s="140">
        <v>7400</v>
      </c>
      <c r="AR39" s="138">
        <f t="shared" si="14"/>
        <v>11800</v>
      </c>
      <c r="AS39" s="139">
        <v>3600</v>
      </c>
      <c r="AT39" s="141">
        <v>8200</v>
      </c>
      <c r="AU39" s="142">
        <v>46000</v>
      </c>
    </row>
    <row r="40" spans="1:47" ht="36.75" customHeight="1">
      <c r="A40" s="131" t="s">
        <v>9</v>
      </c>
      <c r="B40" s="132">
        <f>SUM(C40:AK40)</f>
        <v>523400</v>
      </c>
      <c r="C40" s="144">
        <v>0</v>
      </c>
      <c r="D40" s="144">
        <v>4800</v>
      </c>
      <c r="E40" s="144">
        <v>3900</v>
      </c>
      <c r="F40" s="144">
        <v>239600</v>
      </c>
      <c r="G40" s="144">
        <v>43600</v>
      </c>
      <c r="H40" s="144">
        <v>106600</v>
      </c>
      <c r="I40" s="144">
        <v>7100</v>
      </c>
      <c r="J40" s="144">
        <v>3800</v>
      </c>
      <c r="K40" s="144">
        <v>2900</v>
      </c>
      <c r="L40" s="144">
        <v>0</v>
      </c>
      <c r="M40" s="144">
        <v>63700</v>
      </c>
      <c r="N40" s="144">
        <v>2700</v>
      </c>
      <c r="O40" s="144">
        <v>5600</v>
      </c>
      <c r="P40" s="144">
        <v>2900</v>
      </c>
      <c r="Q40" s="144">
        <v>3000</v>
      </c>
      <c r="R40" s="144">
        <v>16300</v>
      </c>
      <c r="S40" s="144">
        <v>3000</v>
      </c>
      <c r="T40" s="144">
        <v>0</v>
      </c>
      <c r="U40" s="133">
        <v>0</v>
      </c>
      <c r="V40" s="133">
        <v>1200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1500</v>
      </c>
      <c r="AI40" s="134">
        <v>0</v>
      </c>
      <c r="AJ40" s="134">
        <v>0</v>
      </c>
      <c r="AK40" s="145">
        <v>11200</v>
      </c>
      <c r="AL40" s="136">
        <f t="shared" si="15"/>
        <v>523400</v>
      </c>
      <c r="AM40" s="132">
        <f t="shared" si="16"/>
        <v>512200</v>
      </c>
      <c r="AN40" s="183">
        <f t="shared" si="16"/>
        <v>11200</v>
      </c>
      <c r="AO40" s="138">
        <f t="shared" si="13"/>
        <v>513100</v>
      </c>
      <c r="AP40" s="139">
        <v>507200</v>
      </c>
      <c r="AQ40" s="140">
        <v>5900</v>
      </c>
      <c r="AR40" s="138">
        <f t="shared" si="14"/>
        <v>10300</v>
      </c>
      <c r="AS40" s="139">
        <v>5000</v>
      </c>
      <c r="AT40" s="141">
        <v>5300</v>
      </c>
      <c r="AU40" s="142">
        <v>56500</v>
      </c>
    </row>
    <row r="41" spans="1:47" ht="36.75" customHeight="1">
      <c r="A41" s="131" t="s">
        <v>11</v>
      </c>
      <c r="B41" s="132">
        <f t="shared" si="12"/>
        <v>457800</v>
      </c>
      <c r="C41" s="146">
        <v>5500</v>
      </c>
      <c r="D41" s="146">
        <v>5100</v>
      </c>
      <c r="E41" s="146">
        <v>3500</v>
      </c>
      <c r="F41" s="146">
        <v>217500</v>
      </c>
      <c r="G41" s="146">
        <v>35200</v>
      </c>
      <c r="H41" s="146">
        <v>87300</v>
      </c>
      <c r="I41" s="146">
        <v>5600</v>
      </c>
      <c r="J41" s="146">
        <v>3300</v>
      </c>
      <c r="K41" s="146">
        <v>1600</v>
      </c>
      <c r="L41" s="146">
        <v>0</v>
      </c>
      <c r="M41" s="146">
        <v>56900</v>
      </c>
      <c r="N41" s="146">
        <v>2100</v>
      </c>
      <c r="O41" s="146">
        <v>3900</v>
      </c>
      <c r="P41" s="146">
        <v>2200</v>
      </c>
      <c r="Q41" s="146">
        <v>2400</v>
      </c>
      <c r="R41" s="146">
        <v>12000</v>
      </c>
      <c r="S41" s="146">
        <v>2700</v>
      </c>
      <c r="T41" s="146">
        <v>0</v>
      </c>
      <c r="U41" s="133">
        <v>0</v>
      </c>
      <c r="V41" s="133">
        <v>1200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47">
        <v>9800</v>
      </c>
      <c r="AL41" s="136">
        <f t="shared" si="15"/>
        <v>457800</v>
      </c>
      <c r="AM41" s="132">
        <f t="shared" si="16"/>
        <v>448000</v>
      </c>
      <c r="AN41" s="183">
        <f t="shared" si="16"/>
        <v>9800</v>
      </c>
      <c r="AO41" s="138">
        <f t="shared" si="13"/>
        <v>450100</v>
      </c>
      <c r="AP41" s="139">
        <v>444900</v>
      </c>
      <c r="AQ41" s="140">
        <v>5200</v>
      </c>
      <c r="AR41" s="138">
        <f t="shared" si="14"/>
        <v>7700</v>
      </c>
      <c r="AS41" s="139">
        <v>3100</v>
      </c>
      <c r="AT41" s="141">
        <v>4600</v>
      </c>
      <c r="AU41" s="142">
        <v>49500</v>
      </c>
    </row>
    <row r="42" spans="1:47" ht="36.75" customHeight="1">
      <c r="A42" s="131" t="s">
        <v>126</v>
      </c>
      <c r="B42" s="132">
        <f t="shared" si="12"/>
        <v>429200</v>
      </c>
      <c r="C42" s="146">
        <v>6300</v>
      </c>
      <c r="D42" s="146">
        <v>5500</v>
      </c>
      <c r="E42" s="146">
        <v>4200</v>
      </c>
      <c r="F42" s="146">
        <v>202800</v>
      </c>
      <c r="G42" s="146">
        <v>33900</v>
      </c>
      <c r="H42" s="146">
        <v>72300</v>
      </c>
      <c r="I42" s="146">
        <v>5100</v>
      </c>
      <c r="J42" s="146">
        <v>2900</v>
      </c>
      <c r="K42" s="146">
        <v>1300</v>
      </c>
      <c r="L42" s="146">
        <v>3800</v>
      </c>
      <c r="M42" s="146">
        <v>51900</v>
      </c>
      <c r="N42" s="146">
        <v>2000</v>
      </c>
      <c r="O42" s="146">
        <v>3800</v>
      </c>
      <c r="P42" s="146">
        <v>2200</v>
      </c>
      <c r="Q42" s="146">
        <v>2600</v>
      </c>
      <c r="R42" s="146">
        <v>11200</v>
      </c>
      <c r="S42" s="146">
        <v>2900</v>
      </c>
      <c r="T42" s="146">
        <v>3600</v>
      </c>
      <c r="U42" s="133">
        <v>0</v>
      </c>
      <c r="V42" s="133">
        <v>700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47">
        <v>10200</v>
      </c>
      <c r="AL42" s="136">
        <f t="shared" si="15"/>
        <v>429200</v>
      </c>
      <c r="AM42" s="132">
        <f t="shared" si="16"/>
        <v>419000</v>
      </c>
      <c r="AN42" s="183">
        <f t="shared" si="16"/>
        <v>10200</v>
      </c>
      <c r="AO42" s="138">
        <f t="shared" si="13"/>
        <v>421200</v>
      </c>
      <c r="AP42" s="139">
        <v>416300</v>
      </c>
      <c r="AQ42" s="140">
        <v>4900</v>
      </c>
      <c r="AR42" s="138">
        <f t="shared" si="14"/>
        <v>8000</v>
      </c>
      <c r="AS42" s="139">
        <v>2700</v>
      </c>
      <c r="AT42" s="141">
        <v>5300</v>
      </c>
      <c r="AU42" s="142">
        <v>48300</v>
      </c>
    </row>
    <row r="43" spans="1:47" ht="36.75" customHeight="1">
      <c r="A43" s="131" t="s">
        <v>127</v>
      </c>
      <c r="B43" s="132">
        <f t="shared" si="12"/>
        <v>409900</v>
      </c>
      <c r="C43" s="146">
        <v>5800</v>
      </c>
      <c r="D43" s="146">
        <v>6600</v>
      </c>
      <c r="E43" s="146">
        <v>4000</v>
      </c>
      <c r="F43" s="146">
        <v>184000</v>
      </c>
      <c r="G43" s="146">
        <v>32400</v>
      </c>
      <c r="H43" s="146">
        <v>68100</v>
      </c>
      <c r="I43" s="146">
        <v>5400</v>
      </c>
      <c r="J43" s="146">
        <v>3000</v>
      </c>
      <c r="K43" s="146">
        <v>1500</v>
      </c>
      <c r="L43" s="146">
        <v>4100</v>
      </c>
      <c r="M43" s="146">
        <v>59000</v>
      </c>
      <c r="N43" s="146">
        <v>2300</v>
      </c>
      <c r="O43" s="146">
        <v>4300</v>
      </c>
      <c r="P43" s="146">
        <v>2300</v>
      </c>
      <c r="Q43" s="146">
        <v>2800</v>
      </c>
      <c r="R43" s="146">
        <v>11000</v>
      </c>
      <c r="S43" s="146">
        <v>3700</v>
      </c>
      <c r="T43" s="146">
        <v>3500</v>
      </c>
      <c r="U43" s="133">
        <v>0</v>
      </c>
      <c r="V43" s="133">
        <v>800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47">
        <v>5300</v>
      </c>
      <c r="AL43" s="136">
        <f t="shared" si="15"/>
        <v>409900</v>
      </c>
      <c r="AM43" s="132">
        <f t="shared" si="16"/>
        <v>404600</v>
      </c>
      <c r="AN43" s="183">
        <f t="shared" si="16"/>
        <v>5300</v>
      </c>
      <c r="AO43" s="138">
        <f t="shared" si="13"/>
        <v>406900</v>
      </c>
      <c r="AP43" s="139">
        <v>402500</v>
      </c>
      <c r="AQ43" s="140">
        <v>4400</v>
      </c>
      <c r="AR43" s="138">
        <f t="shared" si="14"/>
        <v>3000</v>
      </c>
      <c r="AS43" s="139">
        <v>2100</v>
      </c>
      <c r="AT43" s="141">
        <v>900</v>
      </c>
      <c r="AU43" s="142">
        <v>45100</v>
      </c>
    </row>
    <row r="44" spans="1:47" ht="36.75" customHeight="1">
      <c r="A44" s="131" t="s">
        <v>128</v>
      </c>
      <c r="B44" s="132">
        <f t="shared" si="12"/>
        <v>390800</v>
      </c>
      <c r="C44" s="146">
        <v>5100</v>
      </c>
      <c r="D44" s="146">
        <v>6500</v>
      </c>
      <c r="E44" s="146">
        <v>2600</v>
      </c>
      <c r="F44" s="146">
        <v>177400</v>
      </c>
      <c r="G44" s="146">
        <v>33600</v>
      </c>
      <c r="H44" s="146">
        <v>68700</v>
      </c>
      <c r="I44" s="146">
        <v>5900</v>
      </c>
      <c r="J44" s="146">
        <v>2900</v>
      </c>
      <c r="K44" s="146">
        <v>1200</v>
      </c>
      <c r="L44" s="146">
        <v>3800</v>
      </c>
      <c r="M44" s="146">
        <v>50100</v>
      </c>
      <c r="N44" s="146">
        <v>2000</v>
      </c>
      <c r="O44" s="146">
        <v>3800</v>
      </c>
      <c r="P44" s="146">
        <v>1900</v>
      </c>
      <c r="Q44" s="146">
        <v>2300</v>
      </c>
      <c r="R44" s="146">
        <v>9600</v>
      </c>
      <c r="S44" s="146">
        <v>2600</v>
      </c>
      <c r="T44" s="146">
        <v>5200</v>
      </c>
      <c r="U44" s="133">
        <v>0</v>
      </c>
      <c r="V44" s="133">
        <v>800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47">
        <v>4800</v>
      </c>
      <c r="AL44" s="136">
        <f t="shared" si="15"/>
        <v>390800</v>
      </c>
      <c r="AM44" s="132">
        <f t="shared" si="16"/>
        <v>386000</v>
      </c>
      <c r="AN44" s="183">
        <f t="shared" si="16"/>
        <v>4800</v>
      </c>
      <c r="AO44" s="138">
        <f t="shared" si="13"/>
        <v>387700</v>
      </c>
      <c r="AP44" s="139">
        <v>383600</v>
      </c>
      <c r="AQ44" s="140">
        <v>4100</v>
      </c>
      <c r="AR44" s="138">
        <f t="shared" si="14"/>
        <v>3100</v>
      </c>
      <c r="AS44" s="139">
        <v>2400</v>
      </c>
      <c r="AT44" s="141">
        <v>700</v>
      </c>
      <c r="AU44" s="142">
        <v>41200</v>
      </c>
    </row>
    <row r="45" spans="1:47" s="115" customFormat="1" ht="36.75" customHeight="1">
      <c r="A45" s="148" t="s">
        <v>151</v>
      </c>
      <c r="B45" s="149">
        <f>SUM(B33:B44)</f>
        <v>5153200</v>
      </c>
      <c r="C45" s="149">
        <f t="shared" ref="C45:AG45" si="17">SUM(C33:C44)</f>
        <v>53800</v>
      </c>
      <c r="D45" s="149">
        <f t="shared" si="17"/>
        <v>64000</v>
      </c>
      <c r="E45" s="149">
        <f t="shared" si="17"/>
        <v>41900</v>
      </c>
      <c r="F45" s="149">
        <f t="shared" si="17"/>
        <v>2297200</v>
      </c>
      <c r="G45" s="149">
        <f t="shared" si="17"/>
        <v>416500</v>
      </c>
      <c r="H45" s="149">
        <f t="shared" si="17"/>
        <v>967100</v>
      </c>
      <c r="I45" s="149">
        <f t="shared" si="17"/>
        <v>70300</v>
      </c>
      <c r="J45" s="149">
        <f t="shared" si="17"/>
        <v>41800</v>
      </c>
      <c r="K45" s="149">
        <f t="shared" si="17"/>
        <v>20200</v>
      </c>
      <c r="L45" s="149">
        <f t="shared" si="17"/>
        <v>38200</v>
      </c>
      <c r="M45" s="149">
        <f t="shared" si="17"/>
        <v>663800</v>
      </c>
      <c r="N45" s="149">
        <f t="shared" si="17"/>
        <v>25600</v>
      </c>
      <c r="O45" s="149">
        <f t="shared" si="17"/>
        <v>48200</v>
      </c>
      <c r="P45" s="149">
        <f t="shared" si="17"/>
        <v>26400</v>
      </c>
      <c r="Q45" s="149">
        <f t="shared" si="17"/>
        <v>31200</v>
      </c>
      <c r="R45" s="149">
        <f t="shared" si="17"/>
        <v>140700</v>
      </c>
      <c r="S45" s="149">
        <f t="shared" si="17"/>
        <v>34300</v>
      </c>
      <c r="T45" s="149">
        <f t="shared" si="17"/>
        <v>26800</v>
      </c>
      <c r="U45" s="149">
        <f t="shared" si="17"/>
        <v>1400</v>
      </c>
      <c r="V45" s="149">
        <f t="shared" si="17"/>
        <v>12100</v>
      </c>
      <c r="W45" s="149">
        <f t="shared" si="17"/>
        <v>0</v>
      </c>
      <c r="X45" s="149">
        <f t="shared" si="17"/>
        <v>0</v>
      </c>
      <c r="Y45" s="149">
        <f t="shared" si="17"/>
        <v>0</v>
      </c>
      <c r="Z45" s="149">
        <f t="shared" si="17"/>
        <v>0</v>
      </c>
      <c r="AA45" s="149">
        <f t="shared" si="17"/>
        <v>0</v>
      </c>
      <c r="AB45" s="149">
        <f t="shared" si="17"/>
        <v>0</v>
      </c>
      <c r="AC45" s="149">
        <f t="shared" si="17"/>
        <v>0</v>
      </c>
      <c r="AD45" s="149">
        <f t="shared" si="17"/>
        <v>0</v>
      </c>
      <c r="AE45" s="149">
        <f t="shared" si="17"/>
        <v>0</v>
      </c>
      <c r="AF45" s="149">
        <f t="shared" si="17"/>
        <v>0</v>
      </c>
      <c r="AG45" s="149">
        <f t="shared" si="17"/>
        <v>0</v>
      </c>
      <c r="AH45" s="149">
        <f>SUM(AH33:AH44)</f>
        <v>2200</v>
      </c>
      <c r="AI45" s="150">
        <f>SUM(AI33:AI44)</f>
        <v>0</v>
      </c>
      <c r="AJ45" s="150">
        <f>SUM(AJ33:AJ44)</f>
        <v>0</v>
      </c>
      <c r="AK45" s="151">
        <f>SUM(AK33:AK44)</f>
        <v>129500</v>
      </c>
      <c r="AL45" s="152">
        <f t="shared" si="15"/>
        <v>5153200</v>
      </c>
      <c r="AM45" s="149">
        <f>SUM(AM33:AM44)</f>
        <v>5023700</v>
      </c>
      <c r="AN45" s="184">
        <f>SUM(AN33:AN44)</f>
        <v>129500</v>
      </c>
      <c r="AO45" s="154">
        <f t="shared" si="13"/>
        <v>5050000</v>
      </c>
      <c r="AP45" s="155">
        <f>SUM(AP33:AP44)</f>
        <v>4985700</v>
      </c>
      <c r="AQ45" s="155">
        <f>SUM(AQ33:AQ44)</f>
        <v>64300</v>
      </c>
      <c r="AR45" s="154">
        <f t="shared" si="14"/>
        <v>103200</v>
      </c>
      <c r="AS45" s="155">
        <f>SUM(AS33:AS44)</f>
        <v>38000</v>
      </c>
      <c r="AT45" s="156">
        <f>SUM(AT33:AT44)</f>
        <v>65200</v>
      </c>
      <c r="AU45" s="157">
        <f>SUM(AU33:AU44)</f>
        <v>546500</v>
      </c>
    </row>
    <row r="46" spans="1:47" s="185" customFormat="1" ht="33" customHeight="1">
      <c r="AL46" s="115"/>
      <c r="AM46" s="115"/>
      <c r="AN46" s="115"/>
      <c r="AO46" s="115"/>
      <c r="AR46" s="115"/>
    </row>
    <row r="47" spans="1:47" s="185" customFormat="1" ht="33" customHeight="1">
      <c r="AL47" s="115"/>
      <c r="AM47" s="115"/>
      <c r="AN47" s="115"/>
      <c r="AO47" s="115"/>
      <c r="AR47" s="115"/>
    </row>
    <row r="48" spans="1:47" s="185" customFormat="1" ht="33" customHeight="1">
      <c r="AL48" s="115"/>
      <c r="AM48" s="115"/>
      <c r="AN48" s="115"/>
      <c r="AO48" s="115"/>
      <c r="AR48" s="115"/>
    </row>
    <row r="49" spans="38:44" s="185" customFormat="1" ht="33" customHeight="1">
      <c r="AL49" s="115"/>
      <c r="AM49" s="115"/>
      <c r="AN49" s="115"/>
      <c r="AO49" s="115"/>
      <c r="AR49" s="115"/>
    </row>
    <row r="50" spans="38:44" s="185" customFormat="1" ht="33" customHeight="1">
      <c r="AL50" s="115"/>
      <c r="AM50" s="115"/>
      <c r="AN50" s="115"/>
      <c r="AO50" s="115"/>
      <c r="AR50" s="115"/>
    </row>
    <row r="51" spans="38:44" s="185" customFormat="1" ht="33" customHeight="1">
      <c r="AL51" s="115"/>
      <c r="AM51" s="115"/>
      <c r="AN51" s="115"/>
      <c r="AO51" s="115"/>
      <c r="AR51" s="115"/>
    </row>
    <row r="52" spans="38:44" s="185" customFormat="1" ht="33" customHeight="1">
      <c r="AL52" s="115"/>
      <c r="AM52" s="115"/>
      <c r="AN52" s="115"/>
      <c r="AO52" s="115"/>
      <c r="AR52" s="115"/>
    </row>
    <row r="53" spans="38:44" s="185" customFormat="1" ht="33" customHeight="1">
      <c r="AL53" s="115"/>
      <c r="AM53" s="115"/>
      <c r="AN53" s="115"/>
      <c r="AO53" s="115"/>
      <c r="AR53" s="115"/>
    </row>
    <row r="54" spans="38:44" s="185" customFormat="1" ht="33" customHeight="1">
      <c r="AL54" s="115"/>
      <c r="AM54" s="115"/>
      <c r="AN54" s="115"/>
      <c r="AO54" s="115"/>
      <c r="AR54" s="115"/>
    </row>
    <row r="55" spans="38:44" s="185" customFormat="1" ht="33" customHeight="1">
      <c r="AL55" s="115"/>
      <c r="AM55" s="115"/>
      <c r="AN55" s="115"/>
      <c r="AO55" s="115"/>
      <c r="AR55" s="115"/>
    </row>
    <row r="56" spans="38:44" s="185" customFormat="1" ht="33" customHeight="1">
      <c r="AL56" s="115"/>
      <c r="AM56" s="115"/>
      <c r="AN56" s="115"/>
      <c r="AO56" s="115"/>
      <c r="AR56" s="115"/>
    </row>
    <row r="57" spans="38:44" s="185" customFormat="1" ht="33" customHeight="1">
      <c r="AL57" s="115"/>
      <c r="AM57" s="115"/>
      <c r="AN57" s="115"/>
      <c r="AO57" s="115"/>
      <c r="AR57" s="115"/>
    </row>
    <row r="58" spans="38:44" s="185" customFormat="1" ht="33" customHeight="1">
      <c r="AL58" s="115"/>
      <c r="AM58" s="115"/>
      <c r="AN58" s="115"/>
      <c r="AO58" s="115"/>
      <c r="AR58" s="115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rintOptions horizontalCentered="1"/>
  <pageMargins left="0.51181102362204722" right="0" top="0.76" bottom="0.56999999999999995" header="0.51181102362204722" footer="0.35433070866141736"/>
  <pageSetup paperSize="9" scale="30" orientation="landscape" r:id="rId1"/>
  <headerFooter alignWithMargins="0">
    <oddFooter>&amp;R&amp;"ＭＳ 明朝,標準"P.&amp;P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workbookViewId="0">
      <selection sqref="A1:D1"/>
    </sheetView>
  </sheetViews>
  <sheetFormatPr defaultRowHeight="13.5"/>
  <cols>
    <col min="1" max="16384" width="9" style="23"/>
  </cols>
  <sheetData>
    <row r="1" spans="1:30" s="20" customFormat="1" ht="17.25" customHeight="1">
      <c r="A1" s="370" t="str">
        <f>平成17年!A1</f>
        <v>平成17年</v>
      </c>
      <c r="B1" s="370"/>
      <c r="C1" s="370"/>
      <c r="D1" s="370"/>
      <c r="E1" s="17"/>
      <c r="F1" s="17"/>
      <c r="G1" s="17"/>
      <c r="H1" s="17"/>
      <c r="I1" s="17"/>
      <c r="J1" s="18" t="str">
        <f ca="1">RIGHT(CELL("filename",$A$1),LEN(CELL("filename",$A$1))-FIND("]",CELL("filename",$A$1)))</f>
        <v>1月</v>
      </c>
      <c r="K1" s="19" t="s">
        <v>131</v>
      </c>
      <c r="L1" s="17"/>
      <c r="M1" s="17"/>
      <c r="N1" s="17"/>
      <c r="O1" s="17"/>
      <c r="P1" s="17"/>
      <c r="Q1" s="17"/>
    </row>
    <row r="2" spans="1:30" ht="14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ht="17.25">
      <c r="A3" s="24" t="s">
        <v>20</v>
      </c>
      <c r="B3" s="25"/>
      <c r="C3" s="25"/>
      <c r="D3" s="25"/>
      <c r="E3" s="25"/>
      <c r="F3" s="25"/>
      <c r="G3" s="26"/>
      <c r="H3" s="27" t="s">
        <v>21</v>
      </c>
      <c r="I3" s="22"/>
      <c r="J3" s="24" t="s">
        <v>22</v>
      </c>
      <c r="K3" s="25"/>
      <c r="L3" s="28"/>
      <c r="M3" s="25"/>
      <c r="N3" s="25"/>
      <c r="O3" s="25"/>
      <c r="P3" s="25"/>
      <c r="Q3" s="25"/>
      <c r="R3" s="25"/>
      <c r="S3" s="28"/>
      <c r="T3" s="27" t="s">
        <v>23</v>
      </c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ht="14.25">
      <c r="A4" s="29"/>
      <c r="B4" s="30"/>
      <c r="C4" s="31" t="s">
        <v>24</v>
      </c>
      <c r="D4" s="32" t="s">
        <v>25</v>
      </c>
      <c r="E4" s="33" t="s">
        <v>26</v>
      </c>
      <c r="F4" s="34"/>
      <c r="G4" s="35"/>
      <c r="H4" s="36"/>
      <c r="I4" s="37"/>
      <c r="J4" s="29"/>
      <c r="K4" s="31" t="s">
        <v>24</v>
      </c>
      <c r="L4" s="33" t="s">
        <v>27</v>
      </c>
      <c r="M4" s="34"/>
      <c r="N4" s="35"/>
      <c r="O4" s="33" t="s">
        <v>28</v>
      </c>
      <c r="P4" s="34"/>
      <c r="Q4" s="35"/>
      <c r="R4" s="33" t="s">
        <v>29</v>
      </c>
      <c r="S4" s="34"/>
      <c r="T4" s="38"/>
      <c r="U4" s="37"/>
      <c r="V4" s="22"/>
      <c r="W4" s="22"/>
      <c r="X4" s="22"/>
      <c r="Y4" s="22"/>
      <c r="Z4" s="22"/>
      <c r="AA4" s="22"/>
      <c r="AB4" s="22"/>
      <c r="AC4" s="22"/>
      <c r="AD4" s="22"/>
    </row>
    <row r="5" spans="1:30" ht="14.25">
      <c r="A5" s="39" t="s">
        <v>30</v>
      </c>
      <c r="B5" s="40"/>
      <c r="C5" s="41"/>
      <c r="D5" s="42" t="s">
        <v>31</v>
      </c>
      <c r="E5" s="43" t="s">
        <v>32</v>
      </c>
      <c r="F5" s="43" t="s">
        <v>33</v>
      </c>
      <c r="G5" s="43" t="s">
        <v>34</v>
      </c>
      <c r="H5" s="44" t="s">
        <v>35</v>
      </c>
      <c r="I5" s="37"/>
      <c r="J5" s="45" t="s">
        <v>36</v>
      </c>
      <c r="K5" s="41"/>
      <c r="L5" s="43" t="s">
        <v>32</v>
      </c>
      <c r="M5" s="43" t="s">
        <v>33</v>
      </c>
      <c r="N5" s="43" t="s">
        <v>34</v>
      </c>
      <c r="O5" s="43" t="s">
        <v>32</v>
      </c>
      <c r="P5" s="43" t="s">
        <v>33</v>
      </c>
      <c r="Q5" s="43" t="s">
        <v>34</v>
      </c>
      <c r="R5" s="43" t="s">
        <v>32</v>
      </c>
      <c r="S5" s="43" t="s">
        <v>33</v>
      </c>
      <c r="T5" s="46" t="s">
        <v>34</v>
      </c>
      <c r="U5" s="37"/>
      <c r="V5" s="22"/>
      <c r="W5" s="22"/>
      <c r="X5" s="22"/>
      <c r="Y5" s="22"/>
      <c r="Z5" s="22"/>
      <c r="AA5" s="22"/>
      <c r="AB5" s="22"/>
      <c r="AC5" s="22"/>
      <c r="AD5" s="22"/>
    </row>
    <row r="6" spans="1:30" ht="14.25">
      <c r="A6" s="47"/>
      <c r="B6" s="48"/>
      <c r="C6" s="49" t="s">
        <v>37</v>
      </c>
      <c r="D6" s="50">
        <v>436400</v>
      </c>
      <c r="E6" s="50">
        <v>392400</v>
      </c>
      <c r="F6" s="50">
        <v>388100</v>
      </c>
      <c r="G6" s="50">
        <v>4300</v>
      </c>
      <c r="H6" s="51">
        <v>44000</v>
      </c>
      <c r="I6" s="52"/>
      <c r="J6" s="53"/>
      <c r="K6" s="54" t="s">
        <v>38</v>
      </c>
      <c r="L6" s="55">
        <v>392400</v>
      </c>
      <c r="M6" s="55">
        <v>388100</v>
      </c>
      <c r="N6" s="55">
        <v>4300</v>
      </c>
      <c r="O6" s="55">
        <v>389300</v>
      </c>
      <c r="P6" s="55">
        <v>385300</v>
      </c>
      <c r="Q6" s="55">
        <v>4000</v>
      </c>
      <c r="R6" s="55">
        <v>3100</v>
      </c>
      <c r="S6" s="55">
        <v>2800</v>
      </c>
      <c r="T6" s="56">
        <v>300</v>
      </c>
      <c r="U6" s="52"/>
      <c r="V6" s="57"/>
      <c r="W6" s="57"/>
      <c r="X6" s="57"/>
      <c r="Y6" s="57"/>
      <c r="Z6" s="57"/>
      <c r="AA6" s="57"/>
      <c r="AB6" s="57"/>
      <c r="AC6" s="57"/>
      <c r="AD6" s="57"/>
    </row>
    <row r="7" spans="1:30" ht="14.25">
      <c r="A7" s="58" t="s">
        <v>39</v>
      </c>
      <c r="B7" s="59" t="s">
        <v>40</v>
      </c>
      <c r="C7" s="60" t="s">
        <v>41</v>
      </c>
      <c r="D7" s="50">
        <v>420500</v>
      </c>
      <c r="E7" s="50">
        <v>379200</v>
      </c>
      <c r="F7" s="50">
        <v>367500</v>
      </c>
      <c r="G7" s="50">
        <v>11700</v>
      </c>
      <c r="H7" s="61">
        <v>41300</v>
      </c>
      <c r="I7" s="52"/>
      <c r="J7" s="58" t="s">
        <v>42</v>
      </c>
      <c r="K7" s="54" t="s">
        <v>41</v>
      </c>
      <c r="L7" s="55">
        <v>379200</v>
      </c>
      <c r="M7" s="55">
        <v>367500</v>
      </c>
      <c r="N7" s="55">
        <v>11700</v>
      </c>
      <c r="O7" s="55">
        <v>369600</v>
      </c>
      <c r="P7" s="62">
        <v>363500</v>
      </c>
      <c r="Q7" s="62">
        <v>6100</v>
      </c>
      <c r="R7" s="55">
        <v>9600</v>
      </c>
      <c r="S7" s="62">
        <v>4000</v>
      </c>
      <c r="T7" s="63">
        <v>5600</v>
      </c>
      <c r="U7" s="52"/>
      <c r="V7" s="57"/>
      <c r="W7" s="57"/>
      <c r="X7" s="57"/>
      <c r="Y7" s="57"/>
      <c r="Z7" s="57"/>
      <c r="AA7" s="57"/>
      <c r="AB7" s="57"/>
      <c r="AC7" s="57"/>
      <c r="AD7" s="57"/>
    </row>
    <row r="8" spans="1:30" ht="14.25">
      <c r="A8" s="64"/>
      <c r="B8" s="65" t="s">
        <v>43</v>
      </c>
      <c r="C8" s="66" t="s">
        <v>44</v>
      </c>
      <c r="D8" s="67">
        <v>15900</v>
      </c>
      <c r="E8" s="67">
        <v>13200</v>
      </c>
      <c r="F8" s="67">
        <v>20600</v>
      </c>
      <c r="G8" s="67">
        <v>-7400</v>
      </c>
      <c r="H8" s="68">
        <v>2700</v>
      </c>
      <c r="I8" s="37"/>
      <c r="J8" s="69" t="s">
        <v>45</v>
      </c>
      <c r="K8" s="66" t="s">
        <v>44</v>
      </c>
      <c r="L8" s="70">
        <v>13200</v>
      </c>
      <c r="M8" s="70">
        <v>20600</v>
      </c>
      <c r="N8" s="70">
        <v>-7400</v>
      </c>
      <c r="O8" s="70">
        <v>19700</v>
      </c>
      <c r="P8" s="70">
        <v>21800</v>
      </c>
      <c r="Q8" s="70">
        <v>-2100</v>
      </c>
      <c r="R8" s="70">
        <v>-6500</v>
      </c>
      <c r="S8" s="70">
        <v>-1200</v>
      </c>
      <c r="T8" s="71">
        <v>-5300</v>
      </c>
      <c r="U8" s="37"/>
      <c r="V8" s="22"/>
      <c r="W8" s="22"/>
      <c r="X8" s="22"/>
      <c r="Y8" s="22"/>
      <c r="Z8" s="22"/>
      <c r="AA8" s="22"/>
      <c r="AB8" s="22"/>
      <c r="AC8" s="22"/>
      <c r="AD8" s="22"/>
    </row>
    <row r="9" spans="1:30" ht="14.25">
      <c r="A9" s="64"/>
      <c r="B9" s="72"/>
      <c r="C9" s="66" t="s">
        <v>46</v>
      </c>
      <c r="D9" s="73">
        <v>103.78121284185494</v>
      </c>
      <c r="E9" s="73">
        <v>103.48101265822784</v>
      </c>
      <c r="F9" s="73">
        <v>105.60544217687075</v>
      </c>
      <c r="G9" s="73">
        <v>36.752136752136757</v>
      </c>
      <c r="H9" s="74">
        <v>106.53753026634382</v>
      </c>
      <c r="I9" s="37"/>
      <c r="J9" s="64"/>
      <c r="K9" s="66" t="s">
        <v>46</v>
      </c>
      <c r="L9" s="75">
        <v>103.48101265822784</v>
      </c>
      <c r="M9" s="75">
        <v>105.60544217687075</v>
      </c>
      <c r="N9" s="75">
        <v>36.752136752136757</v>
      </c>
      <c r="O9" s="75">
        <v>105.33008658008657</v>
      </c>
      <c r="P9" s="75">
        <v>105.99724896836314</v>
      </c>
      <c r="Q9" s="75">
        <v>65.573770491803273</v>
      </c>
      <c r="R9" s="75">
        <v>32.291666666666671</v>
      </c>
      <c r="S9" s="75">
        <v>70</v>
      </c>
      <c r="T9" s="76">
        <v>5.3571428571428568</v>
      </c>
      <c r="U9" s="37"/>
      <c r="V9" s="22"/>
      <c r="W9" s="22"/>
      <c r="X9" s="22"/>
      <c r="Y9" s="22"/>
      <c r="Z9" s="22"/>
      <c r="AA9" s="22"/>
      <c r="AB9" s="22"/>
      <c r="AC9" s="22"/>
      <c r="AD9" s="22"/>
    </row>
    <row r="10" spans="1:30" ht="14.25">
      <c r="A10" s="64"/>
      <c r="B10" s="77"/>
      <c r="C10" s="66" t="s">
        <v>38</v>
      </c>
      <c r="D10" s="78">
        <v>436400</v>
      </c>
      <c r="E10" s="78">
        <v>392400</v>
      </c>
      <c r="F10" s="78">
        <v>388100</v>
      </c>
      <c r="G10" s="78">
        <v>4300</v>
      </c>
      <c r="H10" s="79">
        <v>44000</v>
      </c>
      <c r="I10" s="80"/>
      <c r="J10" s="64"/>
      <c r="K10" s="66" t="s">
        <v>38</v>
      </c>
      <c r="L10" s="81">
        <v>392400</v>
      </c>
      <c r="M10" s="81">
        <v>388100</v>
      </c>
      <c r="N10" s="81">
        <v>4300</v>
      </c>
      <c r="O10" s="81">
        <v>389300</v>
      </c>
      <c r="P10" s="81">
        <v>385300</v>
      </c>
      <c r="Q10" s="81">
        <v>4000</v>
      </c>
      <c r="R10" s="81">
        <v>3100</v>
      </c>
      <c r="S10" s="81">
        <v>2800</v>
      </c>
      <c r="T10" s="82">
        <v>300</v>
      </c>
      <c r="U10" s="37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ht="14.25">
      <c r="A11" s="64"/>
      <c r="B11" s="65" t="s">
        <v>47</v>
      </c>
      <c r="C11" s="66" t="s">
        <v>41</v>
      </c>
      <c r="D11" s="78">
        <v>420500</v>
      </c>
      <c r="E11" s="78">
        <v>379200</v>
      </c>
      <c r="F11" s="78">
        <v>367500</v>
      </c>
      <c r="G11" s="78">
        <v>11700</v>
      </c>
      <c r="H11" s="79">
        <v>41300</v>
      </c>
      <c r="I11" s="37"/>
      <c r="J11" s="69" t="s">
        <v>48</v>
      </c>
      <c r="K11" s="66" t="s">
        <v>41</v>
      </c>
      <c r="L11" s="81">
        <v>379200</v>
      </c>
      <c r="M11" s="81">
        <v>367500</v>
      </c>
      <c r="N11" s="81">
        <v>11700</v>
      </c>
      <c r="O11" s="81">
        <v>369600</v>
      </c>
      <c r="P11" s="81">
        <v>363500</v>
      </c>
      <c r="Q11" s="81">
        <v>6100</v>
      </c>
      <c r="R11" s="81">
        <v>9600</v>
      </c>
      <c r="S11" s="81">
        <v>4000</v>
      </c>
      <c r="T11" s="82">
        <v>5600</v>
      </c>
      <c r="U11" s="37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ht="14.25">
      <c r="A12" s="69" t="s">
        <v>49</v>
      </c>
      <c r="B12" s="65" t="s">
        <v>50</v>
      </c>
      <c r="C12" s="66" t="s">
        <v>44</v>
      </c>
      <c r="D12" s="67">
        <v>15900</v>
      </c>
      <c r="E12" s="67">
        <v>13200</v>
      </c>
      <c r="F12" s="67">
        <v>20600</v>
      </c>
      <c r="G12" s="67">
        <v>-7400</v>
      </c>
      <c r="H12" s="68">
        <v>2700</v>
      </c>
      <c r="I12" s="37"/>
      <c r="J12" s="69" t="s">
        <v>51</v>
      </c>
      <c r="K12" s="66" t="s">
        <v>44</v>
      </c>
      <c r="L12" s="70">
        <v>13200</v>
      </c>
      <c r="M12" s="70">
        <v>20600</v>
      </c>
      <c r="N12" s="70">
        <v>-7400</v>
      </c>
      <c r="O12" s="70">
        <v>19700</v>
      </c>
      <c r="P12" s="70">
        <v>21800</v>
      </c>
      <c r="Q12" s="70">
        <v>-2100</v>
      </c>
      <c r="R12" s="70">
        <v>-6500</v>
      </c>
      <c r="S12" s="70">
        <v>-1200</v>
      </c>
      <c r="T12" s="71">
        <v>-5300</v>
      </c>
      <c r="U12" s="37"/>
      <c r="V12" s="22"/>
      <c r="W12" s="22"/>
      <c r="X12" s="22"/>
      <c r="Y12" s="22"/>
      <c r="Z12" s="22"/>
      <c r="AA12" s="22"/>
      <c r="AB12" s="22"/>
      <c r="AC12" s="22"/>
      <c r="AD12" s="22"/>
    </row>
    <row r="13" spans="1:30" ht="14.25">
      <c r="A13" s="83"/>
      <c r="B13" s="84"/>
      <c r="C13" s="66" t="s">
        <v>46</v>
      </c>
      <c r="D13" s="73">
        <v>103.78121284185494</v>
      </c>
      <c r="E13" s="73">
        <v>103.48101265822784</v>
      </c>
      <c r="F13" s="73">
        <v>105.60544217687075</v>
      </c>
      <c r="G13" s="73">
        <v>36.752136752136757</v>
      </c>
      <c r="H13" s="74">
        <v>106.53753026634382</v>
      </c>
      <c r="I13" s="37"/>
      <c r="J13" s="83"/>
      <c r="K13" s="66" t="s">
        <v>46</v>
      </c>
      <c r="L13" s="73">
        <v>103.48101265822784</v>
      </c>
      <c r="M13" s="73">
        <v>105.60544217687075</v>
      </c>
      <c r="N13" s="73">
        <v>36.752136752136757</v>
      </c>
      <c r="O13" s="73">
        <v>105.33008658008657</v>
      </c>
      <c r="P13" s="73">
        <v>105.99724896836314</v>
      </c>
      <c r="Q13" s="73">
        <v>65.573770491803273</v>
      </c>
      <c r="R13" s="73">
        <v>32.291666666666671</v>
      </c>
      <c r="S13" s="73">
        <v>70</v>
      </c>
      <c r="T13" s="74">
        <v>5.3571428571428568</v>
      </c>
      <c r="U13" s="37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14.25">
      <c r="A14" s="85"/>
      <c r="B14" s="86"/>
      <c r="C14" s="66" t="s">
        <v>52</v>
      </c>
      <c r="D14" s="73">
        <v>100</v>
      </c>
      <c r="E14" s="73">
        <v>89.917506874427133</v>
      </c>
      <c r="F14" s="73">
        <v>88.932172318973429</v>
      </c>
      <c r="G14" s="73">
        <v>0.98533455545371218</v>
      </c>
      <c r="H14" s="74">
        <v>10.082493125572869</v>
      </c>
      <c r="I14" s="37"/>
      <c r="J14" s="87"/>
      <c r="K14" s="66" t="s">
        <v>52</v>
      </c>
      <c r="L14" s="73">
        <v>100</v>
      </c>
      <c r="M14" s="73">
        <v>98.904179408766566</v>
      </c>
      <c r="N14" s="73">
        <v>1.0958205912334353</v>
      </c>
      <c r="O14" s="73">
        <v>99.209989806320081</v>
      </c>
      <c r="P14" s="73">
        <v>98.190621814475023</v>
      </c>
      <c r="Q14" s="73">
        <v>1.019367991845056</v>
      </c>
      <c r="R14" s="73">
        <v>0.79001019367991843</v>
      </c>
      <c r="S14" s="73">
        <v>0.7135575942915392</v>
      </c>
      <c r="T14" s="74">
        <v>7.64525993883792E-2</v>
      </c>
      <c r="U14" s="37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ht="14.25">
      <c r="A15" s="88" t="s">
        <v>53</v>
      </c>
      <c r="B15" s="89"/>
      <c r="C15" s="90" t="s">
        <v>54</v>
      </c>
      <c r="D15" s="91">
        <v>100</v>
      </c>
      <c r="E15" s="91">
        <v>89.917506874427133</v>
      </c>
      <c r="F15" s="91">
        <v>88.932172318973429</v>
      </c>
      <c r="G15" s="91">
        <v>0.98533455545371218</v>
      </c>
      <c r="H15" s="92">
        <v>10.082493125572869</v>
      </c>
      <c r="I15" s="37"/>
      <c r="J15" s="93" t="s">
        <v>53</v>
      </c>
      <c r="K15" s="90" t="s">
        <v>54</v>
      </c>
      <c r="L15" s="91">
        <v>100</v>
      </c>
      <c r="M15" s="91">
        <v>98.904179408766566</v>
      </c>
      <c r="N15" s="91">
        <v>1.0958205912334353</v>
      </c>
      <c r="O15" s="91">
        <v>99.209989806320081</v>
      </c>
      <c r="P15" s="91">
        <v>98.190621814475023</v>
      </c>
      <c r="Q15" s="91">
        <v>1.019367991845056</v>
      </c>
      <c r="R15" s="91">
        <v>0.79001019367991843</v>
      </c>
      <c r="S15" s="91">
        <v>0.7135575942915392</v>
      </c>
      <c r="T15" s="92">
        <v>7.64525993883792E-2</v>
      </c>
      <c r="U15" s="37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ht="14.25">
      <c r="A16" s="37"/>
      <c r="B16" s="37"/>
      <c r="C16" s="37"/>
      <c r="D16" s="37"/>
      <c r="E16" s="37"/>
      <c r="F16" s="37"/>
      <c r="G16" s="37"/>
      <c r="H16" s="37"/>
      <c r="I16" s="94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94"/>
      <c r="V16" s="94"/>
      <c r="W16" s="94"/>
      <c r="X16" s="94"/>
      <c r="Y16" s="94"/>
      <c r="Z16" s="94"/>
      <c r="AA16" s="94"/>
      <c r="AB16" s="94"/>
      <c r="AC16" s="94"/>
      <c r="AD16" s="94"/>
    </row>
    <row r="17" spans="1:30" ht="17.25">
      <c r="A17" s="24" t="s">
        <v>55</v>
      </c>
      <c r="B17" s="25"/>
      <c r="C17" s="25"/>
      <c r="D17" s="9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8"/>
      <c r="U17" s="25"/>
      <c r="V17" s="25"/>
      <c r="W17" s="25"/>
      <c r="X17" s="25"/>
      <c r="Y17" s="25"/>
      <c r="Z17" s="25"/>
      <c r="AA17" s="25"/>
      <c r="AB17" s="25"/>
      <c r="AC17" s="25"/>
      <c r="AD17" s="27" t="s">
        <v>23</v>
      </c>
    </row>
    <row r="18" spans="1:30" ht="14.25">
      <c r="A18" s="29"/>
      <c r="B18" s="30"/>
      <c r="C18" s="31" t="s">
        <v>24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7"/>
      <c r="X18" s="97"/>
      <c r="Y18" s="97"/>
      <c r="Z18" s="97"/>
      <c r="AA18" s="97"/>
      <c r="AB18" s="97"/>
      <c r="AC18" s="97"/>
      <c r="AD18" s="98"/>
    </row>
    <row r="19" spans="1:30" ht="14.25">
      <c r="A19" s="39" t="s">
        <v>30</v>
      </c>
      <c r="B19" s="40"/>
      <c r="C19" s="41"/>
      <c r="D19" s="99" t="s">
        <v>32</v>
      </c>
      <c r="E19" s="99" t="s">
        <v>56</v>
      </c>
      <c r="F19" s="99" t="s">
        <v>57</v>
      </c>
      <c r="G19" s="99" t="s">
        <v>58</v>
      </c>
      <c r="H19" s="99" t="s">
        <v>59</v>
      </c>
      <c r="I19" s="99" t="s">
        <v>60</v>
      </c>
      <c r="J19" s="99" t="s">
        <v>61</v>
      </c>
      <c r="K19" s="99" t="s">
        <v>62</v>
      </c>
      <c r="L19" s="99" t="s">
        <v>63</v>
      </c>
      <c r="M19" s="99" t="s">
        <v>64</v>
      </c>
      <c r="N19" s="99" t="s">
        <v>65</v>
      </c>
      <c r="O19" s="99" t="s">
        <v>66</v>
      </c>
      <c r="P19" s="99" t="s">
        <v>67</v>
      </c>
      <c r="Q19" s="99" t="s">
        <v>68</v>
      </c>
      <c r="R19" s="99" t="s">
        <v>69</v>
      </c>
      <c r="S19" s="99" t="s">
        <v>70</v>
      </c>
      <c r="T19" s="99" t="s">
        <v>71</v>
      </c>
      <c r="U19" s="99" t="s">
        <v>72</v>
      </c>
      <c r="V19" s="99" t="s">
        <v>73</v>
      </c>
      <c r="W19" s="99" t="s">
        <v>74</v>
      </c>
      <c r="X19" s="99" t="s">
        <v>75</v>
      </c>
      <c r="Y19" s="100" t="s">
        <v>76</v>
      </c>
      <c r="Z19" s="100" t="s">
        <v>77</v>
      </c>
      <c r="AA19" s="100" t="s">
        <v>78</v>
      </c>
      <c r="AB19" s="100" t="s">
        <v>79</v>
      </c>
      <c r="AC19" s="100" t="s">
        <v>80</v>
      </c>
      <c r="AD19" s="44" t="s">
        <v>34</v>
      </c>
    </row>
    <row r="20" spans="1:30" ht="14.25">
      <c r="A20" s="101"/>
      <c r="B20" s="102"/>
      <c r="C20" s="66" t="s">
        <v>38</v>
      </c>
      <c r="D20" s="81">
        <v>392400</v>
      </c>
      <c r="E20" s="81">
        <v>6500</v>
      </c>
      <c r="F20" s="81">
        <v>4900</v>
      </c>
      <c r="G20" s="81">
        <v>2800</v>
      </c>
      <c r="H20" s="81">
        <v>173300</v>
      </c>
      <c r="I20" s="81">
        <v>36500</v>
      </c>
      <c r="J20" s="81">
        <v>69300</v>
      </c>
      <c r="K20" s="81">
        <v>6200</v>
      </c>
      <c r="L20" s="81">
        <v>3300</v>
      </c>
      <c r="M20" s="81">
        <v>1300</v>
      </c>
      <c r="N20" s="81">
        <v>3400</v>
      </c>
      <c r="O20" s="81">
        <v>52600</v>
      </c>
      <c r="P20" s="81">
        <v>2000</v>
      </c>
      <c r="Q20" s="81">
        <v>4100</v>
      </c>
      <c r="R20" s="81">
        <v>1800</v>
      </c>
      <c r="S20" s="81">
        <v>2500</v>
      </c>
      <c r="T20" s="81">
        <v>10800</v>
      </c>
      <c r="U20" s="81">
        <v>2600</v>
      </c>
      <c r="V20" s="81">
        <v>2600</v>
      </c>
      <c r="W20" s="81">
        <v>200</v>
      </c>
      <c r="X20" s="81">
        <v>1000</v>
      </c>
      <c r="Y20" s="103">
        <v>100</v>
      </c>
      <c r="Z20" s="103">
        <v>100</v>
      </c>
      <c r="AA20" s="103">
        <v>100</v>
      </c>
      <c r="AB20" s="103">
        <v>100</v>
      </c>
      <c r="AC20" s="103">
        <v>0</v>
      </c>
      <c r="AD20" s="104">
        <v>4300</v>
      </c>
    </row>
    <row r="21" spans="1:30" ht="14.25">
      <c r="A21" s="105" t="s">
        <v>39</v>
      </c>
      <c r="B21" s="59" t="s">
        <v>40</v>
      </c>
      <c r="C21" s="54" t="s">
        <v>41</v>
      </c>
      <c r="D21" s="55">
        <v>379200</v>
      </c>
      <c r="E21" s="55">
        <v>6400</v>
      </c>
      <c r="F21" s="55">
        <v>5300</v>
      </c>
      <c r="G21" s="55">
        <v>2600</v>
      </c>
      <c r="H21" s="55">
        <v>159400</v>
      </c>
      <c r="I21" s="55">
        <v>31500</v>
      </c>
      <c r="J21" s="55">
        <v>66400</v>
      </c>
      <c r="K21" s="55">
        <v>5800</v>
      </c>
      <c r="L21" s="55">
        <v>3100</v>
      </c>
      <c r="M21" s="55">
        <v>1400</v>
      </c>
      <c r="N21" s="55">
        <v>4200</v>
      </c>
      <c r="O21" s="55">
        <v>52800</v>
      </c>
      <c r="P21" s="55">
        <v>1900</v>
      </c>
      <c r="Q21" s="55">
        <v>4100</v>
      </c>
      <c r="R21" s="55">
        <v>1900</v>
      </c>
      <c r="S21" s="55">
        <v>2600</v>
      </c>
      <c r="T21" s="55">
        <v>12300</v>
      </c>
      <c r="U21" s="55">
        <v>2700</v>
      </c>
      <c r="V21" s="55">
        <v>2300</v>
      </c>
      <c r="W21" s="55">
        <v>0</v>
      </c>
      <c r="X21" s="55">
        <v>800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7">
        <v>11700</v>
      </c>
    </row>
    <row r="22" spans="1:30" ht="14.25">
      <c r="A22" s="108"/>
      <c r="B22" s="65" t="s">
        <v>43</v>
      </c>
      <c r="C22" s="66" t="s">
        <v>44</v>
      </c>
      <c r="D22" s="70">
        <v>13200</v>
      </c>
      <c r="E22" s="70">
        <v>100</v>
      </c>
      <c r="F22" s="70">
        <v>-400</v>
      </c>
      <c r="G22" s="70">
        <v>200</v>
      </c>
      <c r="H22" s="70">
        <v>13900</v>
      </c>
      <c r="I22" s="70">
        <v>5000</v>
      </c>
      <c r="J22" s="70">
        <v>2900</v>
      </c>
      <c r="K22" s="70">
        <v>400</v>
      </c>
      <c r="L22" s="70">
        <v>200</v>
      </c>
      <c r="M22" s="70">
        <v>-100</v>
      </c>
      <c r="N22" s="70">
        <v>-800</v>
      </c>
      <c r="O22" s="70">
        <v>-200</v>
      </c>
      <c r="P22" s="70">
        <v>100</v>
      </c>
      <c r="Q22" s="70">
        <v>0</v>
      </c>
      <c r="R22" s="70">
        <v>-100</v>
      </c>
      <c r="S22" s="70">
        <v>-100</v>
      </c>
      <c r="T22" s="70">
        <v>-1500</v>
      </c>
      <c r="U22" s="70">
        <v>-100</v>
      </c>
      <c r="V22" s="70">
        <v>300</v>
      </c>
      <c r="W22" s="70">
        <v>0</v>
      </c>
      <c r="X22" s="70">
        <v>200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1">
        <v>-7400</v>
      </c>
    </row>
    <row r="23" spans="1:30" ht="14.25">
      <c r="A23" s="108"/>
      <c r="B23" s="72"/>
      <c r="C23" s="66" t="s">
        <v>46</v>
      </c>
      <c r="D23" s="75">
        <v>103.48101265822784</v>
      </c>
      <c r="E23" s="75">
        <v>101.5625</v>
      </c>
      <c r="F23" s="75">
        <v>92.452830188679243</v>
      </c>
      <c r="G23" s="75">
        <v>107.69230769230769</v>
      </c>
      <c r="H23" s="75">
        <v>108.72020075282309</v>
      </c>
      <c r="I23" s="75">
        <v>115.87301587301589</v>
      </c>
      <c r="J23" s="75">
        <v>104.36746987951808</v>
      </c>
      <c r="K23" s="75">
        <v>106.89655172413792</v>
      </c>
      <c r="L23" s="75">
        <v>106.45161290322579</v>
      </c>
      <c r="M23" s="75">
        <v>92.857142857142861</v>
      </c>
      <c r="N23" s="75">
        <v>80.952380952380949</v>
      </c>
      <c r="O23" s="75">
        <v>99.621212121212125</v>
      </c>
      <c r="P23" s="75">
        <v>105.26315789473684</v>
      </c>
      <c r="Q23" s="75">
        <v>100</v>
      </c>
      <c r="R23" s="75">
        <v>94.73684210526315</v>
      </c>
      <c r="S23" s="75">
        <v>96.15384615384616</v>
      </c>
      <c r="T23" s="75">
        <v>87.804878048780495</v>
      </c>
      <c r="U23" s="75">
        <v>96.296296296296291</v>
      </c>
      <c r="V23" s="75">
        <v>113.04347826086956</v>
      </c>
      <c r="W23" s="73">
        <v>0</v>
      </c>
      <c r="X23" s="73">
        <v>125</v>
      </c>
      <c r="Y23" s="109" t="s">
        <v>81</v>
      </c>
      <c r="Z23" s="109" t="s">
        <v>81</v>
      </c>
      <c r="AA23" s="109" t="s">
        <v>81</v>
      </c>
      <c r="AB23" s="109" t="s">
        <v>81</v>
      </c>
      <c r="AC23" s="73">
        <v>0</v>
      </c>
      <c r="AD23" s="76">
        <v>36.752136752136757</v>
      </c>
    </row>
    <row r="24" spans="1:30" ht="14.25">
      <c r="A24" s="108"/>
      <c r="B24" s="77"/>
      <c r="C24" s="66" t="s">
        <v>38</v>
      </c>
      <c r="D24" s="81">
        <v>392400</v>
      </c>
      <c r="E24" s="81">
        <v>6500</v>
      </c>
      <c r="F24" s="81">
        <v>4900</v>
      </c>
      <c r="G24" s="81">
        <v>2800</v>
      </c>
      <c r="H24" s="81">
        <v>173300</v>
      </c>
      <c r="I24" s="81">
        <v>36500</v>
      </c>
      <c r="J24" s="81">
        <v>69300</v>
      </c>
      <c r="K24" s="81">
        <v>6200</v>
      </c>
      <c r="L24" s="81">
        <v>3300</v>
      </c>
      <c r="M24" s="81">
        <v>1300</v>
      </c>
      <c r="N24" s="81">
        <v>3400</v>
      </c>
      <c r="O24" s="81">
        <v>52600</v>
      </c>
      <c r="P24" s="81">
        <v>2000</v>
      </c>
      <c r="Q24" s="81">
        <v>4100</v>
      </c>
      <c r="R24" s="81">
        <v>1800</v>
      </c>
      <c r="S24" s="81">
        <v>2500</v>
      </c>
      <c r="T24" s="81">
        <v>10800</v>
      </c>
      <c r="U24" s="81">
        <v>2600</v>
      </c>
      <c r="V24" s="81">
        <v>2600</v>
      </c>
      <c r="W24" s="81">
        <v>200</v>
      </c>
      <c r="X24" s="81">
        <v>1000</v>
      </c>
      <c r="Y24" s="103">
        <v>100</v>
      </c>
      <c r="Z24" s="103">
        <v>100</v>
      </c>
      <c r="AA24" s="103">
        <v>100</v>
      </c>
      <c r="AB24" s="103">
        <v>100</v>
      </c>
      <c r="AC24" s="103">
        <v>0</v>
      </c>
      <c r="AD24" s="104">
        <v>4300</v>
      </c>
    </row>
    <row r="25" spans="1:30" ht="14.25">
      <c r="A25" s="108"/>
      <c r="B25" s="65" t="s">
        <v>47</v>
      </c>
      <c r="C25" s="66" t="s">
        <v>41</v>
      </c>
      <c r="D25" s="81">
        <v>379200</v>
      </c>
      <c r="E25" s="110">
        <v>6400</v>
      </c>
      <c r="F25" s="110">
        <v>5300</v>
      </c>
      <c r="G25" s="110">
        <v>2600</v>
      </c>
      <c r="H25" s="110">
        <v>159400</v>
      </c>
      <c r="I25" s="110">
        <v>31500</v>
      </c>
      <c r="J25" s="110">
        <v>66400</v>
      </c>
      <c r="K25" s="110">
        <v>5800</v>
      </c>
      <c r="L25" s="110">
        <v>3100</v>
      </c>
      <c r="M25" s="110">
        <v>1400</v>
      </c>
      <c r="N25" s="110">
        <v>4200</v>
      </c>
      <c r="O25" s="110">
        <v>52800</v>
      </c>
      <c r="P25" s="110">
        <v>1900</v>
      </c>
      <c r="Q25" s="110">
        <v>4100</v>
      </c>
      <c r="R25" s="110">
        <v>1900</v>
      </c>
      <c r="S25" s="110">
        <v>2600</v>
      </c>
      <c r="T25" s="110">
        <v>12300</v>
      </c>
      <c r="U25" s="110">
        <v>2700</v>
      </c>
      <c r="V25" s="110">
        <v>2300</v>
      </c>
      <c r="W25" s="110">
        <v>0</v>
      </c>
      <c r="X25" s="110">
        <v>800</v>
      </c>
      <c r="Y25" s="110">
        <v>0</v>
      </c>
      <c r="Z25" s="110">
        <v>0</v>
      </c>
      <c r="AA25" s="110">
        <v>0</v>
      </c>
      <c r="AB25" s="110">
        <v>0</v>
      </c>
      <c r="AC25" s="110">
        <v>0</v>
      </c>
      <c r="AD25" s="111">
        <v>11700</v>
      </c>
    </row>
    <row r="26" spans="1:30" ht="14.25">
      <c r="A26" s="112" t="s">
        <v>49</v>
      </c>
      <c r="B26" s="65" t="s">
        <v>50</v>
      </c>
      <c r="C26" s="66" t="s">
        <v>44</v>
      </c>
      <c r="D26" s="70">
        <v>13200</v>
      </c>
      <c r="E26" s="70">
        <v>100</v>
      </c>
      <c r="F26" s="70">
        <v>-400</v>
      </c>
      <c r="G26" s="70">
        <v>200</v>
      </c>
      <c r="H26" s="70">
        <v>13900</v>
      </c>
      <c r="I26" s="70">
        <v>5000</v>
      </c>
      <c r="J26" s="70">
        <v>2900</v>
      </c>
      <c r="K26" s="70">
        <v>400</v>
      </c>
      <c r="L26" s="70">
        <v>200</v>
      </c>
      <c r="M26" s="70">
        <v>-100</v>
      </c>
      <c r="N26" s="70">
        <v>-800</v>
      </c>
      <c r="O26" s="70">
        <v>-200</v>
      </c>
      <c r="P26" s="70">
        <v>100</v>
      </c>
      <c r="Q26" s="70">
        <v>0</v>
      </c>
      <c r="R26" s="70">
        <v>-100</v>
      </c>
      <c r="S26" s="70">
        <v>-100</v>
      </c>
      <c r="T26" s="70">
        <v>-1500</v>
      </c>
      <c r="U26" s="70">
        <v>-100</v>
      </c>
      <c r="V26" s="70">
        <v>300</v>
      </c>
      <c r="W26" s="70">
        <f>W24-W25</f>
        <v>200</v>
      </c>
      <c r="X26" s="70">
        <f t="shared" ref="X26:AC26" si="0">X24-X25</f>
        <v>200</v>
      </c>
      <c r="Y26" s="70">
        <f t="shared" si="0"/>
        <v>100</v>
      </c>
      <c r="Z26" s="70">
        <f t="shared" si="0"/>
        <v>100</v>
      </c>
      <c r="AA26" s="70">
        <f t="shared" si="0"/>
        <v>100</v>
      </c>
      <c r="AB26" s="70">
        <f t="shared" si="0"/>
        <v>100</v>
      </c>
      <c r="AC26" s="70">
        <f t="shared" si="0"/>
        <v>0</v>
      </c>
      <c r="AD26" s="71">
        <v>-7400</v>
      </c>
    </row>
    <row r="27" spans="1:30" ht="14.25">
      <c r="A27" s="101"/>
      <c r="B27" s="84"/>
      <c r="C27" s="66" t="s">
        <v>46</v>
      </c>
      <c r="D27" s="73">
        <v>103.48101265822784</v>
      </c>
      <c r="E27" s="73">
        <v>101.5625</v>
      </c>
      <c r="F27" s="73">
        <v>92.452830188679243</v>
      </c>
      <c r="G27" s="73">
        <v>107.69230769230769</v>
      </c>
      <c r="H27" s="73">
        <v>108.72020075282309</v>
      </c>
      <c r="I27" s="73">
        <v>115.87301587301589</v>
      </c>
      <c r="J27" s="73">
        <v>104.36746987951808</v>
      </c>
      <c r="K27" s="73">
        <v>106.89655172413792</v>
      </c>
      <c r="L27" s="73">
        <v>106.45161290322579</v>
      </c>
      <c r="M27" s="73">
        <v>92.857142857142861</v>
      </c>
      <c r="N27" s="73">
        <v>80.952380952380949</v>
      </c>
      <c r="O27" s="73">
        <v>99.621212121212125</v>
      </c>
      <c r="P27" s="73">
        <v>105.26315789473684</v>
      </c>
      <c r="Q27" s="73">
        <v>100</v>
      </c>
      <c r="R27" s="73">
        <v>94.73684210526315</v>
      </c>
      <c r="S27" s="73">
        <v>96.15384615384616</v>
      </c>
      <c r="T27" s="73">
        <v>87.804878048780495</v>
      </c>
      <c r="U27" s="73">
        <v>96.296296296296291</v>
      </c>
      <c r="V27" s="73">
        <v>113.04347826086956</v>
      </c>
      <c r="W27" s="73">
        <v>0</v>
      </c>
      <c r="X27" s="73">
        <v>125</v>
      </c>
      <c r="Y27" s="109" t="s">
        <v>81</v>
      </c>
      <c r="Z27" s="109" t="s">
        <v>81</v>
      </c>
      <c r="AA27" s="109" t="s">
        <v>81</v>
      </c>
      <c r="AB27" s="109" t="s">
        <v>81</v>
      </c>
      <c r="AC27" s="73">
        <v>0</v>
      </c>
      <c r="AD27" s="74">
        <v>36.752136752136757</v>
      </c>
    </row>
    <row r="28" spans="1:30" ht="14.25">
      <c r="A28" s="85"/>
      <c r="B28" s="86"/>
      <c r="C28" s="66" t="s">
        <v>52</v>
      </c>
      <c r="D28" s="73">
        <v>100</v>
      </c>
      <c r="E28" s="73">
        <v>1.6564729867482162</v>
      </c>
      <c r="F28" s="73">
        <v>1.2487257900101938</v>
      </c>
      <c r="G28" s="73">
        <v>0.7135575942915392</v>
      </c>
      <c r="H28" s="73">
        <v>44.164118246687053</v>
      </c>
      <c r="I28" s="73">
        <v>9.301732925586137</v>
      </c>
      <c r="J28" s="73">
        <v>17.660550458715598</v>
      </c>
      <c r="K28" s="73">
        <v>1.5800203873598369</v>
      </c>
      <c r="L28" s="73">
        <v>0.84097859327217117</v>
      </c>
      <c r="M28" s="73">
        <v>0.33129459734964323</v>
      </c>
      <c r="N28" s="73">
        <v>0.86646279306829765</v>
      </c>
      <c r="O28" s="73">
        <v>13.404689092762487</v>
      </c>
      <c r="P28" s="73">
        <v>0.509683995922528</v>
      </c>
      <c r="Q28" s="73">
        <v>1.0448521916411826</v>
      </c>
      <c r="R28" s="73">
        <v>0.45871559633027525</v>
      </c>
      <c r="S28" s="73">
        <v>0.63710499490315997</v>
      </c>
      <c r="T28" s="73">
        <v>2.7522935779816518</v>
      </c>
      <c r="U28" s="73">
        <v>0.66258919469928645</v>
      </c>
      <c r="V28" s="73">
        <v>0.66258919469928645</v>
      </c>
      <c r="W28" s="73">
        <v>5.0968399592252807E-2</v>
      </c>
      <c r="X28" s="73">
        <v>0.254841997961264</v>
      </c>
      <c r="Y28" s="73">
        <v>2.5484199796126403E-2</v>
      </c>
      <c r="Z28" s="73">
        <v>2.5484199796126403E-2</v>
      </c>
      <c r="AA28" s="73">
        <v>2.5484199796126403E-2</v>
      </c>
      <c r="AB28" s="73">
        <v>2.5484199796126403E-2</v>
      </c>
      <c r="AC28" s="73">
        <v>0</v>
      </c>
      <c r="AD28" s="74">
        <v>1.0958205912334353</v>
      </c>
    </row>
    <row r="29" spans="1:30" ht="14.25">
      <c r="A29" s="113" t="s">
        <v>53</v>
      </c>
      <c r="B29" s="89"/>
      <c r="C29" s="90" t="s">
        <v>54</v>
      </c>
      <c r="D29" s="91">
        <v>100</v>
      </c>
      <c r="E29" s="91">
        <v>1.6564729867482162</v>
      </c>
      <c r="F29" s="91">
        <v>1.2487257900101938</v>
      </c>
      <c r="G29" s="91">
        <v>0.7135575942915392</v>
      </c>
      <c r="H29" s="91">
        <v>44.164118246687053</v>
      </c>
      <c r="I29" s="91">
        <v>9.301732925586137</v>
      </c>
      <c r="J29" s="91">
        <v>17.660550458715598</v>
      </c>
      <c r="K29" s="91">
        <v>1.5800203873598369</v>
      </c>
      <c r="L29" s="91">
        <v>0.84097859327217117</v>
      </c>
      <c r="M29" s="91">
        <v>0.33129459734964323</v>
      </c>
      <c r="N29" s="91">
        <v>0.86646279306829765</v>
      </c>
      <c r="O29" s="91">
        <v>13.404689092762487</v>
      </c>
      <c r="P29" s="91">
        <v>0.509683995922528</v>
      </c>
      <c r="Q29" s="91">
        <v>1.0448521916411826</v>
      </c>
      <c r="R29" s="91">
        <v>0.45871559633027525</v>
      </c>
      <c r="S29" s="91">
        <v>0.63710499490315997</v>
      </c>
      <c r="T29" s="91">
        <v>2.7522935779816518</v>
      </c>
      <c r="U29" s="91">
        <v>0.66258919469928645</v>
      </c>
      <c r="V29" s="91">
        <v>0.66258919469928645</v>
      </c>
      <c r="W29" s="91">
        <v>5.0968399592252807E-2</v>
      </c>
      <c r="X29" s="91">
        <v>0.254841997961264</v>
      </c>
      <c r="Y29" s="91">
        <v>2.5484199796126403E-2</v>
      </c>
      <c r="Z29" s="91">
        <v>2.5484199796126403E-2</v>
      </c>
      <c r="AA29" s="91">
        <v>2.5484199796126403E-2</v>
      </c>
      <c r="AB29" s="91">
        <v>2.5484199796126403E-2</v>
      </c>
      <c r="AC29" s="91">
        <v>0</v>
      </c>
      <c r="AD29" s="92">
        <v>1.0958205912334353</v>
      </c>
    </row>
    <row r="30" spans="1:30" ht="14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7"/>
      <c r="F1" s="17"/>
      <c r="G1" s="17"/>
      <c r="H1" s="17"/>
      <c r="I1" s="17"/>
      <c r="J1" s="18" t="str">
        <f ca="1">RIGHT(CELL("filename",$A$1),LEN(CELL("filename",$A$1))-FIND("]",CELL("filename",$A$1)))</f>
        <v>２月</v>
      </c>
      <c r="K1" s="19" t="s">
        <v>131</v>
      </c>
      <c r="L1" s="17"/>
      <c r="M1" s="17"/>
      <c r="N1" s="17"/>
      <c r="O1" s="17"/>
      <c r="P1" s="17"/>
      <c r="Q1" s="17"/>
    </row>
    <row r="2" spans="1:37" ht="14.25">
      <c r="A2" s="24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50" t="s">
        <v>20</v>
      </c>
      <c r="B3" s="251"/>
      <c r="C3" s="251"/>
      <c r="D3" s="251"/>
      <c r="E3" s="251"/>
      <c r="F3" s="251"/>
      <c r="G3" s="252"/>
      <c r="H3" s="253" t="s">
        <v>21</v>
      </c>
      <c r="I3" s="188"/>
      <c r="J3" s="250" t="s">
        <v>22</v>
      </c>
      <c r="K3" s="251"/>
      <c r="L3" s="254"/>
      <c r="M3" s="251"/>
      <c r="N3" s="251"/>
      <c r="O3" s="251"/>
      <c r="P3" s="251"/>
      <c r="Q3" s="251"/>
      <c r="R3" s="251"/>
      <c r="S3" s="254"/>
      <c r="T3" s="253" t="s">
        <v>23</v>
      </c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6"/>
      <c r="B4" s="257"/>
      <c r="C4" s="258" t="s">
        <v>24</v>
      </c>
      <c r="D4" s="259" t="s">
        <v>25</v>
      </c>
      <c r="E4" s="260" t="s">
        <v>26</v>
      </c>
      <c r="F4" s="261"/>
      <c r="G4" s="262"/>
      <c r="H4" s="263"/>
      <c r="I4" s="264"/>
      <c r="J4" s="256"/>
      <c r="K4" s="258" t="s">
        <v>24</v>
      </c>
      <c r="L4" s="260" t="s">
        <v>27</v>
      </c>
      <c r="M4" s="261"/>
      <c r="N4" s="262"/>
      <c r="O4" s="260" t="s">
        <v>28</v>
      </c>
      <c r="P4" s="261"/>
      <c r="Q4" s="262"/>
      <c r="R4" s="260" t="s">
        <v>29</v>
      </c>
      <c r="S4" s="261"/>
      <c r="T4" s="265"/>
      <c r="U4" s="264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7" t="s">
        <v>30</v>
      </c>
      <c r="B5" s="268"/>
      <c r="C5" s="269"/>
      <c r="D5" s="270" t="s">
        <v>31</v>
      </c>
      <c r="E5" s="271" t="s">
        <v>32</v>
      </c>
      <c r="F5" s="271" t="s">
        <v>33</v>
      </c>
      <c r="G5" s="271" t="s">
        <v>34</v>
      </c>
      <c r="H5" s="272" t="s">
        <v>35</v>
      </c>
      <c r="I5" s="264"/>
      <c r="J5" s="273" t="s">
        <v>36</v>
      </c>
      <c r="K5" s="269"/>
      <c r="L5" s="271" t="s">
        <v>32</v>
      </c>
      <c r="M5" s="271" t="s">
        <v>33</v>
      </c>
      <c r="N5" s="271" t="s">
        <v>34</v>
      </c>
      <c r="O5" s="271" t="s">
        <v>32</v>
      </c>
      <c r="P5" s="271" t="s">
        <v>33</v>
      </c>
      <c r="Q5" s="271" t="s">
        <v>34</v>
      </c>
      <c r="R5" s="271" t="s">
        <v>32</v>
      </c>
      <c r="S5" s="271" t="s">
        <v>33</v>
      </c>
      <c r="T5" s="274" t="s">
        <v>34</v>
      </c>
      <c r="U5" s="264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344"/>
      <c r="B6" s="345"/>
      <c r="C6" s="346" t="s">
        <v>93</v>
      </c>
      <c r="D6" s="347">
        <v>465100</v>
      </c>
      <c r="E6" s="347">
        <v>421300</v>
      </c>
      <c r="F6" s="347">
        <v>413400</v>
      </c>
      <c r="G6" s="347">
        <v>7900</v>
      </c>
      <c r="H6" s="348">
        <v>43800</v>
      </c>
      <c r="I6" s="349"/>
      <c r="J6" s="350"/>
      <c r="K6" s="351" t="s">
        <v>85</v>
      </c>
      <c r="L6" s="352">
        <v>421300</v>
      </c>
      <c r="M6" s="352">
        <v>413400</v>
      </c>
      <c r="N6" s="352">
        <v>7900</v>
      </c>
      <c r="O6" s="352">
        <v>417700</v>
      </c>
      <c r="P6" s="352">
        <v>411500</v>
      </c>
      <c r="Q6" s="352">
        <v>6200</v>
      </c>
      <c r="R6" s="352">
        <v>3600</v>
      </c>
      <c r="S6" s="352">
        <v>1900</v>
      </c>
      <c r="T6" s="353">
        <v>1700</v>
      </c>
      <c r="U6" s="349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</row>
    <row r="7" spans="1:37" ht="14.25">
      <c r="A7" s="355" t="s">
        <v>39</v>
      </c>
      <c r="B7" s="356" t="s">
        <v>40</v>
      </c>
      <c r="C7" s="357" t="s">
        <v>84</v>
      </c>
      <c r="D7" s="347">
        <v>479500</v>
      </c>
      <c r="E7" s="347">
        <v>436300</v>
      </c>
      <c r="F7" s="347">
        <v>428400</v>
      </c>
      <c r="G7" s="347">
        <v>7900</v>
      </c>
      <c r="H7" s="358">
        <v>43200</v>
      </c>
      <c r="I7" s="349"/>
      <c r="J7" s="355" t="s">
        <v>42</v>
      </c>
      <c r="K7" s="351" t="s">
        <v>84</v>
      </c>
      <c r="L7" s="352">
        <v>436300</v>
      </c>
      <c r="M7" s="352">
        <v>428400</v>
      </c>
      <c r="N7" s="352">
        <v>7900</v>
      </c>
      <c r="O7" s="352">
        <v>431100</v>
      </c>
      <c r="P7" s="359">
        <v>426100</v>
      </c>
      <c r="Q7" s="359">
        <v>5000</v>
      </c>
      <c r="R7" s="352">
        <v>5200</v>
      </c>
      <c r="S7" s="359">
        <v>2300</v>
      </c>
      <c r="T7" s="360">
        <v>2900</v>
      </c>
      <c r="U7" s="349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</row>
    <row r="8" spans="1:37" ht="14.25">
      <c r="A8" s="290"/>
      <c r="B8" s="285" t="s">
        <v>43</v>
      </c>
      <c r="C8" s="281" t="s">
        <v>44</v>
      </c>
      <c r="D8" s="291">
        <v>-14400</v>
      </c>
      <c r="E8" s="291">
        <v>-15000</v>
      </c>
      <c r="F8" s="291">
        <v>-15000</v>
      </c>
      <c r="G8" s="291">
        <v>0</v>
      </c>
      <c r="H8" s="292">
        <v>600</v>
      </c>
      <c r="I8" s="264"/>
      <c r="J8" s="284" t="s">
        <v>45</v>
      </c>
      <c r="K8" s="281" t="s">
        <v>44</v>
      </c>
      <c r="L8" s="293">
        <v>-15000</v>
      </c>
      <c r="M8" s="293">
        <v>-15000</v>
      </c>
      <c r="N8" s="293">
        <v>0</v>
      </c>
      <c r="O8" s="293">
        <v>-13400</v>
      </c>
      <c r="P8" s="293">
        <v>-14600</v>
      </c>
      <c r="Q8" s="293">
        <v>1200</v>
      </c>
      <c r="R8" s="293">
        <v>-1600</v>
      </c>
      <c r="S8" s="293">
        <v>-400</v>
      </c>
      <c r="T8" s="294">
        <v>-1200</v>
      </c>
      <c r="U8" s="264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290"/>
      <c r="B9" s="295"/>
      <c r="C9" s="281" t="s">
        <v>46</v>
      </c>
      <c r="D9" s="296">
        <v>96.996871741397285</v>
      </c>
      <c r="E9" s="296">
        <v>96.561998624799443</v>
      </c>
      <c r="F9" s="296">
        <v>96.498599439775916</v>
      </c>
      <c r="G9" s="296">
        <v>100</v>
      </c>
      <c r="H9" s="297">
        <v>101.38888888888889</v>
      </c>
      <c r="I9" s="264"/>
      <c r="J9" s="290"/>
      <c r="K9" s="281" t="s">
        <v>46</v>
      </c>
      <c r="L9" s="298">
        <v>96.561998624799443</v>
      </c>
      <c r="M9" s="298">
        <v>96.498599439775916</v>
      </c>
      <c r="N9" s="298">
        <v>100</v>
      </c>
      <c r="O9" s="298">
        <v>96.891672465785206</v>
      </c>
      <c r="P9" s="298">
        <v>96.573574278338413</v>
      </c>
      <c r="Q9" s="298">
        <v>124</v>
      </c>
      <c r="R9" s="298">
        <v>69.230769230769226</v>
      </c>
      <c r="S9" s="298">
        <v>82.608695652173907</v>
      </c>
      <c r="T9" s="299">
        <v>58.620689655172406</v>
      </c>
      <c r="U9" s="264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290"/>
      <c r="B10" s="300"/>
      <c r="C10" s="281" t="s">
        <v>85</v>
      </c>
      <c r="D10" s="278">
        <v>901500</v>
      </c>
      <c r="E10" s="278">
        <v>813700</v>
      </c>
      <c r="F10" s="278">
        <v>801500</v>
      </c>
      <c r="G10" s="278">
        <v>12200</v>
      </c>
      <c r="H10" s="279">
        <v>87800</v>
      </c>
      <c r="I10" s="301"/>
      <c r="J10" s="290"/>
      <c r="K10" s="281" t="s">
        <v>85</v>
      </c>
      <c r="L10" s="282">
        <v>813700</v>
      </c>
      <c r="M10" s="282">
        <v>801500</v>
      </c>
      <c r="N10" s="282">
        <v>12200</v>
      </c>
      <c r="O10" s="282">
        <v>807000</v>
      </c>
      <c r="P10" s="282">
        <v>796800</v>
      </c>
      <c r="Q10" s="282">
        <v>10200</v>
      </c>
      <c r="R10" s="282">
        <v>6700</v>
      </c>
      <c r="S10" s="282">
        <v>4700</v>
      </c>
      <c r="T10" s="283">
        <v>2000</v>
      </c>
      <c r="U10" s="264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290"/>
      <c r="B11" s="285" t="s">
        <v>47</v>
      </c>
      <c r="C11" s="281" t="s">
        <v>84</v>
      </c>
      <c r="D11" s="278">
        <v>900000</v>
      </c>
      <c r="E11" s="278">
        <v>815500</v>
      </c>
      <c r="F11" s="278">
        <v>795900</v>
      </c>
      <c r="G11" s="278">
        <v>19600</v>
      </c>
      <c r="H11" s="279">
        <v>84500</v>
      </c>
      <c r="I11" s="264"/>
      <c r="J11" s="284" t="s">
        <v>48</v>
      </c>
      <c r="K11" s="281" t="s">
        <v>84</v>
      </c>
      <c r="L11" s="282">
        <v>815500</v>
      </c>
      <c r="M11" s="282">
        <v>795900</v>
      </c>
      <c r="N11" s="282">
        <v>19600</v>
      </c>
      <c r="O11" s="282">
        <v>800700</v>
      </c>
      <c r="P11" s="282">
        <v>789600</v>
      </c>
      <c r="Q11" s="282">
        <v>11100</v>
      </c>
      <c r="R11" s="282">
        <v>14800</v>
      </c>
      <c r="S11" s="282">
        <v>6300</v>
      </c>
      <c r="T11" s="283">
        <v>8500</v>
      </c>
      <c r="U11" s="264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284" t="s">
        <v>49</v>
      </c>
      <c r="B12" s="285" t="s">
        <v>50</v>
      </c>
      <c r="C12" s="281" t="s">
        <v>44</v>
      </c>
      <c r="D12" s="291">
        <v>1500</v>
      </c>
      <c r="E12" s="291">
        <v>-1800</v>
      </c>
      <c r="F12" s="291">
        <v>5600</v>
      </c>
      <c r="G12" s="291">
        <v>-7400</v>
      </c>
      <c r="H12" s="292">
        <v>3300</v>
      </c>
      <c r="I12" s="264"/>
      <c r="J12" s="284" t="s">
        <v>51</v>
      </c>
      <c r="K12" s="281" t="s">
        <v>44</v>
      </c>
      <c r="L12" s="293">
        <v>-1800</v>
      </c>
      <c r="M12" s="293">
        <v>5600</v>
      </c>
      <c r="N12" s="293">
        <v>-7400</v>
      </c>
      <c r="O12" s="293">
        <v>6300</v>
      </c>
      <c r="P12" s="293">
        <v>7200</v>
      </c>
      <c r="Q12" s="293">
        <v>-900</v>
      </c>
      <c r="R12" s="293">
        <v>-8100</v>
      </c>
      <c r="S12" s="293">
        <v>-1600</v>
      </c>
      <c r="T12" s="294">
        <v>-6500</v>
      </c>
      <c r="U12" s="264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302"/>
      <c r="B13" s="303"/>
      <c r="C13" s="281" t="s">
        <v>46</v>
      </c>
      <c r="D13" s="296">
        <v>100.16666666666667</v>
      </c>
      <c r="E13" s="296">
        <v>99.779276517473946</v>
      </c>
      <c r="F13" s="296">
        <v>100.70360598065085</v>
      </c>
      <c r="G13" s="296">
        <v>62.244897959183675</v>
      </c>
      <c r="H13" s="297">
        <v>103.90532544378699</v>
      </c>
      <c r="I13" s="264"/>
      <c r="J13" s="302"/>
      <c r="K13" s="281" t="s">
        <v>46</v>
      </c>
      <c r="L13" s="296">
        <v>99.779276517473946</v>
      </c>
      <c r="M13" s="296">
        <v>100.70360598065085</v>
      </c>
      <c r="N13" s="296">
        <v>62.244897959183675</v>
      </c>
      <c r="O13" s="296">
        <v>100.78681153990259</v>
      </c>
      <c r="P13" s="296">
        <v>100.91185410334347</v>
      </c>
      <c r="Q13" s="296">
        <v>91.891891891891902</v>
      </c>
      <c r="R13" s="296">
        <v>45.270270270270267</v>
      </c>
      <c r="S13" s="296">
        <v>74.603174603174608</v>
      </c>
      <c r="T13" s="297">
        <v>23.52941176470588</v>
      </c>
      <c r="U13" s="264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304"/>
      <c r="B14" s="305"/>
      <c r="C14" s="281" t="s">
        <v>52</v>
      </c>
      <c r="D14" s="296">
        <v>100</v>
      </c>
      <c r="E14" s="296">
        <v>90.582670393463772</v>
      </c>
      <c r="F14" s="296">
        <v>88.88411094388303</v>
      </c>
      <c r="G14" s="296">
        <v>1.6985594495807352</v>
      </c>
      <c r="H14" s="297">
        <v>9.417329606536228</v>
      </c>
      <c r="I14" s="264"/>
      <c r="J14" s="275"/>
      <c r="K14" s="281" t="s">
        <v>52</v>
      </c>
      <c r="L14" s="296">
        <v>100</v>
      </c>
      <c r="M14" s="296">
        <v>98.124851649655824</v>
      </c>
      <c r="N14" s="296">
        <v>1.8751483503441728</v>
      </c>
      <c r="O14" s="296">
        <v>99.145502017564667</v>
      </c>
      <c r="P14" s="296">
        <v>97.673866603370513</v>
      </c>
      <c r="Q14" s="296">
        <v>1.4716354141941608</v>
      </c>
      <c r="R14" s="296">
        <v>0.85449798243531927</v>
      </c>
      <c r="S14" s="296">
        <v>0.45098504628530739</v>
      </c>
      <c r="T14" s="297">
        <v>0.40351293615001188</v>
      </c>
      <c r="U14" s="264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306" t="s">
        <v>53</v>
      </c>
      <c r="B15" s="307"/>
      <c r="C15" s="308" t="s">
        <v>54</v>
      </c>
      <c r="D15" s="309">
        <v>100</v>
      </c>
      <c r="E15" s="309">
        <v>90.260676650027733</v>
      </c>
      <c r="F15" s="309">
        <v>88.90737659456461</v>
      </c>
      <c r="G15" s="309">
        <v>1.3533000554631172</v>
      </c>
      <c r="H15" s="310">
        <v>9.7393233499722687</v>
      </c>
      <c r="I15" s="264"/>
      <c r="J15" s="311" t="s">
        <v>53</v>
      </c>
      <c r="K15" s="308" t="s">
        <v>54</v>
      </c>
      <c r="L15" s="309">
        <v>100</v>
      </c>
      <c r="M15" s="309">
        <v>98.500675924788013</v>
      </c>
      <c r="N15" s="309">
        <v>1.4993240752119945</v>
      </c>
      <c r="O15" s="309">
        <v>99.176600712793416</v>
      </c>
      <c r="P15" s="309">
        <v>97.923067469583387</v>
      </c>
      <c r="Q15" s="309">
        <v>1.2535332432100281</v>
      </c>
      <c r="R15" s="309">
        <v>0.82339928720658717</v>
      </c>
      <c r="S15" s="309">
        <v>0.5776084552046209</v>
      </c>
      <c r="T15" s="310">
        <v>0.2457908320019663</v>
      </c>
      <c r="U15" s="264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264"/>
      <c r="B16" s="264"/>
      <c r="C16" s="264"/>
      <c r="D16" s="264"/>
      <c r="E16" s="264"/>
      <c r="F16" s="264"/>
      <c r="G16" s="264"/>
      <c r="H16" s="264"/>
      <c r="I16" s="312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250" t="s">
        <v>55</v>
      </c>
      <c r="B17" s="251"/>
      <c r="C17" s="251"/>
      <c r="D17" s="339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4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3" t="s">
        <v>23</v>
      </c>
    </row>
    <row r="18" spans="1:37" ht="14.25">
      <c r="A18" s="256"/>
      <c r="B18" s="257"/>
      <c r="C18" s="258" t="s">
        <v>24</v>
      </c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40"/>
    </row>
    <row r="19" spans="1:37" ht="14.25">
      <c r="A19" s="267" t="s">
        <v>30</v>
      </c>
      <c r="B19" s="268"/>
      <c r="C19" s="269"/>
      <c r="D19" s="318" t="s">
        <v>32</v>
      </c>
      <c r="E19" s="318" t="s">
        <v>56</v>
      </c>
      <c r="F19" s="318" t="s">
        <v>57</v>
      </c>
      <c r="G19" s="318" t="s">
        <v>58</v>
      </c>
      <c r="H19" s="318" t="s">
        <v>59</v>
      </c>
      <c r="I19" s="318" t="s">
        <v>60</v>
      </c>
      <c r="J19" s="318" t="s">
        <v>61</v>
      </c>
      <c r="K19" s="318" t="s">
        <v>62</v>
      </c>
      <c r="L19" s="318" t="s">
        <v>63</v>
      </c>
      <c r="M19" s="318" t="s">
        <v>64</v>
      </c>
      <c r="N19" s="318" t="s">
        <v>65</v>
      </c>
      <c r="O19" s="318" t="s">
        <v>66</v>
      </c>
      <c r="P19" s="318" t="s">
        <v>67</v>
      </c>
      <c r="Q19" s="318" t="s">
        <v>68</v>
      </c>
      <c r="R19" s="318" t="s">
        <v>69</v>
      </c>
      <c r="S19" s="318" t="s">
        <v>70</v>
      </c>
      <c r="T19" s="318" t="s">
        <v>71</v>
      </c>
      <c r="U19" s="318" t="s">
        <v>72</v>
      </c>
      <c r="V19" s="318" t="s">
        <v>73</v>
      </c>
      <c r="W19" s="318" t="s">
        <v>74</v>
      </c>
      <c r="X19" s="318" t="s">
        <v>75</v>
      </c>
      <c r="Y19" s="319" t="s">
        <v>76</v>
      </c>
      <c r="Z19" s="319" t="s">
        <v>77</v>
      </c>
      <c r="AA19" s="319" t="s">
        <v>78</v>
      </c>
      <c r="AB19" s="319" t="s">
        <v>79</v>
      </c>
      <c r="AC19" s="319" t="s">
        <v>92</v>
      </c>
      <c r="AD19" s="319" t="s">
        <v>91</v>
      </c>
      <c r="AE19" s="319" t="s">
        <v>90</v>
      </c>
      <c r="AF19" s="319" t="s">
        <v>89</v>
      </c>
      <c r="AG19" s="319" t="s">
        <v>88</v>
      </c>
      <c r="AH19" s="320" t="s">
        <v>87</v>
      </c>
      <c r="AI19" s="319" t="s">
        <v>86</v>
      </c>
      <c r="AJ19" s="319" t="s">
        <v>80</v>
      </c>
      <c r="AK19" s="272" t="s">
        <v>34</v>
      </c>
    </row>
    <row r="20" spans="1:37" ht="14.25">
      <c r="A20" s="321"/>
      <c r="B20" s="276"/>
      <c r="C20" s="281" t="s">
        <v>85</v>
      </c>
      <c r="D20" s="282">
        <v>421300</v>
      </c>
      <c r="E20" s="282">
        <v>9100</v>
      </c>
      <c r="F20" s="282">
        <v>5500</v>
      </c>
      <c r="G20" s="282">
        <v>3000</v>
      </c>
      <c r="H20" s="282">
        <v>183400</v>
      </c>
      <c r="I20" s="282">
        <v>36300</v>
      </c>
      <c r="J20" s="282">
        <v>77100</v>
      </c>
      <c r="K20" s="282">
        <v>5600</v>
      </c>
      <c r="L20" s="282">
        <v>3500</v>
      </c>
      <c r="M20" s="282">
        <v>1700</v>
      </c>
      <c r="N20" s="282">
        <v>3700</v>
      </c>
      <c r="O20" s="282">
        <v>57200</v>
      </c>
      <c r="P20" s="282">
        <v>2100</v>
      </c>
      <c r="Q20" s="282">
        <v>3500</v>
      </c>
      <c r="R20" s="282">
        <v>1900</v>
      </c>
      <c r="S20" s="282">
        <v>2500</v>
      </c>
      <c r="T20" s="282">
        <v>9200</v>
      </c>
      <c r="U20" s="282">
        <v>2600</v>
      </c>
      <c r="V20" s="282">
        <v>3000</v>
      </c>
      <c r="W20" s="282">
        <v>400</v>
      </c>
      <c r="X20" s="282">
        <v>900</v>
      </c>
      <c r="Y20" s="322">
        <v>0</v>
      </c>
      <c r="Z20" s="322">
        <v>0</v>
      </c>
      <c r="AA20" s="322">
        <v>100</v>
      </c>
      <c r="AB20" s="322">
        <v>0</v>
      </c>
      <c r="AC20" s="322">
        <v>100</v>
      </c>
      <c r="AD20" s="322">
        <v>100</v>
      </c>
      <c r="AE20" s="322">
        <v>100</v>
      </c>
      <c r="AF20" s="322">
        <v>300</v>
      </c>
      <c r="AG20" s="322">
        <v>300</v>
      </c>
      <c r="AH20" s="322">
        <v>100</v>
      </c>
      <c r="AI20" s="322">
        <v>100</v>
      </c>
      <c r="AJ20" s="322">
        <v>0</v>
      </c>
      <c r="AK20" s="342">
        <v>7900</v>
      </c>
    </row>
    <row r="21" spans="1:37" ht="14.25">
      <c r="A21" s="361" t="s">
        <v>39</v>
      </c>
      <c r="B21" s="356" t="s">
        <v>40</v>
      </c>
      <c r="C21" s="351" t="s">
        <v>84</v>
      </c>
      <c r="D21" s="352">
        <v>436300</v>
      </c>
      <c r="E21" s="352">
        <v>6400</v>
      </c>
      <c r="F21" s="352">
        <v>5800</v>
      </c>
      <c r="G21" s="352">
        <v>3300</v>
      </c>
      <c r="H21" s="352">
        <v>195600</v>
      </c>
      <c r="I21" s="352">
        <v>36300</v>
      </c>
      <c r="J21" s="352">
        <v>77800</v>
      </c>
      <c r="K21" s="352">
        <v>6200</v>
      </c>
      <c r="L21" s="352">
        <v>3500</v>
      </c>
      <c r="M21" s="352">
        <v>2000</v>
      </c>
      <c r="N21" s="352">
        <v>3800</v>
      </c>
      <c r="O21" s="352">
        <v>58800</v>
      </c>
      <c r="P21" s="352">
        <v>2100</v>
      </c>
      <c r="Q21" s="352">
        <v>4300</v>
      </c>
      <c r="R21" s="352">
        <v>2400</v>
      </c>
      <c r="S21" s="352">
        <v>2600</v>
      </c>
      <c r="T21" s="352">
        <v>10100</v>
      </c>
      <c r="U21" s="352">
        <v>2900</v>
      </c>
      <c r="V21" s="352">
        <v>3400</v>
      </c>
      <c r="W21" s="352">
        <v>0</v>
      </c>
      <c r="X21" s="352">
        <v>1100</v>
      </c>
      <c r="Y21" s="362">
        <v>0</v>
      </c>
      <c r="Z21" s="362">
        <v>0</v>
      </c>
      <c r="AA21" s="362">
        <v>0</v>
      </c>
      <c r="AB21" s="362">
        <v>0</v>
      </c>
      <c r="AC21" s="362">
        <v>0</v>
      </c>
      <c r="AD21" s="362">
        <v>0</v>
      </c>
      <c r="AE21" s="362">
        <v>0</v>
      </c>
      <c r="AF21" s="362">
        <v>0</v>
      </c>
      <c r="AG21" s="362">
        <v>0</v>
      </c>
      <c r="AH21" s="362">
        <v>0</v>
      </c>
      <c r="AI21" s="362">
        <v>0</v>
      </c>
      <c r="AJ21" s="362">
        <v>0</v>
      </c>
      <c r="AK21" s="363">
        <v>7900</v>
      </c>
    </row>
    <row r="22" spans="1:37" ht="14.25">
      <c r="A22" s="325"/>
      <c r="B22" s="285" t="s">
        <v>43</v>
      </c>
      <c r="C22" s="281" t="s">
        <v>44</v>
      </c>
      <c r="D22" s="293">
        <v>-15000</v>
      </c>
      <c r="E22" s="293">
        <v>2700</v>
      </c>
      <c r="F22" s="293">
        <v>-300</v>
      </c>
      <c r="G22" s="293">
        <v>-300</v>
      </c>
      <c r="H22" s="293">
        <v>-12200</v>
      </c>
      <c r="I22" s="293">
        <v>0</v>
      </c>
      <c r="J22" s="293">
        <v>-700</v>
      </c>
      <c r="K22" s="293">
        <v>-600</v>
      </c>
      <c r="L22" s="293">
        <v>0</v>
      </c>
      <c r="M22" s="293">
        <v>-300</v>
      </c>
      <c r="N22" s="293">
        <v>-100</v>
      </c>
      <c r="O22" s="293">
        <v>-1600</v>
      </c>
      <c r="P22" s="293">
        <v>0</v>
      </c>
      <c r="Q22" s="293">
        <v>-800</v>
      </c>
      <c r="R22" s="293">
        <v>-500</v>
      </c>
      <c r="S22" s="293">
        <v>-100</v>
      </c>
      <c r="T22" s="293">
        <v>-900</v>
      </c>
      <c r="U22" s="293">
        <v>-300</v>
      </c>
      <c r="V22" s="293">
        <v>-400</v>
      </c>
      <c r="W22" s="293">
        <v>0</v>
      </c>
      <c r="X22" s="293">
        <v>-200</v>
      </c>
      <c r="Y22" s="293">
        <v>0</v>
      </c>
      <c r="Z22" s="293">
        <v>0</v>
      </c>
      <c r="AA22" s="293">
        <v>0</v>
      </c>
      <c r="AB22" s="293">
        <v>0</v>
      </c>
      <c r="AC22" s="293">
        <v>0</v>
      </c>
      <c r="AD22" s="293">
        <v>0</v>
      </c>
      <c r="AE22" s="293">
        <v>0</v>
      </c>
      <c r="AF22" s="293">
        <v>0</v>
      </c>
      <c r="AG22" s="293">
        <v>0</v>
      </c>
      <c r="AH22" s="293">
        <v>0</v>
      </c>
      <c r="AI22" s="293">
        <v>0</v>
      </c>
      <c r="AJ22" s="293">
        <v>0</v>
      </c>
      <c r="AK22" s="294">
        <v>0</v>
      </c>
    </row>
    <row r="23" spans="1:37" ht="14.25">
      <c r="A23" s="325"/>
      <c r="B23" s="295"/>
      <c r="C23" s="281" t="s">
        <v>46</v>
      </c>
      <c r="D23" s="298">
        <v>96.561998624799443</v>
      </c>
      <c r="E23" s="298">
        <v>142.1875</v>
      </c>
      <c r="F23" s="298">
        <v>94.827586206896555</v>
      </c>
      <c r="G23" s="298">
        <v>90.909090909090907</v>
      </c>
      <c r="H23" s="298">
        <v>93.762781186094074</v>
      </c>
      <c r="I23" s="298">
        <v>100</v>
      </c>
      <c r="J23" s="298">
        <v>99.100257069408741</v>
      </c>
      <c r="K23" s="298">
        <v>90.322580645161281</v>
      </c>
      <c r="L23" s="298">
        <v>100</v>
      </c>
      <c r="M23" s="298">
        <v>85</v>
      </c>
      <c r="N23" s="298">
        <v>97.368421052631575</v>
      </c>
      <c r="O23" s="298">
        <v>97.278911564625844</v>
      </c>
      <c r="P23" s="298">
        <v>100</v>
      </c>
      <c r="Q23" s="298">
        <v>81.395348837209298</v>
      </c>
      <c r="R23" s="298">
        <v>79.166666666666657</v>
      </c>
      <c r="S23" s="298">
        <v>96.15384615384616</v>
      </c>
      <c r="T23" s="298">
        <v>91.089108910891099</v>
      </c>
      <c r="U23" s="298">
        <v>89.65517241379311</v>
      </c>
      <c r="V23" s="298">
        <v>88.235294117647058</v>
      </c>
      <c r="W23" s="296">
        <v>0</v>
      </c>
      <c r="X23" s="296">
        <v>81.818181818181827</v>
      </c>
      <c r="Y23" s="296">
        <v>0</v>
      </c>
      <c r="Z23" s="296">
        <v>0</v>
      </c>
      <c r="AA23" s="327" t="s">
        <v>81</v>
      </c>
      <c r="AB23" s="296">
        <v>0</v>
      </c>
      <c r="AC23" s="327" t="s">
        <v>81</v>
      </c>
      <c r="AD23" s="327" t="s">
        <v>81</v>
      </c>
      <c r="AE23" s="327" t="s">
        <v>81</v>
      </c>
      <c r="AF23" s="327" t="s">
        <v>81</v>
      </c>
      <c r="AG23" s="327" t="s">
        <v>81</v>
      </c>
      <c r="AH23" s="327" t="s">
        <v>81</v>
      </c>
      <c r="AI23" s="327" t="s">
        <v>81</v>
      </c>
      <c r="AJ23" s="296">
        <v>0</v>
      </c>
      <c r="AK23" s="299">
        <v>100</v>
      </c>
    </row>
    <row r="24" spans="1:37" ht="14.25">
      <c r="A24" s="325"/>
      <c r="B24" s="300"/>
      <c r="C24" s="281" t="s">
        <v>85</v>
      </c>
      <c r="D24" s="282">
        <v>813700</v>
      </c>
      <c r="E24" s="282">
        <v>15600</v>
      </c>
      <c r="F24" s="282">
        <v>10400</v>
      </c>
      <c r="G24" s="282">
        <v>5800</v>
      </c>
      <c r="H24" s="282">
        <v>356700</v>
      </c>
      <c r="I24" s="282">
        <v>72800</v>
      </c>
      <c r="J24" s="282">
        <v>146400</v>
      </c>
      <c r="K24" s="282">
        <v>11800</v>
      </c>
      <c r="L24" s="282">
        <v>6800</v>
      </c>
      <c r="M24" s="282">
        <v>3000</v>
      </c>
      <c r="N24" s="282">
        <v>7100</v>
      </c>
      <c r="O24" s="282">
        <v>109800</v>
      </c>
      <c r="P24" s="282">
        <v>4100</v>
      </c>
      <c r="Q24" s="282">
        <v>7600</v>
      </c>
      <c r="R24" s="282">
        <v>3700</v>
      </c>
      <c r="S24" s="282">
        <v>5000</v>
      </c>
      <c r="T24" s="282">
        <v>20000</v>
      </c>
      <c r="U24" s="282">
        <v>5200</v>
      </c>
      <c r="V24" s="282">
        <v>5600</v>
      </c>
      <c r="W24" s="282">
        <v>600</v>
      </c>
      <c r="X24" s="282">
        <v>1900</v>
      </c>
      <c r="Y24" s="322">
        <v>100</v>
      </c>
      <c r="Z24" s="322">
        <v>100</v>
      </c>
      <c r="AA24" s="322">
        <v>200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300</v>
      </c>
      <c r="AG24" s="322">
        <v>300</v>
      </c>
      <c r="AH24" s="322">
        <v>100</v>
      </c>
      <c r="AI24" s="322">
        <v>100</v>
      </c>
      <c r="AJ24" s="322">
        <v>0</v>
      </c>
      <c r="AK24" s="342">
        <v>12200</v>
      </c>
    </row>
    <row r="25" spans="1:37" ht="14.25">
      <c r="A25" s="325"/>
      <c r="B25" s="285" t="s">
        <v>47</v>
      </c>
      <c r="C25" s="281" t="s">
        <v>84</v>
      </c>
      <c r="D25" s="282">
        <v>815500</v>
      </c>
      <c r="E25" s="326">
        <v>12800</v>
      </c>
      <c r="F25" s="326">
        <v>11100</v>
      </c>
      <c r="G25" s="326">
        <v>5900</v>
      </c>
      <c r="H25" s="326">
        <v>355000</v>
      </c>
      <c r="I25" s="326">
        <v>67800</v>
      </c>
      <c r="J25" s="326">
        <v>144200</v>
      </c>
      <c r="K25" s="326">
        <v>12000</v>
      </c>
      <c r="L25" s="326">
        <v>6600</v>
      </c>
      <c r="M25" s="326">
        <v>3400</v>
      </c>
      <c r="N25" s="326">
        <v>8000</v>
      </c>
      <c r="O25" s="326">
        <v>111600</v>
      </c>
      <c r="P25" s="326">
        <v>4000</v>
      </c>
      <c r="Q25" s="326">
        <v>8400</v>
      </c>
      <c r="R25" s="326">
        <v>4300</v>
      </c>
      <c r="S25" s="326">
        <v>5200</v>
      </c>
      <c r="T25" s="326">
        <v>22400</v>
      </c>
      <c r="U25" s="326">
        <v>5600</v>
      </c>
      <c r="V25" s="326">
        <v>5700</v>
      </c>
      <c r="W25" s="326">
        <v>0</v>
      </c>
      <c r="X25" s="326">
        <v>1900</v>
      </c>
      <c r="Y25" s="326">
        <v>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289">
        <v>19600</v>
      </c>
    </row>
    <row r="26" spans="1:37" ht="14.25">
      <c r="A26" s="324" t="s">
        <v>49</v>
      </c>
      <c r="B26" s="285" t="s">
        <v>50</v>
      </c>
      <c r="C26" s="281" t="s">
        <v>44</v>
      </c>
      <c r="D26" s="293">
        <v>-1800</v>
      </c>
      <c r="E26" s="293">
        <v>2800</v>
      </c>
      <c r="F26" s="293">
        <v>-700</v>
      </c>
      <c r="G26" s="293">
        <v>-100</v>
      </c>
      <c r="H26" s="293">
        <v>1700</v>
      </c>
      <c r="I26" s="293">
        <v>5000</v>
      </c>
      <c r="J26" s="293">
        <v>2200</v>
      </c>
      <c r="K26" s="293">
        <v>-200</v>
      </c>
      <c r="L26" s="293">
        <v>200</v>
      </c>
      <c r="M26" s="293">
        <v>-400</v>
      </c>
      <c r="N26" s="293">
        <v>-900</v>
      </c>
      <c r="O26" s="293">
        <v>-1800</v>
      </c>
      <c r="P26" s="293">
        <v>100</v>
      </c>
      <c r="Q26" s="293">
        <v>-800</v>
      </c>
      <c r="R26" s="293">
        <v>-600</v>
      </c>
      <c r="S26" s="293">
        <v>-200</v>
      </c>
      <c r="T26" s="293">
        <v>-2400</v>
      </c>
      <c r="U26" s="293">
        <v>-400</v>
      </c>
      <c r="V26" s="293">
        <v>-100</v>
      </c>
      <c r="W26" s="293">
        <f t="shared" ref="W26:AJ26" si="0">W24-W25</f>
        <v>600</v>
      </c>
      <c r="X26" s="293">
        <f t="shared" si="0"/>
        <v>0</v>
      </c>
      <c r="Y26" s="293">
        <f t="shared" si="0"/>
        <v>100</v>
      </c>
      <c r="Z26" s="293">
        <f t="shared" si="0"/>
        <v>100</v>
      </c>
      <c r="AA26" s="293">
        <f t="shared" si="0"/>
        <v>200</v>
      </c>
      <c r="AB26" s="293">
        <f t="shared" si="0"/>
        <v>100</v>
      </c>
      <c r="AC26" s="293">
        <f t="shared" si="0"/>
        <v>100</v>
      </c>
      <c r="AD26" s="293">
        <f t="shared" si="0"/>
        <v>100</v>
      </c>
      <c r="AE26" s="293">
        <f t="shared" si="0"/>
        <v>100</v>
      </c>
      <c r="AF26" s="293">
        <f t="shared" si="0"/>
        <v>300</v>
      </c>
      <c r="AG26" s="293">
        <f t="shared" si="0"/>
        <v>300</v>
      </c>
      <c r="AH26" s="293">
        <f t="shared" si="0"/>
        <v>100</v>
      </c>
      <c r="AI26" s="293">
        <f t="shared" si="0"/>
        <v>100</v>
      </c>
      <c r="AJ26" s="293">
        <f t="shared" si="0"/>
        <v>0</v>
      </c>
      <c r="AK26" s="294">
        <v>-7400</v>
      </c>
    </row>
    <row r="27" spans="1:37" ht="14.25">
      <c r="A27" s="321"/>
      <c r="B27" s="303"/>
      <c r="C27" s="281" t="s">
        <v>46</v>
      </c>
      <c r="D27" s="296">
        <v>99.779276517473946</v>
      </c>
      <c r="E27" s="296">
        <v>121.875</v>
      </c>
      <c r="F27" s="296">
        <v>93.693693693693689</v>
      </c>
      <c r="G27" s="296">
        <v>98.305084745762713</v>
      </c>
      <c r="H27" s="296">
        <v>100.47887323943662</v>
      </c>
      <c r="I27" s="296">
        <v>107.37463126843659</v>
      </c>
      <c r="J27" s="296">
        <v>101.52565880721221</v>
      </c>
      <c r="K27" s="296">
        <v>98.333333333333329</v>
      </c>
      <c r="L27" s="296">
        <v>103.03030303030303</v>
      </c>
      <c r="M27" s="296">
        <v>88.235294117647058</v>
      </c>
      <c r="N27" s="296">
        <v>88.75</v>
      </c>
      <c r="O27" s="296">
        <v>98.387096774193552</v>
      </c>
      <c r="P27" s="296">
        <v>102.5</v>
      </c>
      <c r="Q27" s="296">
        <v>90.476190476190482</v>
      </c>
      <c r="R27" s="296">
        <v>86.04651162790698</v>
      </c>
      <c r="S27" s="296">
        <v>96.15384615384616</v>
      </c>
      <c r="T27" s="296">
        <v>89.285714285714292</v>
      </c>
      <c r="U27" s="296">
        <v>92.857142857142861</v>
      </c>
      <c r="V27" s="296">
        <v>98.245614035087712</v>
      </c>
      <c r="W27" s="296">
        <v>0</v>
      </c>
      <c r="X27" s="296">
        <v>100</v>
      </c>
      <c r="Y27" s="327" t="s">
        <v>81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296">
        <v>0</v>
      </c>
      <c r="AK27" s="297">
        <v>62.244897959183675</v>
      </c>
    </row>
    <row r="28" spans="1:37" ht="14.25">
      <c r="A28" s="304"/>
      <c r="B28" s="305"/>
      <c r="C28" s="281" t="s">
        <v>52</v>
      </c>
      <c r="D28" s="296">
        <v>100</v>
      </c>
      <c r="E28" s="296">
        <v>2.1599810111559461</v>
      </c>
      <c r="F28" s="296">
        <v>1.3054830287206265</v>
      </c>
      <c r="G28" s="296">
        <v>0.71208165202943274</v>
      </c>
      <c r="H28" s="296">
        <v>43.531924994065982</v>
      </c>
      <c r="I28" s="296">
        <v>8.6161879895561366</v>
      </c>
      <c r="J28" s="296">
        <v>18.300498457156419</v>
      </c>
      <c r="K28" s="296">
        <v>1.3292190837882745</v>
      </c>
      <c r="L28" s="296">
        <v>0.83076192736767152</v>
      </c>
      <c r="M28" s="296">
        <v>0.40351293615001188</v>
      </c>
      <c r="N28" s="296">
        <v>0.87823403750296702</v>
      </c>
      <c r="O28" s="296">
        <v>13.577023498694519</v>
      </c>
      <c r="P28" s="296">
        <v>0.49845715642060295</v>
      </c>
      <c r="Q28" s="296">
        <v>0.83076192736767152</v>
      </c>
      <c r="R28" s="296">
        <v>0.45098504628530739</v>
      </c>
      <c r="S28" s="296">
        <v>0.59340137669119397</v>
      </c>
      <c r="T28" s="296">
        <v>2.1837170662235934</v>
      </c>
      <c r="U28" s="296">
        <v>0.61713743175884173</v>
      </c>
      <c r="V28" s="296">
        <v>0.71208165202943274</v>
      </c>
      <c r="W28" s="296">
        <v>9.4944220270591032E-2</v>
      </c>
      <c r="X28" s="296">
        <v>0.21362449560882982</v>
      </c>
      <c r="Y28" s="296">
        <v>0</v>
      </c>
      <c r="Z28" s="296">
        <v>0</v>
      </c>
      <c r="AA28" s="296">
        <v>2.3736055067647758E-2</v>
      </c>
      <c r="AB28" s="296">
        <v>0</v>
      </c>
      <c r="AC28" s="296">
        <v>2.3736055067647758E-2</v>
      </c>
      <c r="AD28" s="296">
        <v>2.3736055067647758E-2</v>
      </c>
      <c r="AE28" s="296">
        <v>2.3736055067647758E-2</v>
      </c>
      <c r="AF28" s="296">
        <v>7.1208165202943263E-2</v>
      </c>
      <c r="AG28" s="296">
        <v>7.1208165202943263E-2</v>
      </c>
      <c r="AH28" s="296">
        <v>2.3736055067647758E-2</v>
      </c>
      <c r="AI28" s="296">
        <v>2.3736055067647758E-2</v>
      </c>
      <c r="AJ28" s="296">
        <v>0</v>
      </c>
      <c r="AK28" s="297">
        <v>1.8751483503441728</v>
      </c>
    </row>
    <row r="29" spans="1:37" ht="14.25">
      <c r="A29" s="328" t="s">
        <v>53</v>
      </c>
      <c r="B29" s="307"/>
      <c r="C29" s="308" t="s">
        <v>54</v>
      </c>
      <c r="D29" s="309">
        <v>100</v>
      </c>
      <c r="E29" s="309">
        <v>1.9171684896153376</v>
      </c>
      <c r="F29" s="309">
        <v>1.278112326410225</v>
      </c>
      <c r="G29" s="309">
        <v>0.7127934128057023</v>
      </c>
      <c r="H29" s="309">
        <v>43.836794887550695</v>
      </c>
      <c r="I29" s="309">
        <v>8.9467862848715747</v>
      </c>
      <c r="J29" s="309">
        <v>17.991888902543934</v>
      </c>
      <c r="K29" s="309">
        <v>1.4501659088116012</v>
      </c>
      <c r="L29" s="309">
        <v>0.83568882880668549</v>
      </c>
      <c r="M29" s="309">
        <v>0.36868624800294947</v>
      </c>
      <c r="N29" s="309">
        <v>0.87255745360698045</v>
      </c>
      <c r="O29" s="309">
        <v>13.493916676907952</v>
      </c>
      <c r="P29" s="309">
        <v>0.50387120560403098</v>
      </c>
      <c r="Q29" s="309">
        <v>0.93400516160747205</v>
      </c>
      <c r="R29" s="309">
        <v>0.4547130392036377</v>
      </c>
      <c r="S29" s="309">
        <v>0.61447708000491574</v>
      </c>
      <c r="T29" s="309">
        <v>2.457908320019663</v>
      </c>
      <c r="U29" s="309">
        <v>0.63905616320511249</v>
      </c>
      <c r="V29" s="309">
        <v>0.68821432960550577</v>
      </c>
      <c r="W29" s="309">
        <v>7.3737249600589902E-2</v>
      </c>
      <c r="X29" s="309">
        <v>0.23350129040186801</v>
      </c>
      <c r="Y29" s="309">
        <v>1.2289541600098316E-2</v>
      </c>
      <c r="Z29" s="309">
        <v>1.2289541600098316E-2</v>
      </c>
      <c r="AA29" s="309">
        <v>2.4579083200196632E-2</v>
      </c>
      <c r="AB29" s="309">
        <v>1.2289541600098316E-2</v>
      </c>
      <c r="AC29" s="309">
        <v>1.2289541600098316E-2</v>
      </c>
      <c r="AD29" s="309">
        <v>1.2289541600098316E-2</v>
      </c>
      <c r="AE29" s="309">
        <v>1.2289541600098316E-2</v>
      </c>
      <c r="AF29" s="309">
        <v>3.6868624800294951E-2</v>
      </c>
      <c r="AG29" s="309">
        <v>3.6868624800294951E-2</v>
      </c>
      <c r="AH29" s="309">
        <v>1.2289541600098316E-2</v>
      </c>
      <c r="AI29" s="309">
        <v>1.2289541600098316E-2</v>
      </c>
      <c r="AJ29" s="309">
        <v>0</v>
      </c>
      <c r="AK29" s="310">
        <v>1.4993240752119945</v>
      </c>
    </row>
    <row r="30" spans="1:37" ht="14.25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329" t="s">
        <v>83</v>
      </c>
      <c r="B31" s="254" t="s">
        <v>82</v>
      </c>
      <c r="C31" s="330"/>
      <c r="D31" s="251"/>
      <c r="E31" s="251"/>
      <c r="F31" s="251"/>
      <c r="G31" s="251"/>
      <c r="H31" s="251"/>
      <c r="I31" s="251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7"/>
      <c r="F1" s="17"/>
      <c r="G1" s="17"/>
      <c r="H1" s="17"/>
      <c r="I1" s="17"/>
      <c r="J1" s="18" t="str">
        <f ca="1">RIGHT(CELL("filename",$A$1),LEN(CELL("filename",$A$1))-FIND("]",CELL("filename",$A$1)))</f>
        <v>３月</v>
      </c>
      <c r="K1" s="19" t="s">
        <v>131</v>
      </c>
      <c r="L1" s="17"/>
      <c r="M1" s="17"/>
      <c r="N1" s="17"/>
      <c r="O1" s="17"/>
      <c r="P1" s="17"/>
      <c r="Q1" s="17"/>
    </row>
    <row r="2" spans="1:37" ht="14.25">
      <c r="A2" s="24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50" t="s">
        <v>20</v>
      </c>
      <c r="B3" s="251"/>
      <c r="C3" s="251"/>
      <c r="D3" s="251"/>
      <c r="E3" s="251"/>
      <c r="F3" s="251"/>
      <c r="G3" s="252"/>
      <c r="H3" s="253" t="s">
        <v>21</v>
      </c>
      <c r="I3" s="188"/>
      <c r="J3" s="250" t="s">
        <v>22</v>
      </c>
      <c r="K3" s="251"/>
      <c r="L3" s="254"/>
      <c r="M3" s="251"/>
      <c r="N3" s="251"/>
      <c r="O3" s="251"/>
      <c r="P3" s="251"/>
      <c r="Q3" s="251"/>
      <c r="R3" s="251"/>
      <c r="S3" s="254"/>
      <c r="T3" s="253" t="s">
        <v>23</v>
      </c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6"/>
      <c r="B4" s="257"/>
      <c r="C4" s="258" t="s">
        <v>24</v>
      </c>
      <c r="D4" s="259" t="s">
        <v>25</v>
      </c>
      <c r="E4" s="260" t="s">
        <v>26</v>
      </c>
      <c r="F4" s="261"/>
      <c r="G4" s="262"/>
      <c r="H4" s="263"/>
      <c r="I4" s="264"/>
      <c r="J4" s="256"/>
      <c r="K4" s="258" t="s">
        <v>24</v>
      </c>
      <c r="L4" s="260" t="s">
        <v>27</v>
      </c>
      <c r="M4" s="261"/>
      <c r="N4" s="262"/>
      <c r="O4" s="260" t="s">
        <v>28</v>
      </c>
      <c r="P4" s="261"/>
      <c r="Q4" s="262"/>
      <c r="R4" s="260" t="s">
        <v>29</v>
      </c>
      <c r="S4" s="261"/>
      <c r="T4" s="265"/>
      <c r="U4" s="264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7" t="s">
        <v>30</v>
      </c>
      <c r="B5" s="268"/>
      <c r="C5" s="269"/>
      <c r="D5" s="270" t="s">
        <v>31</v>
      </c>
      <c r="E5" s="271" t="s">
        <v>32</v>
      </c>
      <c r="F5" s="271" t="s">
        <v>33</v>
      </c>
      <c r="G5" s="271" t="s">
        <v>34</v>
      </c>
      <c r="H5" s="272" t="s">
        <v>35</v>
      </c>
      <c r="I5" s="264"/>
      <c r="J5" s="273" t="s">
        <v>36</v>
      </c>
      <c r="K5" s="269"/>
      <c r="L5" s="271" t="s">
        <v>32</v>
      </c>
      <c r="M5" s="271" t="s">
        <v>33</v>
      </c>
      <c r="N5" s="271" t="s">
        <v>34</v>
      </c>
      <c r="O5" s="271" t="s">
        <v>32</v>
      </c>
      <c r="P5" s="271" t="s">
        <v>33</v>
      </c>
      <c r="Q5" s="271" t="s">
        <v>34</v>
      </c>
      <c r="R5" s="271" t="s">
        <v>32</v>
      </c>
      <c r="S5" s="271" t="s">
        <v>33</v>
      </c>
      <c r="T5" s="274" t="s">
        <v>34</v>
      </c>
      <c r="U5" s="264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275"/>
      <c r="B6" s="276"/>
      <c r="C6" s="331" t="s">
        <v>96</v>
      </c>
      <c r="D6" s="278">
        <v>561500</v>
      </c>
      <c r="E6" s="278">
        <v>506700</v>
      </c>
      <c r="F6" s="278">
        <v>499800</v>
      </c>
      <c r="G6" s="278">
        <v>6900</v>
      </c>
      <c r="H6" s="279">
        <v>54800</v>
      </c>
      <c r="I6" s="264"/>
      <c r="J6" s="280"/>
      <c r="K6" s="281" t="s">
        <v>95</v>
      </c>
      <c r="L6" s="282">
        <v>506700</v>
      </c>
      <c r="M6" s="282">
        <v>499800</v>
      </c>
      <c r="N6" s="282">
        <v>6900</v>
      </c>
      <c r="O6" s="282">
        <v>500600</v>
      </c>
      <c r="P6" s="282">
        <v>496200</v>
      </c>
      <c r="Q6" s="282">
        <v>4400</v>
      </c>
      <c r="R6" s="282">
        <v>6100</v>
      </c>
      <c r="S6" s="282">
        <v>3600</v>
      </c>
      <c r="T6" s="283">
        <v>2500</v>
      </c>
      <c r="U6" s="264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284" t="s">
        <v>39</v>
      </c>
      <c r="B7" s="285" t="s">
        <v>40</v>
      </c>
      <c r="C7" s="332" t="s">
        <v>94</v>
      </c>
      <c r="D7" s="278">
        <v>537000</v>
      </c>
      <c r="E7" s="278">
        <v>486500</v>
      </c>
      <c r="F7" s="278">
        <v>480400</v>
      </c>
      <c r="G7" s="278">
        <v>6100</v>
      </c>
      <c r="H7" s="333">
        <v>50500</v>
      </c>
      <c r="I7" s="264"/>
      <c r="J7" s="284" t="s">
        <v>42</v>
      </c>
      <c r="K7" s="281" t="s">
        <v>94</v>
      </c>
      <c r="L7" s="282">
        <v>486500</v>
      </c>
      <c r="M7" s="282">
        <v>480400</v>
      </c>
      <c r="N7" s="282">
        <v>6100</v>
      </c>
      <c r="O7" s="282">
        <v>480700</v>
      </c>
      <c r="P7" s="334">
        <v>476300</v>
      </c>
      <c r="Q7" s="334">
        <v>4400</v>
      </c>
      <c r="R7" s="282">
        <v>5800</v>
      </c>
      <c r="S7" s="334">
        <v>4100</v>
      </c>
      <c r="T7" s="335">
        <v>1700</v>
      </c>
      <c r="U7" s="264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290"/>
      <c r="B8" s="285" t="s">
        <v>43</v>
      </c>
      <c r="C8" s="281" t="s">
        <v>44</v>
      </c>
      <c r="D8" s="291">
        <v>24500</v>
      </c>
      <c r="E8" s="291">
        <v>20200</v>
      </c>
      <c r="F8" s="291">
        <v>19400</v>
      </c>
      <c r="G8" s="291">
        <v>800</v>
      </c>
      <c r="H8" s="292">
        <v>4300</v>
      </c>
      <c r="I8" s="264"/>
      <c r="J8" s="284" t="s">
        <v>45</v>
      </c>
      <c r="K8" s="281" t="s">
        <v>44</v>
      </c>
      <c r="L8" s="293">
        <v>20200</v>
      </c>
      <c r="M8" s="293">
        <v>19400</v>
      </c>
      <c r="N8" s="293">
        <v>800</v>
      </c>
      <c r="O8" s="293">
        <v>19900</v>
      </c>
      <c r="P8" s="293">
        <v>19900</v>
      </c>
      <c r="Q8" s="293">
        <v>0</v>
      </c>
      <c r="R8" s="293">
        <v>300</v>
      </c>
      <c r="S8" s="293">
        <v>-500</v>
      </c>
      <c r="T8" s="294">
        <v>800</v>
      </c>
      <c r="U8" s="264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290"/>
      <c r="B9" s="295"/>
      <c r="C9" s="281" t="s">
        <v>46</v>
      </c>
      <c r="D9" s="296">
        <v>104.56238361266294</v>
      </c>
      <c r="E9" s="296">
        <v>104.15210688591982</v>
      </c>
      <c r="F9" s="296">
        <v>104.03830141548708</v>
      </c>
      <c r="G9" s="296">
        <v>113.11475409836065</v>
      </c>
      <c r="H9" s="297">
        <v>108.51485148514853</v>
      </c>
      <c r="I9" s="264"/>
      <c r="J9" s="290"/>
      <c r="K9" s="281" t="s">
        <v>46</v>
      </c>
      <c r="L9" s="298">
        <v>104.15210688591982</v>
      </c>
      <c r="M9" s="298">
        <v>104.03830141548708</v>
      </c>
      <c r="N9" s="298">
        <v>113.11475409836065</v>
      </c>
      <c r="O9" s="298">
        <v>104.13979613064282</v>
      </c>
      <c r="P9" s="298">
        <v>104.17803905101826</v>
      </c>
      <c r="Q9" s="298">
        <v>100</v>
      </c>
      <c r="R9" s="298">
        <v>105.17241379310344</v>
      </c>
      <c r="S9" s="298">
        <v>87.804878048780495</v>
      </c>
      <c r="T9" s="299">
        <v>147.05882352941177</v>
      </c>
      <c r="U9" s="264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290"/>
      <c r="B10" s="300"/>
      <c r="C10" s="281" t="s">
        <v>95</v>
      </c>
      <c r="D10" s="278">
        <v>1463000</v>
      </c>
      <c r="E10" s="278">
        <v>1320400</v>
      </c>
      <c r="F10" s="278">
        <v>1301300</v>
      </c>
      <c r="G10" s="278">
        <v>19100</v>
      </c>
      <c r="H10" s="279">
        <v>142600</v>
      </c>
      <c r="I10" s="301"/>
      <c r="J10" s="290"/>
      <c r="K10" s="281" t="s">
        <v>95</v>
      </c>
      <c r="L10" s="282">
        <v>1320400</v>
      </c>
      <c r="M10" s="282">
        <v>1301300</v>
      </c>
      <c r="N10" s="282">
        <v>19100</v>
      </c>
      <c r="O10" s="282">
        <v>1307600</v>
      </c>
      <c r="P10" s="282">
        <v>1293000</v>
      </c>
      <c r="Q10" s="282">
        <v>14600</v>
      </c>
      <c r="R10" s="282">
        <v>12800</v>
      </c>
      <c r="S10" s="282">
        <v>8300</v>
      </c>
      <c r="T10" s="283">
        <v>4500</v>
      </c>
      <c r="U10" s="264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290"/>
      <c r="B11" s="285" t="s">
        <v>47</v>
      </c>
      <c r="C11" s="281" t="s">
        <v>94</v>
      </c>
      <c r="D11" s="278">
        <v>1437000</v>
      </c>
      <c r="E11" s="278">
        <v>1302000</v>
      </c>
      <c r="F11" s="278">
        <v>1276300</v>
      </c>
      <c r="G11" s="278">
        <v>25700</v>
      </c>
      <c r="H11" s="279">
        <v>135000</v>
      </c>
      <c r="I11" s="264"/>
      <c r="J11" s="284" t="s">
        <v>48</v>
      </c>
      <c r="K11" s="281" t="s">
        <v>94</v>
      </c>
      <c r="L11" s="282">
        <v>1302000</v>
      </c>
      <c r="M11" s="282">
        <v>1276300</v>
      </c>
      <c r="N11" s="282">
        <v>25700</v>
      </c>
      <c r="O11" s="282">
        <v>1281400</v>
      </c>
      <c r="P11" s="282">
        <v>1265900</v>
      </c>
      <c r="Q11" s="282">
        <v>15500</v>
      </c>
      <c r="R11" s="282">
        <v>20600</v>
      </c>
      <c r="S11" s="282">
        <v>10400</v>
      </c>
      <c r="T11" s="283">
        <v>10200</v>
      </c>
      <c r="U11" s="264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284" t="s">
        <v>49</v>
      </c>
      <c r="B12" s="285" t="s">
        <v>50</v>
      </c>
      <c r="C12" s="281" t="s">
        <v>44</v>
      </c>
      <c r="D12" s="291">
        <v>26000</v>
      </c>
      <c r="E12" s="291">
        <v>18400</v>
      </c>
      <c r="F12" s="291">
        <v>25000</v>
      </c>
      <c r="G12" s="291">
        <v>-6600</v>
      </c>
      <c r="H12" s="292">
        <v>7600</v>
      </c>
      <c r="I12" s="264"/>
      <c r="J12" s="284" t="s">
        <v>51</v>
      </c>
      <c r="K12" s="281" t="s">
        <v>44</v>
      </c>
      <c r="L12" s="293">
        <v>18400</v>
      </c>
      <c r="M12" s="293">
        <v>25000</v>
      </c>
      <c r="N12" s="293">
        <v>-6600</v>
      </c>
      <c r="O12" s="293">
        <v>26200</v>
      </c>
      <c r="P12" s="293">
        <v>27100</v>
      </c>
      <c r="Q12" s="293">
        <v>-900</v>
      </c>
      <c r="R12" s="293">
        <v>-7800</v>
      </c>
      <c r="S12" s="293">
        <v>-2100</v>
      </c>
      <c r="T12" s="294">
        <v>-5700</v>
      </c>
      <c r="U12" s="264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302"/>
      <c r="B13" s="303"/>
      <c r="C13" s="281" t="s">
        <v>46</v>
      </c>
      <c r="D13" s="296">
        <v>101.80932498260265</v>
      </c>
      <c r="E13" s="296">
        <v>101.41321044546852</v>
      </c>
      <c r="F13" s="296">
        <v>101.95878711901591</v>
      </c>
      <c r="G13" s="296">
        <v>74.319066147859928</v>
      </c>
      <c r="H13" s="297">
        <v>105.62962962962963</v>
      </c>
      <c r="I13" s="264"/>
      <c r="J13" s="302"/>
      <c r="K13" s="281" t="s">
        <v>46</v>
      </c>
      <c r="L13" s="296">
        <v>101.41321044546852</v>
      </c>
      <c r="M13" s="296">
        <v>101.95878711901591</v>
      </c>
      <c r="N13" s="296">
        <v>74.319066147859928</v>
      </c>
      <c r="O13" s="296">
        <v>102.04463867644765</v>
      </c>
      <c r="P13" s="296">
        <v>102.1407694130658</v>
      </c>
      <c r="Q13" s="296">
        <v>94.193548387096769</v>
      </c>
      <c r="R13" s="296">
        <v>62.135922330097081</v>
      </c>
      <c r="S13" s="296">
        <v>79.807692307692307</v>
      </c>
      <c r="T13" s="297">
        <v>44.117647058823529</v>
      </c>
      <c r="U13" s="264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304"/>
      <c r="B14" s="305"/>
      <c r="C14" s="281" t="s">
        <v>52</v>
      </c>
      <c r="D14" s="296">
        <v>100</v>
      </c>
      <c r="E14" s="296">
        <v>90.240427426536058</v>
      </c>
      <c r="F14" s="296">
        <v>89.011576135351731</v>
      </c>
      <c r="G14" s="296">
        <v>1.2288512911843277</v>
      </c>
      <c r="H14" s="297">
        <v>9.7595725734639363</v>
      </c>
      <c r="I14" s="264"/>
      <c r="J14" s="275"/>
      <c r="K14" s="281" t="s">
        <v>52</v>
      </c>
      <c r="L14" s="296">
        <v>100</v>
      </c>
      <c r="M14" s="296">
        <v>98.638247483718175</v>
      </c>
      <c r="N14" s="296">
        <v>1.3617525162818236</v>
      </c>
      <c r="O14" s="296">
        <v>98.796131833432014</v>
      </c>
      <c r="P14" s="296">
        <v>97.927767910005926</v>
      </c>
      <c r="Q14" s="296">
        <v>0.86836392342609037</v>
      </c>
      <c r="R14" s="296">
        <v>1.2038681665679889</v>
      </c>
      <c r="S14" s="296">
        <v>0.71047957371225579</v>
      </c>
      <c r="T14" s="297">
        <v>0.49338859285573317</v>
      </c>
      <c r="U14" s="264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306" t="s">
        <v>53</v>
      </c>
      <c r="B15" s="307"/>
      <c r="C15" s="308" t="s">
        <v>54</v>
      </c>
      <c r="D15" s="309">
        <v>100</v>
      </c>
      <c r="E15" s="309">
        <v>90.252904989747094</v>
      </c>
      <c r="F15" s="309">
        <v>88.94736842105263</v>
      </c>
      <c r="G15" s="309">
        <v>1.3055365686944633</v>
      </c>
      <c r="H15" s="310">
        <v>9.7470950102529059</v>
      </c>
      <c r="I15" s="264"/>
      <c r="J15" s="311" t="s">
        <v>53</v>
      </c>
      <c r="K15" s="308" t="s">
        <v>54</v>
      </c>
      <c r="L15" s="309">
        <v>100</v>
      </c>
      <c r="M15" s="309">
        <v>98.553468645864896</v>
      </c>
      <c r="N15" s="309">
        <v>1.4465313541351106</v>
      </c>
      <c r="O15" s="309">
        <v>99.030596788851852</v>
      </c>
      <c r="P15" s="309">
        <v>97.924871251136011</v>
      </c>
      <c r="Q15" s="309">
        <v>1.1057255377158437</v>
      </c>
      <c r="R15" s="309">
        <v>0.96940321114813688</v>
      </c>
      <c r="S15" s="309">
        <v>0.62859739472887</v>
      </c>
      <c r="T15" s="310">
        <v>0.34080581641926688</v>
      </c>
      <c r="U15" s="264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264"/>
      <c r="B16" s="264"/>
      <c r="C16" s="264"/>
      <c r="D16" s="264"/>
      <c r="E16" s="264"/>
      <c r="F16" s="264"/>
      <c r="G16" s="264"/>
      <c r="H16" s="264"/>
      <c r="I16" s="312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250" t="s">
        <v>55</v>
      </c>
      <c r="B17" s="251"/>
      <c r="C17" s="251"/>
      <c r="D17" s="339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4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3" t="s">
        <v>23</v>
      </c>
    </row>
    <row r="18" spans="1:37" ht="14.25">
      <c r="A18" s="256"/>
      <c r="B18" s="257"/>
      <c r="C18" s="258" t="s">
        <v>24</v>
      </c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40"/>
    </row>
    <row r="19" spans="1:37" ht="14.25">
      <c r="A19" s="267" t="s">
        <v>30</v>
      </c>
      <c r="B19" s="268"/>
      <c r="C19" s="269"/>
      <c r="D19" s="318" t="s">
        <v>32</v>
      </c>
      <c r="E19" s="318" t="s">
        <v>56</v>
      </c>
      <c r="F19" s="318" t="s">
        <v>57</v>
      </c>
      <c r="G19" s="318" t="s">
        <v>58</v>
      </c>
      <c r="H19" s="318" t="s">
        <v>59</v>
      </c>
      <c r="I19" s="318" t="s">
        <v>60</v>
      </c>
      <c r="J19" s="318" t="s">
        <v>61</v>
      </c>
      <c r="K19" s="318" t="s">
        <v>62</v>
      </c>
      <c r="L19" s="318" t="s">
        <v>63</v>
      </c>
      <c r="M19" s="318" t="s">
        <v>64</v>
      </c>
      <c r="N19" s="318" t="s">
        <v>65</v>
      </c>
      <c r="O19" s="318" t="s">
        <v>66</v>
      </c>
      <c r="P19" s="318" t="s">
        <v>67</v>
      </c>
      <c r="Q19" s="318" t="s">
        <v>68</v>
      </c>
      <c r="R19" s="318" t="s">
        <v>69</v>
      </c>
      <c r="S19" s="318" t="s">
        <v>70</v>
      </c>
      <c r="T19" s="318" t="s">
        <v>71</v>
      </c>
      <c r="U19" s="318" t="s">
        <v>72</v>
      </c>
      <c r="V19" s="318" t="s">
        <v>73</v>
      </c>
      <c r="W19" s="318" t="s">
        <v>74</v>
      </c>
      <c r="X19" s="318" t="s">
        <v>75</v>
      </c>
      <c r="Y19" s="319" t="s">
        <v>76</v>
      </c>
      <c r="Z19" s="319" t="s">
        <v>77</v>
      </c>
      <c r="AA19" s="319" t="s">
        <v>78</v>
      </c>
      <c r="AB19" s="319" t="s">
        <v>79</v>
      </c>
      <c r="AC19" s="319" t="s">
        <v>92</v>
      </c>
      <c r="AD19" s="319" t="s">
        <v>91</v>
      </c>
      <c r="AE19" s="319" t="s">
        <v>90</v>
      </c>
      <c r="AF19" s="319" t="s">
        <v>89</v>
      </c>
      <c r="AG19" s="319" t="s">
        <v>88</v>
      </c>
      <c r="AH19" s="320" t="s">
        <v>87</v>
      </c>
      <c r="AI19" s="319" t="s">
        <v>86</v>
      </c>
      <c r="AJ19" s="319" t="s">
        <v>80</v>
      </c>
      <c r="AK19" s="272" t="s">
        <v>34</v>
      </c>
    </row>
    <row r="20" spans="1:37" ht="14.25">
      <c r="A20" s="321"/>
      <c r="B20" s="276"/>
      <c r="C20" s="281" t="s">
        <v>95</v>
      </c>
      <c r="D20" s="282">
        <v>506700</v>
      </c>
      <c r="E20" s="282">
        <v>12200</v>
      </c>
      <c r="F20" s="282">
        <v>6000</v>
      </c>
      <c r="G20" s="282">
        <v>3700</v>
      </c>
      <c r="H20" s="282">
        <v>221600</v>
      </c>
      <c r="I20" s="282">
        <v>48700</v>
      </c>
      <c r="J20" s="282">
        <v>93500</v>
      </c>
      <c r="K20" s="282">
        <v>7600</v>
      </c>
      <c r="L20" s="282">
        <v>3800</v>
      </c>
      <c r="M20" s="282">
        <v>1700</v>
      </c>
      <c r="N20" s="282">
        <v>5000</v>
      </c>
      <c r="O20" s="282">
        <v>64500</v>
      </c>
      <c r="P20" s="282">
        <v>2500</v>
      </c>
      <c r="Q20" s="282">
        <v>4300</v>
      </c>
      <c r="R20" s="282">
        <v>2400</v>
      </c>
      <c r="S20" s="282">
        <v>2800</v>
      </c>
      <c r="T20" s="282">
        <v>12100</v>
      </c>
      <c r="U20" s="282">
        <v>3000</v>
      </c>
      <c r="V20" s="282">
        <v>3200</v>
      </c>
      <c r="W20" s="282">
        <v>0</v>
      </c>
      <c r="X20" s="282">
        <v>1200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42">
        <v>6900</v>
      </c>
    </row>
    <row r="21" spans="1:37" ht="14.25">
      <c r="A21" s="324" t="s">
        <v>39</v>
      </c>
      <c r="B21" s="285" t="s">
        <v>40</v>
      </c>
      <c r="C21" s="281" t="s">
        <v>94</v>
      </c>
      <c r="D21" s="282">
        <v>486500</v>
      </c>
      <c r="E21" s="336">
        <v>6700</v>
      </c>
      <c r="F21" s="336">
        <v>6700</v>
      </c>
      <c r="G21" s="336">
        <v>3900</v>
      </c>
      <c r="H21" s="336">
        <v>211300</v>
      </c>
      <c r="I21" s="336">
        <v>44100</v>
      </c>
      <c r="J21" s="336">
        <v>93100</v>
      </c>
      <c r="K21" s="336">
        <v>7100</v>
      </c>
      <c r="L21" s="336">
        <v>3800</v>
      </c>
      <c r="M21" s="336">
        <v>1900</v>
      </c>
      <c r="N21" s="336">
        <v>4500</v>
      </c>
      <c r="O21" s="336">
        <v>63000</v>
      </c>
      <c r="P21" s="336">
        <v>2500</v>
      </c>
      <c r="Q21" s="336">
        <v>4600</v>
      </c>
      <c r="R21" s="336">
        <v>2500</v>
      </c>
      <c r="S21" s="336">
        <v>2900</v>
      </c>
      <c r="T21" s="336">
        <v>12900</v>
      </c>
      <c r="U21" s="336">
        <v>3000</v>
      </c>
      <c r="V21" s="336">
        <v>3200</v>
      </c>
      <c r="W21" s="336">
        <v>1400</v>
      </c>
      <c r="X21" s="336">
        <v>1300</v>
      </c>
      <c r="Y21" s="337">
        <v>0</v>
      </c>
      <c r="Z21" s="337">
        <v>0</v>
      </c>
      <c r="AA21" s="337">
        <v>0</v>
      </c>
      <c r="AB21" s="337">
        <v>0</v>
      </c>
      <c r="AC21" s="337">
        <v>0</v>
      </c>
      <c r="AD21" s="337">
        <v>0</v>
      </c>
      <c r="AE21" s="337">
        <v>0</v>
      </c>
      <c r="AF21" s="337">
        <v>0</v>
      </c>
      <c r="AG21" s="337">
        <v>0</v>
      </c>
      <c r="AH21" s="337">
        <v>0</v>
      </c>
      <c r="AI21" s="337">
        <v>0</v>
      </c>
      <c r="AJ21" s="337">
        <v>0</v>
      </c>
      <c r="AK21" s="343">
        <v>6100</v>
      </c>
    </row>
    <row r="22" spans="1:37" ht="14.25">
      <c r="A22" s="325"/>
      <c r="B22" s="285" t="s">
        <v>43</v>
      </c>
      <c r="C22" s="281" t="s">
        <v>44</v>
      </c>
      <c r="D22" s="293">
        <v>20200</v>
      </c>
      <c r="E22" s="293">
        <v>5500</v>
      </c>
      <c r="F22" s="293">
        <v>-700</v>
      </c>
      <c r="G22" s="293">
        <v>-200</v>
      </c>
      <c r="H22" s="293">
        <v>10300</v>
      </c>
      <c r="I22" s="293">
        <v>4600</v>
      </c>
      <c r="J22" s="293">
        <v>400</v>
      </c>
      <c r="K22" s="293">
        <v>500</v>
      </c>
      <c r="L22" s="293">
        <v>0</v>
      </c>
      <c r="M22" s="293">
        <v>-200</v>
      </c>
      <c r="N22" s="293">
        <v>500</v>
      </c>
      <c r="O22" s="293">
        <v>1500</v>
      </c>
      <c r="P22" s="293">
        <v>0</v>
      </c>
      <c r="Q22" s="293">
        <v>-300</v>
      </c>
      <c r="R22" s="293">
        <v>-100</v>
      </c>
      <c r="S22" s="293">
        <v>-100</v>
      </c>
      <c r="T22" s="293">
        <v>-800</v>
      </c>
      <c r="U22" s="293">
        <v>0</v>
      </c>
      <c r="V22" s="293">
        <v>0</v>
      </c>
      <c r="W22" s="293">
        <v>-1400</v>
      </c>
      <c r="X22" s="293">
        <v>-100</v>
      </c>
      <c r="Y22" s="293">
        <v>0</v>
      </c>
      <c r="Z22" s="293">
        <v>0</v>
      </c>
      <c r="AA22" s="293">
        <v>0</v>
      </c>
      <c r="AB22" s="293">
        <v>0</v>
      </c>
      <c r="AC22" s="293">
        <v>0</v>
      </c>
      <c r="AD22" s="293">
        <v>0</v>
      </c>
      <c r="AE22" s="293">
        <v>0</v>
      </c>
      <c r="AF22" s="293">
        <v>0</v>
      </c>
      <c r="AG22" s="293">
        <v>0</v>
      </c>
      <c r="AH22" s="293">
        <v>0</v>
      </c>
      <c r="AI22" s="293">
        <v>0</v>
      </c>
      <c r="AJ22" s="293">
        <v>0</v>
      </c>
      <c r="AK22" s="294">
        <v>800</v>
      </c>
    </row>
    <row r="23" spans="1:37" ht="14.25">
      <c r="A23" s="325"/>
      <c r="B23" s="295"/>
      <c r="C23" s="281" t="s">
        <v>46</v>
      </c>
      <c r="D23" s="298">
        <v>104.15210688591982</v>
      </c>
      <c r="E23" s="298">
        <v>182.08955223880596</v>
      </c>
      <c r="F23" s="298">
        <v>89.552238805970148</v>
      </c>
      <c r="G23" s="298">
        <v>94.871794871794862</v>
      </c>
      <c r="H23" s="298">
        <v>104.87458589682915</v>
      </c>
      <c r="I23" s="298">
        <v>110.43083900226758</v>
      </c>
      <c r="J23" s="298">
        <v>100.42964554242751</v>
      </c>
      <c r="K23" s="298">
        <v>107.04225352112675</v>
      </c>
      <c r="L23" s="298">
        <v>100</v>
      </c>
      <c r="M23" s="298">
        <v>89.473684210526315</v>
      </c>
      <c r="N23" s="298">
        <v>111.11111111111111</v>
      </c>
      <c r="O23" s="298">
        <v>102.38095238095238</v>
      </c>
      <c r="P23" s="298">
        <v>100</v>
      </c>
      <c r="Q23" s="298">
        <v>93.478260869565219</v>
      </c>
      <c r="R23" s="298">
        <v>96</v>
      </c>
      <c r="S23" s="298">
        <v>96.551724137931032</v>
      </c>
      <c r="T23" s="298">
        <v>93.798449612403104</v>
      </c>
      <c r="U23" s="298">
        <v>100</v>
      </c>
      <c r="V23" s="298">
        <v>100</v>
      </c>
      <c r="W23" s="296">
        <v>0</v>
      </c>
      <c r="X23" s="296">
        <v>92.307692307692307</v>
      </c>
      <c r="Y23" s="296">
        <v>0</v>
      </c>
      <c r="Z23" s="296">
        <v>0</v>
      </c>
      <c r="AA23" s="296">
        <v>0</v>
      </c>
      <c r="AB23" s="296">
        <v>0</v>
      </c>
      <c r="AC23" s="296">
        <v>0</v>
      </c>
      <c r="AD23" s="296">
        <v>0</v>
      </c>
      <c r="AE23" s="296">
        <v>0</v>
      </c>
      <c r="AF23" s="296">
        <v>0</v>
      </c>
      <c r="AG23" s="296">
        <v>0</v>
      </c>
      <c r="AH23" s="296">
        <v>0</v>
      </c>
      <c r="AI23" s="296">
        <v>0</v>
      </c>
      <c r="AJ23" s="296">
        <v>0</v>
      </c>
      <c r="AK23" s="299">
        <v>113.11475409836065</v>
      </c>
    </row>
    <row r="24" spans="1:37" ht="14.25">
      <c r="A24" s="325"/>
      <c r="B24" s="300"/>
      <c r="C24" s="281" t="s">
        <v>95</v>
      </c>
      <c r="D24" s="282">
        <v>1320400</v>
      </c>
      <c r="E24" s="282">
        <v>27800</v>
      </c>
      <c r="F24" s="282">
        <v>16400</v>
      </c>
      <c r="G24" s="282">
        <v>9500</v>
      </c>
      <c r="H24" s="282">
        <v>578300</v>
      </c>
      <c r="I24" s="282">
        <v>121500</v>
      </c>
      <c r="J24" s="282">
        <v>239900</v>
      </c>
      <c r="K24" s="282">
        <v>19400</v>
      </c>
      <c r="L24" s="282">
        <v>10600</v>
      </c>
      <c r="M24" s="282">
        <v>4700</v>
      </c>
      <c r="N24" s="282">
        <v>12100</v>
      </c>
      <c r="O24" s="282">
        <v>174300</v>
      </c>
      <c r="P24" s="282">
        <v>6600</v>
      </c>
      <c r="Q24" s="282">
        <v>11900</v>
      </c>
      <c r="R24" s="282">
        <v>6100</v>
      </c>
      <c r="S24" s="282">
        <v>7800</v>
      </c>
      <c r="T24" s="282">
        <v>32100</v>
      </c>
      <c r="U24" s="282">
        <v>8200</v>
      </c>
      <c r="V24" s="282">
        <v>8800</v>
      </c>
      <c r="W24" s="282">
        <v>600</v>
      </c>
      <c r="X24" s="282">
        <v>3100</v>
      </c>
      <c r="Y24" s="322">
        <v>100</v>
      </c>
      <c r="Z24" s="322">
        <v>100</v>
      </c>
      <c r="AA24" s="322">
        <v>200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300</v>
      </c>
      <c r="AG24" s="322">
        <v>300</v>
      </c>
      <c r="AH24" s="322">
        <v>100</v>
      </c>
      <c r="AI24" s="322">
        <v>100</v>
      </c>
      <c r="AJ24" s="322">
        <v>0</v>
      </c>
      <c r="AK24" s="342">
        <v>19100</v>
      </c>
    </row>
    <row r="25" spans="1:37" ht="14.25">
      <c r="A25" s="325"/>
      <c r="B25" s="285" t="s">
        <v>47</v>
      </c>
      <c r="C25" s="281" t="s">
        <v>94</v>
      </c>
      <c r="D25" s="282">
        <v>1302000</v>
      </c>
      <c r="E25" s="326">
        <v>19500</v>
      </c>
      <c r="F25" s="326">
        <v>17800</v>
      </c>
      <c r="G25" s="326">
        <v>9800</v>
      </c>
      <c r="H25" s="326">
        <v>566300</v>
      </c>
      <c r="I25" s="326">
        <v>111900</v>
      </c>
      <c r="J25" s="326">
        <v>237300</v>
      </c>
      <c r="K25" s="326">
        <v>19100</v>
      </c>
      <c r="L25" s="326">
        <v>10400</v>
      </c>
      <c r="M25" s="326">
        <v>5300</v>
      </c>
      <c r="N25" s="326">
        <v>12500</v>
      </c>
      <c r="O25" s="326">
        <v>174600</v>
      </c>
      <c r="P25" s="326">
        <v>6500</v>
      </c>
      <c r="Q25" s="326">
        <v>13000</v>
      </c>
      <c r="R25" s="326">
        <v>6800</v>
      </c>
      <c r="S25" s="326">
        <v>8100</v>
      </c>
      <c r="T25" s="326">
        <v>35300</v>
      </c>
      <c r="U25" s="326">
        <v>8600</v>
      </c>
      <c r="V25" s="326">
        <v>8900</v>
      </c>
      <c r="W25" s="326">
        <v>1400</v>
      </c>
      <c r="X25" s="326">
        <v>3200</v>
      </c>
      <c r="Y25" s="326">
        <v>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289">
        <v>25700</v>
      </c>
    </row>
    <row r="26" spans="1:37" ht="14.25">
      <c r="A26" s="324" t="s">
        <v>49</v>
      </c>
      <c r="B26" s="285" t="s">
        <v>50</v>
      </c>
      <c r="C26" s="281" t="s">
        <v>44</v>
      </c>
      <c r="D26" s="293">
        <v>18400</v>
      </c>
      <c r="E26" s="293">
        <v>8300</v>
      </c>
      <c r="F26" s="293">
        <v>-1400</v>
      </c>
      <c r="G26" s="293">
        <v>-300</v>
      </c>
      <c r="H26" s="293">
        <v>12000</v>
      </c>
      <c r="I26" s="293">
        <v>9600</v>
      </c>
      <c r="J26" s="293">
        <v>2600</v>
      </c>
      <c r="K26" s="293">
        <v>300</v>
      </c>
      <c r="L26" s="293">
        <v>200</v>
      </c>
      <c r="M26" s="293">
        <v>-600</v>
      </c>
      <c r="N26" s="293">
        <v>-400</v>
      </c>
      <c r="O26" s="293">
        <v>-300</v>
      </c>
      <c r="P26" s="293">
        <v>100</v>
      </c>
      <c r="Q26" s="293">
        <v>-1100</v>
      </c>
      <c r="R26" s="293">
        <v>-700</v>
      </c>
      <c r="S26" s="293">
        <v>-300</v>
      </c>
      <c r="T26" s="293">
        <v>-3200</v>
      </c>
      <c r="U26" s="293">
        <v>-400</v>
      </c>
      <c r="V26" s="293">
        <v>-100</v>
      </c>
      <c r="W26" s="293">
        <v>-800</v>
      </c>
      <c r="X26" s="293">
        <v>-100</v>
      </c>
      <c r="Y26" s="293">
        <f t="shared" ref="Y26:AJ26" si="0">Y24-Y25</f>
        <v>100</v>
      </c>
      <c r="Z26" s="293">
        <f t="shared" si="0"/>
        <v>100</v>
      </c>
      <c r="AA26" s="293">
        <f t="shared" si="0"/>
        <v>200</v>
      </c>
      <c r="AB26" s="293">
        <f t="shared" si="0"/>
        <v>100</v>
      </c>
      <c r="AC26" s="293">
        <f t="shared" si="0"/>
        <v>100</v>
      </c>
      <c r="AD26" s="293">
        <f t="shared" si="0"/>
        <v>100</v>
      </c>
      <c r="AE26" s="293">
        <f t="shared" si="0"/>
        <v>100</v>
      </c>
      <c r="AF26" s="293">
        <f t="shared" si="0"/>
        <v>300</v>
      </c>
      <c r="AG26" s="293">
        <f t="shared" si="0"/>
        <v>300</v>
      </c>
      <c r="AH26" s="293">
        <f t="shared" si="0"/>
        <v>100</v>
      </c>
      <c r="AI26" s="293">
        <f t="shared" si="0"/>
        <v>100</v>
      </c>
      <c r="AJ26" s="293">
        <f t="shared" si="0"/>
        <v>0</v>
      </c>
      <c r="AK26" s="294">
        <v>-6600</v>
      </c>
    </row>
    <row r="27" spans="1:37" ht="14.25">
      <c r="A27" s="321"/>
      <c r="B27" s="303"/>
      <c r="C27" s="281" t="s">
        <v>46</v>
      </c>
      <c r="D27" s="296">
        <v>101.41321044546852</v>
      </c>
      <c r="E27" s="296">
        <v>142.56410256410257</v>
      </c>
      <c r="F27" s="296">
        <v>92.134831460674164</v>
      </c>
      <c r="G27" s="296">
        <v>96.938775510204081</v>
      </c>
      <c r="H27" s="296">
        <v>102.11901818823945</v>
      </c>
      <c r="I27" s="296">
        <v>108.57908847184987</v>
      </c>
      <c r="J27" s="296">
        <v>101.09565950273915</v>
      </c>
      <c r="K27" s="296">
        <v>101.57068062827226</v>
      </c>
      <c r="L27" s="296">
        <v>101.92307692307692</v>
      </c>
      <c r="M27" s="296">
        <v>88.679245283018872</v>
      </c>
      <c r="N27" s="296">
        <v>96.8</v>
      </c>
      <c r="O27" s="296">
        <v>99.828178694158083</v>
      </c>
      <c r="P27" s="296">
        <v>101.53846153846153</v>
      </c>
      <c r="Q27" s="296">
        <v>91.538461538461533</v>
      </c>
      <c r="R27" s="296">
        <v>89.705882352941174</v>
      </c>
      <c r="S27" s="296">
        <v>96.296296296296291</v>
      </c>
      <c r="T27" s="296">
        <v>90.934844192634557</v>
      </c>
      <c r="U27" s="296">
        <v>95.348837209302332</v>
      </c>
      <c r="V27" s="296">
        <v>98.876404494382015</v>
      </c>
      <c r="W27" s="296">
        <v>42.857142857142854</v>
      </c>
      <c r="X27" s="296">
        <v>96.875</v>
      </c>
      <c r="Y27" s="327" t="s">
        <v>81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296">
        <v>0</v>
      </c>
      <c r="AK27" s="297">
        <v>74.319066147859928</v>
      </c>
    </row>
    <row r="28" spans="1:37" ht="14.25">
      <c r="A28" s="304"/>
      <c r="B28" s="305"/>
      <c r="C28" s="281" t="s">
        <v>52</v>
      </c>
      <c r="D28" s="296">
        <v>100</v>
      </c>
      <c r="E28" s="296">
        <v>2.4077363331359778</v>
      </c>
      <c r="F28" s="296">
        <v>1.1841326228537596</v>
      </c>
      <c r="G28" s="296">
        <v>0.73021511742648504</v>
      </c>
      <c r="H28" s="296">
        <v>43.733964870732187</v>
      </c>
      <c r="I28" s="296">
        <v>9.6112097888296812</v>
      </c>
      <c r="J28" s="296">
        <v>18.45273337280442</v>
      </c>
      <c r="K28" s="296">
        <v>1.4999013222814288</v>
      </c>
      <c r="L28" s="296">
        <v>0.7499506611407144</v>
      </c>
      <c r="M28" s="296">
        <v>0.33550424314189853</v>
      </c>
      <c r="N28" s="296">
        <v>0.98677718571146633</v>
      </c>
      <c r="O28" s="296">
        <v>12.729425695677914</v>
      </c>
      <c r="P28" s="296">
        <v>0.49338859285573317</v>
      </c>
      <c r="Q28" s="296">
        <v>0.84862837971186111</v>
      </c>
      <c r="R28" s="296">
        <v>0.4736530491415038</v>
      </c>
      <c r="S28" s="296">
        <v>0.5525952239984212</v>
      </c>
      <c r="T28" s="296">
        <v>2.3880007894217488</v>
      </c>
      <c r="U28" s="296">
        <v>0.59206631142687982</v>
      </c>
      <c r="V28" s="296">
        <v>0.63153739885533855</v>
      </c>
      <c r="W28" s="296">
        <v>0</v>
      </c>
      <c r="X28" s="296">
        <v>0.2368265245707519</v>
      </c>
      <c r="Y28" s="296">
        <v>0</v>
      </c>
      <c r="Z28" s="296">
        <v>0</v>
      </c>
      <c r="AA28" s="296">
        <v>0</v>
      </c>
      <c r="AB28" s="296">
        <v>0</v>
      </c>
      <c r="AC28" s="296">
        <v>0</v>
      </c>
      <c r="AD28" s="296">
        <v>0</v>
      </c>
      <c r="AE28" s="296">
        <v>0</v>
      </c>
      <c r="AF28" s="296">
        <v>0</v>
      </c>
      <c r="AG28" s="296">
        <v>0</v>
      </c>
      <c r="AH28" s="296">
        <v>0</v>
      </c>
      <c r="AI28" s="296">
        <v>0</v>
      </c>
      <c r="AJ28" s="296">
        <v>0</v>
      </c>
      <c r="AK28" s="297">
        <v>1.3617525162818236</v>
      </c>
    </row>
    <row r="29" spans="1:37" ht="14.25">
      <c r="A29" s="328" t="s">
        <v>53</v>
      </c>
      <c r="B29" s="307"/>
      <c r="C29" s="308" t="s">
        <v>54</v>
      </c>
      <c r="D29" s="309">
        <v>100</v>
      </c>
      <c r="E29" s="309">
        <v>2.1054225992123596</v>
      </c>
      <c r="F29" s="309">
        <v>1.2420478642835504</v>
      </c>
      <c r="G29" s="309">
        <v>0.71947894577400784</v>
      </c>
      <c r="H29" s="309">
        <v>43.797334141169344</v>
      </c>
      <c r="I29" s="309">
        <v>9.2017570433202067</v>
      </c>
      <c r="J29" s="309">
        <v>18.168736746440473</v>
      </c>
      <c r="K29" s="309">
        <v>1.4692517418963951</v>
      </c>
      <c r="L29" s="309">
        <v>0.80278703423205078</v>
      </c>
      <c r="M29" s="309">
        <v>0.35595274159345652</v>
      </c>
      <c r="N29" s="309">
        <v>0.91638897303847311</v>
      </c>
      <c r="O29" s="309">
        <v>13.20054528930627</v>
      </c>
      <c r="P29" s="309">
        <v>0.49984853074825808</v>
      </c>
      <c r="Q29" s="309">
        <v>0.90124204786428352</v>
      </c>
      <c r="R29" s="309">
        <v>0.46198121781278401</v>
      </c>
      <c r="S29" s="309">
        <v>0.59073008179339592</v>
      </c>
      <c r="T29" s="309">
        <v>2.4310814904574372</v>
      </c>
      <c r="U29" s="309">
        <v>0.6210239321417752</v>
      </c>
      <c r="V29" s="309">
        <v>0.66646470766434418</v>
      </c>
      <c r="W29" s="309">
        <v>4.5440775522568921E-2</v>
      </c>
      <c r="X29" s="309">
        <v>0.23477734019993943</v>
      </c>
      <c r="Y29" s="309">
        <v>7.5734625870948194E-3</v>
      </c>
      <c r="Z29" s="309">
        <v>7.5734625870948194E-3</v>
      </c>
      <c r="AA29" s="309">
        <v>1.5146925174189639E-2</v>
      </c>
      <c r="AB29" s="309">
        <v>7.5734625870948194E-3</v>
      </c>
      <c r="AC29" s="309">
        <v>7.5734625870948194E-3</v>
      </c>
      <c r="AD29" s="309">
        <v>7.5734625870948194E-3</v>
      </c>
      <c r="AE29" s="309">
        <v>7.5734625870948194E-3</v>
      </c>
      <c r="AF29" s="309">
        <v>2.2720387761284461E-2</v>
      </c>
      <c r="AG29" s="309">
        <v>2.2720387761284461E-2</v>
      </c>
      <c r="AH29" s="309">
        <v>7.5734625870948194E-3</v>
      </c>
      <c r="AI29" s="309">
        <v>7.5734625870948194E-3</v>
      </c>
      <c r="AJ29" s="309">
        <v>0</v>
      </c>
      <c r="AK29" s="310">
        <v>1.4465313541351106</v>
      </c>
    </row>
    <row r="30" spans="1:37" ht="14.25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329" t="s">
        <v>83</v>
      </c>
      <c r="B31" s="254" t="s">
        <v>82</v>
      </c>
      <c r="C31" s="330"/>
      <c r="D31" s="251"/>
      <c r="E31" s="251"/>
      <c r="F31" s="251"/>
      <c r="G31" s="251"/>
      <c r="H31" s="251"/>
      <c r="I31" s="251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topLeftCell="A13"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7"/>
      <c r="F1" s="17"/>
      <c r="G1" s="17"/>
      <c r="H1" s="17"/>
      <c r="I1" s="17"/>
      <c r="J1" s="18" t="str">
        <f ca="1">RIGHT(CELL("filename",$A$1),LEN(CELL("filename",$A$1))-FIND("]",CELL("filename",$A$1)))</f>
        <v>４月</v>
      </c>
      <c r="K1" s="19" t="s">
        <v>131</v>
      </c>
      <c r="L1" s="17"/>
      <c r="M1" s="17"/>
      <c r="N1" s="17"/>
      <c r="O1" s="17"/>
      <c r="P1" s="17"/>
      <c r="Q1" s="17"/>
    </row>
    <row r="2" spans="1:37" ht="14.25">
      <c r="A2" s="24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50" t="s">
        <v>20</v>
      </c>
      <c r="B3" s="251"/>
      <c r="C3" s="251"/>
      <c r="D3" s="251"/>
      <c r="E3" s="251"/>
      <c r="F3" s="251"/>
      <c r="G3" s="252"/>
      <c r="H3" s="253" t="s">
        <v>21</v>
      </c>
      <c r="I3" s="188"/>
      <c r="J3" s="250" t="s">
        <v>22</v>
      </c>
      <c r="K3" s="251"/>
      <c r="L3" s="254"/>
      <c r="M3" s="251"/>
      <c r="N3" s="251"/>
      <c r="O3" s="251"/>
      <c r="P3" s="251"/>
      <c r="Q3" s="251"/>
      <c r="R3" s="251"/>
      <c r="S3" s="254"/>
      <c r="T3" s="253" t="s">
        <v>23</v>
      </c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6"/>
      <c r="B4" s="257"/>
      <c r="C4" s="258" t="s">
        <v>24</v>
      </c>
      <c r="D4" s="259" t="s">
        <v>25</v>
      </c>
      <c r="E4" s="260" t="s">
        <v>26</v>
      </c>
      <c r="F4" s="261"/>
      <c r="G4" s="262"/>
      <c r="H4" s="263"/>
      <c r="I4" s="264"/>
      <c r="J4" s="256"/>
      <c r="K4" s="258" t="s">
        <v>24</v>
      </c>
      <c r="L4" s="260" t="s">
        <v>27</v>
      </c>
      <c r="M4" s="261"/>
      <c r="N4" s="262"/>
      <c r="O4" s="260" t="s">
        <v>28</v>
      </c>
      <c r="P4" s="261"/>
      <c r="Q4" s="262"/>
      <c r="R4" s="260" t="s">
        <v>29</v>
      </c>
      <c r="S4" s="261"/>
      <c r="T4" s="265"/>
      <c r="U4" s="264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7" t="s">
        <v>30</v>
      </c>
      <c r="B5" s="268"/>
      <c r="C5" s="269"/>
      <c r="D5" s="270" t="s">
        <v>31</v>
      </c>
      <c r="E5" s="271" t="s">
        <v>32</v>
      </c>
      <c r="F5" s="271" t="s">
        <v>33</v>
      </c>
      <c r="G5" s="271" t="s">
        <v>34</v>
      </c>
      <c r="H5" s="272" t="s">
        <v>35</v>
      </c>
      <c r="I5" s="264"/>
      <c r="J5" s="273" t="s">
        <v>36</v>
      </c>
      <c r="K5" s="269"/>
      <c r="L5" s="271" t="s">
        <v>32</v>
      </c>
      <c r="M5" s="271" t="s">
        <v>33</v>
      </c>
      <c r="N5" s="271" t="s">
        <v>34</v>
      </c>
      <c r="O5" s="271" t="s">
        <v>32</v>
      </c>
      <c r="P5" s="271" t="s">
        <v>33</v>
      </c>
      <c r="Q5" s="271" t="s">
        <v>34</v>
      </c>
      <c r="R5" s="271" t="s">
        <v>32</v>
      </c>
      <c r="S5" s="271" t="s">
        <v>33</v>
      </c>
      <c r="T5" s="274" t="s">
        <v>34</v>
      </c>
      <c r="U5" s="264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275"/>
      <c r="B6" s="276"/>
      <c r="C6" s="331" t="s">
        <v>101</v>
      </c>
      <c r="D6" s="278">
        <v>493300</v>
      </c>
      <c r="E6" s="278">
        <v>446600</v>
      </c>
      <c r="F6" s="278">
        <v>434200</v>
      </c>
      <c r="G6" s="278">
        <v>12400</v>
      </c>
      <c r="H6" s="279">
        <v>46700</v>
      </c>
      <c r="I6" s="264"/>
      <c r="J6" s="280"/>
      <c r="K6" s="331" t="s">
        <v>101</v>
      </c>
      <c r="L6" s="282">
        <v>446600</v>
      </c>
      <c r="M6" s="282">
        <v>434200</v>
      </c>
      <c r="N6" s="282">
        <v>12400</v>
      </c>
      <c r="O6" s="282">
        <v>436000</v>
      </c>
      <c r="P6" s="282">
        <v>431000</v>
      </c>
      <c r="Q6" s="282">
        <v>5000</v>
      </c>
      <c r="R6" s="282">
        <v>10600</v>
      </c>
      <c r="S6" s="282">
        <v>3200</v>
      </c>
      <c r="T6" s="283">
        <v>7400</v>
      </c>
      <c r="U6" s="264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284" t="s">
        <v>39</v>
      </c>
      <c r="B7" s="285" t="s">
        <v>40</v>
      </c>
      <c r="C7" s="332" t="s">
        <v>99</v>
      </c>
      <c r="D7" s="278">
        <v>461200</v>
      </c>
      <c r="E7" s="278">
        <v>418500</v>
      </c>
      <c r="F7" s="278">
        <v>404500</v>
      </c>
      <c r="G7" s="278">
        <v>14000</v>
      </c>
      <c r="H7" s="333">
        <v>42700</v>
      </c>
      <c r="I7" s="264"/>
      <c r="J7" s="284" t="s">
        <v>42</v>
      </c>
      <c r="K7" s="332" t="s">
        <v>99</v>
      </c>
      <c r="L7" s="282">
        <v>418500</v>
      </c>
      <c r="M7" s="282">
        <v>404500</v>
      </c>
      <c r="N7" s="282">
        <v>14000</v>
      </c>
      <c r="O7" s="282">
        <v>406600</v>
      </c>
      <c r="P7" s="334">
        <v>401400</v>
      </c>
      <c r="Q7" s="334">
        <v>5200</v>
      </c>
      <c r="R7" s="282">
        <v>11900</v>
      </c>
      <c r="S7" s="334">
        <v>3100</v>
      </c>
      <c r="T7" s="335">
        <v>8800</v>
      </c>
      <c r="U7" s="264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290"/>
      <c r="B8" s="285" t="s">
        <v>43</v>
      </c>
      <c r="C8" s="281" t="s">
        <v>44</v>
      </c>
      <c r="D8" s="291">
        <v>32100</v>
      </c>
      <c r="E8" s="291">
        <v>28100</v>
      </c>
      <c r="F8" s="291">
        <v>29700</v>
      </c>
      <c r="G8" s="291">
        <v>-1600</v>
      </c>
      <c r="H8" s="292">
        <v>4000</v>
      </c>
      <c r="I8" s="264"/>
      <c r="J8" s="284" t="s">
        <v>45</v>
      </c>
      <c r="K8" s="281" t="s">
        <v>44</v>
      </c>
      <c r="L8" s="293">
        <v>28100</v>
      </c>
      <c r="M8" s="293">
        <v>29700</v>
      </c>
      <c r="N8" s="293">
        <v>-1600</v>
      </c>
      <c r="O8" s="293">
        <v>29400</v>
      </c>
      <c r="P8" s="293">
        <v>29600</v>
      </c>
      <c r="Q8" s="293">
        <v>-200</v>
      </c>
      <c r="R8" s="293">
        <v>-1300</v>
      </c>
      <c r="S8" s="293">
        <v>100</v>
      </c>
      <c r="T8" s="294">
        <v>-1400</v>
      </c>
      <c r="U8" s="264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290"/>
      <c r="B9" s="295"/>
      <c r="C9" s="281" t="s">
        <v>46</v>
      </c>
      <c r="D9" s="296">
        <v>107</v>
      </c>
      <c r="E9" s="296">
        <v>106.7</v>
      </c>
      <c r="F9" s="296">
        <v>107.3</v>
      </c>
      <c r="G9" s="296">
        <v>88.6</v>
      </c>
      <c r="H9" s="297">
        <v>109.4</v>
      </c>
      <c r="I9" s="264"/>
      <c r="J9" s="290"/>
      <c r="K9" s="281" t="s">
        <v>46</v>
      </c>
      <c r="L9" s="298">
        <v>106.7</v>
      </c>
      <c r="M9" s="298">
        <v>107.3</v>
      </c>
      <c r="N9" s="298">
        <v>88.6</v>
      </c>
      <c r="O9" s="298">
        <v>107.2</v>
      </c>
      <c r="P9" s="298">
        <v>107.4</v>
      </c>
      <c r="Q9" s="298">
        <v>96.2</v>
      </c>
      <c r="R9" s="298">
        <v>89.1</v>
      </c>
      <c r="S9" s="298">
        <v>103.2</v>
      </c>
      <c r="T9" s="299">
        <v>84.1</v>
      </c>
      <c r="U9" s="264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290"/>
      <c r="B10" s="300"/>
      <c r="C10" s="338" t="s">
        <v>100</v>
      </c>
      <c r="D10" s="278">
        <v>1956300</v>
      </c>
      <c r="E10" s="278">
        <v>1767000</v>
      </c>
      <c r="F10" s="278">
        <v>1735500</v>
      </c>
      <c r="G10" s="278">
        <v>31500</v>
      </c>
      <c r="H10" s="279">
        <v>189300</v>
      </c>
      <c r="I10" s="301"/>
      <c r="J10" s="290"/>
      <c r="K10" s="338" t="s">
        <v>100</v>
      </c>
      <c r="L10" s="282">
        <v>1767000</v>
      </c>
      <c r="M10" s="282">
        <v>1735500</v>
      </c>
      <c r="N10" s="282">
        <v>31500</v>
      </c>
      <c r="O10" s="282">
        <v>1743600</v>
      </c>
      <c r="P10" s="282">
        <v>1724000</v>
      </c>
      <c r="Q10" s="282">
        <v>19600</v>
      </c>
      <c r="R10" s="282">
        <v>23400</v>
      </c>
      <c r="S10" s="282">
        <v>11500</v>
      </c>
      <c r="T10" s="283">
        <v>11900</v>
      </c>
      <c r="U10" s="264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290"/>
      <c r="B11" s="285" t="s">
        <v>47</v>
      </c>
      <c r="C11" s="338" t="s">
        <v>99</v>
      </c>
      <c r="D11" s="278">
        <v>1898200</v>
      </c>
      <c r="E11" s="278">
        <v>1720500</v>
      </c>
      <c r="F11" s="278">
        <v>1680800</v>
      </c>
      <c r="G11" s="278">
        <v>39700</v>
      </c>
      <c r="H11" s="279">
        <v>177700</v>
      </c>
      <c r="I11" s="264"/>
      <c r="J11" s="284" t="s">
        <v>48</v>
      </c>
      <c r="K11" s="338" t="s">
        <v>99</v>
      </c>
      <c r="L11" s="282">
        <v>1720500</v>
      </c>
      <c r="M11" s="282">
        <v>1680800</v>
      </c>
      <c r="N11" s="282">
        <v>39700</v>
      </c>
      <c r="O11" s="282">
        <v>1688000</v>
      </c>
      <c r="P11" s="282">
        <v>1667300</v>
      </c>
      <c r="Q11" s="282">
        <v>20700</v>
      </c>
      <c r="R11" s="282">
        <v>32500</v>
      </c>
      <c r="S11" s="282">
        <v>13500</v>
      </c>
      <c r="T11" s="283">
        <v>19000</v>
      </c>
      <c r="U11" s="264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284" t="s">
        <v>49</v>
      </c>
      <c r="B12" s="285" t="s">
        <v>50</v>
      </c>
      <c r="C12" s="281" t="s">
        <v>44</v>
      </c>
      <c r="D12" s="291">
        <v>58100</v>
      </c>
      <c r="E12" s="291">
        <v>46500</v>
      </c>
      <c r="F12" s="291">
        <v>54700</v>
      </c>
      <c r="G12" s="291">
        <v>-8200</v>
      </c>
      <c r="H12" s="292">
        <v>11600</v>
      </c>
      <c r="I12" s="264"/>
      <c r="J12" s="284" t="s">
        <v>51</v>
      </c>
      <c r="K12" s="281" t="s">
        <v>44</v>
      </c>
      <c r="L12" s="293">
        <v>46500</v>
      </c>
      <c r="M12" s="293">
        <v>54700</v>
      </c>
      <c r="N12" s="293">
        <v>-8200</v>
      </c>
      <c r="O12" s="293">
        <v>55600</v>
      </c>
      <c r="P12" s="293">
        <v>56700</v>
      </c>
      <c r="Q12" s="293">
        <v>-1100</v>
      </c>
      <c r="R12" s="293">
        <v>-9100</v>
      </c>
      <c r="S12" s="293">
        <v>-2000</v>
      </c>
      <c r="T12" s="294">
        <v>-7100</v>
      </c>
      <c r="U12" s="264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302"/>
      <c r="B13" s="303"/>
      <c r="C13" s="281" t="s">
        <v>46</v>
      </c>
      <c r="D13" s="296">
        <v>103.1</v>
      </c>
      <c r="E13" s="296">
        <v>102.7</v>
      </c>
      <c r="F13" s="296">
        <v>103.3</v>
      </c>
      <c r="G13" s="296">
        <v>79.3</v>
      </c>
      <c r="H13" s="297">
        <v>106.5</v>
      </c>
      <c r="I13" s="264"/>
      <c r="J13" s="302"/>
      <c r="K13" s="281" t="s">
        <v>46</v>
      </c>
      <c r="L13" s="296">
        <v>102.7</v>
      </c>
      <c r="M13" s="296">
        <v>103.3</v>
      </c>
      <c r="N13" s="296">
        <v>79.3</v>
      </c>
      <c r="O13" s="296">
        <v>103.3</v>
      </c>
      <c r="P13" s="296">
        <v>103.4</v>
      </c>
      <c r="Q13" s="296">
        <v>94.7</v>
      </c>
      <c r="R13" s="296">
        <v>72</v>
      </c>
      <c r="S13" s="296">
        <v>85.2</v>
      </c>
      <c r="T13" s="297">
        <v>62.6</v>
      </c>
      <c r="U13" s="264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304"/>
      <c r="B14" s="305"/>
      <c r="C14" s="281" t="s">
        <v>52</v>
      </c>
      <c r="D14" s="296">
        <v>100</v>
      </c>
      <c r="E14" s="296">
        <v>90.5</v>
      </c>
      <c r="F14" s="296">
        <v>88</v>
      </c>
      <c r="G14" s="296">
        <v>2.5</v>
      </c>
      <c r="H14" s="297">
        <v>9.5</v>
      </c>
      <c r="I14" s="264"/>
      <c r="J14" s="275"/>
      <c r="K14" s="281" t="s">
        <v>52</v>
      </c>
      <c r="L14" s="296">
        <v>100</v>
      </c>
      <c r="M14" s="296">
        <v>97.2</v>
      </c>
      <c r="N14" s="296">
        <v>2.8</v>
      </c>
      <c r="O14" s="296">
        <v>97.6</v>
      </c>
      <c r="P14" s="296">
        <v>96.5</v>
      </c>
      <c r="Q14" s="296">
        <v>1.1000000000000001</v>
      </c>
      <c r="R14" s="296">
        <v>2.4</v>
      </c>
      <c r="S14" s="296">
        <v>0.7</v>
      </c>
      <c r="T14" s="297">
        <v>1.7</v>
      </c>
      <c r="U14" s="264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306" t="s">
        <v>53</v>
      </c>
      <c r="B15" s="307"/>
      <c r="C15" s="308" t="s">
        <v>54</v>
      </c>
      <c r="D15" s="309">
        <v>100</v>
      </c>
      <c r="E15" s="309">
        <v>90.3</v>
      </c>
      <c r="F15" s="309">
        <v>88.7</v>
      </c>
      <c r="G15" s="309">
        <v>1.6</v>
      </c>
      <c r="H15" s="310">
        <v>9.6999999999999993</v>
      </c>
      <c r="I15" s="264"/>
      <c r="J15" s="311" t="s">
        <v>53</v>
      </c>
      <c r="K15" s="308" t="s">
        <v>54</v>
      </c>
      <c r="L15" s="309">
        <v>100</v>
      </c>
      <c r="M15" s="309">
        <v>98.2</v>
      </c>
      <c r="N15" s="309">
        <v>1.8</v>
      </c>
      <c r="O15" s="309">
        <v>98.7</v>
      </c>
      <c r="P15" s="309">
        <v>97.6</v>
      </c>
      <c r="Q15" s="309">
        <v>1.1000000000000001</v>
      </c>
      <c r="R15" s="309">
        <v>1.3</v>
      </c>
      <c r="S15" s="309">
        <v>0.7</v>
      </c>
      <c r="T15" s="310">
        <v>0.7</v>
      </c>
      <c r="U15" s="264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264"/>
      <c r="B16" s="264"/>
      <c r="C16" s="264"/>
      <c r="D16" s="264"/>
      <c r="E16" s="264"/>
      <c r="F16" s="264"/>
      <c r="G16" s="264"/>
      <c r="H16" s="264"/>
      <c r="I16" s="312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250" t="s">
        <v>55</v>
      </c>
      <c r="B17" s="251"/>
      <c r="C17" s="251"/>
      <c r="D17" s="339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4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3" t="s">
        <v>23</v>
      </c>
    </row>
    <row r="18" spans="1:37" ht="14.25">
      <c r="A18" s="256"/>
      <c r="B18" s="257"/>
      <c r="C18" s="258" t="s">
        <v>24</v>
      </c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40"/>
    </row>
    <row r="19" spans="1:37" ht="14.25">
      <c r="A19" s="267" t="s">
        <v>30</v>
      </c>
      <c r="B19" s="268"/>
      <c r="C19" s="269"/>
      <c r="D19" s="318" t="s">
        <v>32</v>
      </c>
      <c r="E19" s="318" t="s">
        <v>56</v>
      </c>
      <c r="F19" s="318" t="s">
        <v>57</v>
      </c>
      <c r="G19" s="318" t="s">
        <v>58</v>
      </c>
      <c r="H19" s="318" t="s">
        <v>59</v>
      </c>
      <c r="I19" s="318" t="s">
        <v>60</v>
      </c>
      <c r="J19" s="318" t="s">
        <v>61</v>
      </c>
      <c r="K19" s="318" t="s">
        <v>62</v>
      </c>
      <c r="L19" s="318" t="s">
        <v>63</v>
      </c>
      <c r="M19" s="318" t="s">
        <v>64</v>
      </c>
      <c r="N19" s="318" t="s">
        <v>65</v>
      </c>
      <c r="O19" s="318" t="s">
        <v>66</v>
      </c>
      <c r="P19" s="318" t="s">
        <v>67</v>
      </c>
      <c r="Q19" s="318" t="s">
        <v>68</v>
      </c>
      <c r="R19" s="318" t="s">
        <v>69</v>
      </c>
      <c r="S19" s="318" t="s">
        <v>70</v>
      </c>
      <c r="T19" s="318" t="s">
        <v>71</v>
      </c>
      <c r="U19" s="318" t="s">
        <v>72</v>
      </c>
      <c r="V19" s="318" t="s">
        <v>73</v>
      </c>
      <c r="W19" s="318" t="s">
        <v>74</v>
      </c>
      <c r="X19" s="318" t="s">
        <v>75</v>
      </c>
      <c r="Y19" s="319" t="s">
        <v>76</v>
      </c>
      <c r="Z19" s="319" t="s">
        <v>77</v>
      </c>
      <c r="AA19" s="319" t="s">
        <v>78</v>
      </c>
      <c r="AB19" s="319" t="s">
        <v>79</v>
      </c>
      <c r="AC19" s="319" t="s">
        <v>92</v>
      </c>
      <c r="AD19" s="319" t="s">
        <v>91</v>
      </c>
      <c r="AE19" s="319" t="s">
        <v>90</v>
      </c>
      <c r="AF19" s="319" t="s">
        <v>89</v>
      </c>
      <c r="AG19" s="319" t="s">
        <v>88</v>
      </c>
      <c r="AH19" s="320" t="s">
        <v>87</v>
      </c>
      <c r="AI19" s="319" t="s">
        <v>86</v>
      </c>
      <c r="AJ19" s="319" t="s">
        <v>80</v>
      </c>
      <c r="AK19" s="272" t="s">
        <v>34</v>
      </c>
    </row>
    <row r="20" spans="1:37" ht="14.25">
      <c r="A20" s="321"/>
      <c r="B20" s="276"/>
      <c r="C20" s="341" t="s">
        <v>98</v>
      </c>
      <c r="D20" s="282">
        <f>SUM(E20:AK20)</f>
        <v>446600</v>
      </c>
      <c r="E20" s="282">
        <v>6300</v>
      </c>
      <c r="F20" s="282">
        <v>5200</v>
      </c>
      <c r="G20" s="282">
        <v>3600</v>
      </c>
      <c r="H20" s="282">
        <v>194500</v>
      </c>
      <c r="I20" s="282">
        <v>38700</v>
      </c>
      <c r="J20" s="282">
        <v>88200</v>
      </c>
      <c r="K20" s="282">
        <v>6800</v>
      </c>
      <c r="L20" s="282">
        <v>3800</v>
      </c>
      <c r="M20" s="282">
        <v>1600</v>
      </c>
      <c r="N20" s="282">
        <v>6000</v>
      </c>
      <c r="O20" s="282">
        <v>52100</v>
      </c>
      <c r="P20" s="282">
        <v>2100</v>
      </c>
      <c r="Q20" s="282">
        <v>3400</v>
      </c>
      <c r="R20" s="282">
        <v>1900</v>
      </c>
      <c r="S20" s="282">
        <v>2500</v>
      </c>
      <c r="T20" s="282">
        <v>10500</v>
      </c>
      <c r="U20" s="282">
        <v>3200</v>
      </c>
      <c r="V20" s="282">
        <v>2800</v>
      </c>
      <c r="W20" s="282">
        <v>0</v>
      </c>
      <c r="X20" s="282">
        <v>1000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42">
        <v>12400</v>
      </c>
    </row>
    <row r="21" spans="1:37" ht="14.25">
      <c r="A21" s="324" t="s">
        <v>39</v>
      </c>
      <c r="B21" s="285" t="s">
        <v>40</v>
      </c>
      <c r="C21" s="341" t="s">
        <v>97</v>
      </c>
      <c r="D21" s="282">
        <f>SUM(E21:AK21)</f>
        <v>418500</v>
      </c>
      <c r="E21" s="336">
        <v>6000</v>
      </c>
      <c r="F21" s="336">
        <v>5000</v>
      </c>
      <c r="G21" s="336">
        <v>3700</v>
      </c>
      <c r="H21" s="336">
        <v>177800</v>
      </c>
      <c r="I21" s="336">
        <v>33200</v>
      </c>
      <c r="J21" s="336">
        <v>80300</v>
      </c>
      <c r="K21" s="336">
        <v>5900</v>
      </c>
      <c r="L21" s="336">
        <v>3600</v>
      </c>
      <c r="M21" s="336">
        <v>1600</v>
      </c>
      <c r="N21" s="336">
        <v>5300</v>
      </c>
      <c r="O21" s="336">
        <v>54600</v>
      </c>
      <c r="P21" s="336">
        <v>1900</v>
      </c>
      <c r="Q21" s="336">
        <v>3400</v>
      </c>
      <c r="R21" s="336">
        <v>2100</v>
      </c>
      <c r="S21" s="336">
        <v>2600</v>
      </c>
      <c r="T21" s="336">
        <v>10300</v>
      </c>
      <c r="U21" s="336">
        <v>3300</v>
      </c>
      <c r="V21" s="336">
        <v>3000</v>
      </c>
      <c r="W21" s="336">
        <v>0</v>
      </c>
      <c r="X21" s="336">
        <v>900</v>
      </c>
      <c r="Y21" s="337">
        <v>0</v>
      </c>
      <c r="Z21" s="337">
        <v>0</v>
      </c>
      <c r="AA21" s="337">
        <v>0</v>
      </c>
      <c r="AB21" s="337">
        <v>0</v>
      </c>
      <c r="AC21" s="337">
        <v>0</v>
      </c>
      <c r="AD21" s="337">
        <v>0</v>
      </c>
      <c r="AE21" s="337">
        <v>0</v>
      </c>
      <c r="AF21" s="337">
        <v>0</v>
      </c>
      <c r="AG21" s="337">
        <v>0</v>
      </c>
      <c r="AH21" s="337">
        <v>0</v>
      </c>
      <c r="AI21" s="337">
        <v>0</v>
      </c>
      <c r="AJ21" s="337">
        <v>0</v>
      </c>
      <c r="AK21" s="343">
        <v>14000</v>
      </c>
    </row>
    <row r="22" spans="1:37" ht="14.25">
      <c r="A22" s="325"/>
      <c r="B22" s="285" t="s">
        <v>43</v>
      </c>
      <c r="C22" s="281" t="s">
        <v>44</v>
      </c>
      <c r="D22" s="293">
        <f t="shared" ref="D22:AK22" si="0">D20-D21</f>
        <v>28100</v>
      </c>
      <c r="E22" s="293">
        <f t="shared" si="0"/>
        <v>300</v>
      </c>
      <c r="F22" s="293">
        <f t="shared" si="0"/>
        <v>200</v>
      </c>
      <c r="G22" s="293">
        <f t="shared" si="0"/>
        <v>-100</v>
      </c>
      <c r="H22" s="293">
        <f t="shared" si="0"/>
        <v>16700</v>
      </c>
      <c r="I22" s="293">
        <f t="shared" si="0"/>
        <v>5500</v>
      </c>
      <c r="J22" s="293">
        <f t="shared" si="0"/>
        <v>7900</v>
      </c>
      <c r="K22" s="293">
        <f t="shared" si="0"/>
        <v>900</v>
      </c>
      <c r="L22" s="293">
        <f t="shared" si="0"/>
        <v>200</v>
      </c>
      <c r="M22" s="293">
        <f t="shared" si="0"/>
        <v>0</v>
      </c>
      <c r="N22" s="293">
        <f t="shared" si="0"/>
        <v>700</v>
      </c>
      <c r="O22" s="293">
        <f t="shared" si="0"/>
        <v>-2500</v>
      </c>
      <c r="P22" s="293">
        <f t="shared" si="0"/>
        <v>200</v>
      </c>
      <c r="Q22" s="293">
        <f t="shared" si="0"/>
        <v>0</v>
      </c>
      <c r="R22" s="293">
        <f t="shared" si="0"/>
        <v>-200</v>
      </c>
      <c r="S22" s="293">
        <f t="shared" si="0"/>
        <v>-100</v>
      </c>
      <c r="T22" s="293">
        <f t="shared" si="0"/>
        <v>200</v>
      </c>
      <c r="U22" s="293">
        <f t="shared" si="0"/>
        <v>-100</v>
      </c>
      <c r="V22" s="293">
        <f t="shared" si="0"/>
        <v>-200</v>
      </c>
      <c r="W22" s="293">
        <f t="shared" si="0"/>
        <v>0</v>
      </c>
      <c r="X22" s="293">
        <f t="shared" si="0"/>
        <v>100</v>
      </c>
      <c r="Y22" s="293">
        <f t="shared" si="0"/>
        <v>0</v>
      </c>
      <c r="Z22" s="293">
        <f t="shared" si="0"/>
        <v>0</v>
      </c>
      <c r="AA22" s="293">
        <f t="shared" si="0"/>
        <v>0</v>
      </c>
      <c r="AB22" s="293">
        <f t="shared" si="0"/>
        <v>0</v>
      </c>
      <c r="AC22" s="293">
        <f t="shared" si="0"/>
        <v>0</v>
      </c>
      <c r="AD22" s="293">
        <f t="shared" si="0"/>
        <v>0</v>
      </c>
      <c r="AE22" s="293">
        <f t="shared" si="0"/>
        <v>0</v>
      </c>
      <c r="AF22" s="293">
        <f t="shared" si="0"/>
        <v>0</v>
      </c>
      <c r="AG22" s="293">
        <f t="shared" si="0"/>
        <v>0</v>
      </c>
      <c r="AH22" s="293">
        <f t="shared" si="0"/>
        <v>0</v>
      </c>
      <c r="AI22" s="293">
        <f t="shared" si="0"/>
        <v>0</v>
      </c>
      <c r="AJ22" s="293">
        <f t="shared" si="0"/>
        <v>0</v>
      </c>
      <c r="AK22" s="294">
        <f t="shared" si="0"/>
        <v>-1600</v>
      </c>
    </row>
    <row r="23" spans="1:37" ht="14.25">
      <c r="A23" s="325"/>
      <c r="B23" s="295"/>
      <c r="C23" s="281" t="s">
        <v>46</v>
      </c>
      <c r="D23" s="298">
        <v>106.7</v>
      </c>
      <c r="E23" s="298">
        <v>105</v>
      </c>
      <c r="F23" s="298">
        <v>104</v>
      </c>
      <c r="G23" s="298">
        <v>97.3</v>
      </c>
      <c r="H23" s="298">
        <v>109.4</v>
      </c>
      <c r="I23" s="298">
        <v>116.6</v>
      </c>
      <c r="J23" s="298">
        <v>109.8</v>
      </c>
      <c r="K23" s="298">
        <v>115.3</v>
      </c>
      <c r="L23" s="298">
        <v>105.6</v>
      </c>
      <c r="M23" s="298">
        <v>100</v>
      </c>
      <c r="N23" s="298">
        <v>113.2</v>
      </c>
      <c r="O23" s="298">
        <v>95.4</v>
      </c>
      <c r="P23" s="298">
        <v>110.5</v>
      </c>
      <c r="Q23" s="298">
        <v>100</v>
      </c>
      <c r="R23" s="298">
        <v>90.5</v>
      </c>
      <c r="S23" s="298">
        <v>96.2</v>
      </c>
      <c r="T23" s="298">
        <v>101.9</v>
      </c>
      <c r="U23" s="298">
        <v>97</v>
      </c>
      <c r="V23" s="298">
        <v>93.3</v>
      </c>
      <c r="W23" s="296">
        <v>0</v>
      </c>
      <c r="X23" s="296">
        <v>111.1</v>
      </c>
      <c r="Y23" s="296">
        <v>0</v>
      </c>
      <c r="Z23" s="296">
        <v>0</v>
      </c>
      <c r="AA23" s="296">
        <v>0</v>
      </c>
      <c r="AB23" s="296">
        <v>0</v>
      </c>
      <c r="AC23" s="296">
        <v>0</v>
      </c>
      <c r="AD23" s="296">
        <v>0</v>
      </c>
      <c r="AE23" s="296">
        <v>0</v>
      </c>
      <c r="AF23" s="296">
        <v>0</v>
      </c>
      <c r="AG23" s="296">
        <v>0</v>
      </c>
      <c r="AH23" s="296">
        <v>0</v>
      </c>
      <c r="AI23" s="296">
        <v>0</v>
      </c>
      <c r="AJ23" s="296">
        <v>0</v>
      </c>
      <c r="AK23" s="299">
        <v>88.6</v>
      </c>
    </row>
    <row r="24" spans="1:37" ht="14.25">
      <c r="A24" s="325"/>
      <c r="B24" s="300"/>
      <c r="C24" s="341" t="s">
        <v>98</v>
      </c>
      <c r="D24" s="282">
        <v>1767000</v>
      </c>
      <c r="E24" s="282">
        <v>34100</v>
      </c>
      <c r="F24" s="282">
        <v>21600</v>
      </c>
      <c r="G24" s="282">
        <v>13100</v>
      </c>
      <c r="H24" s="282">
        <v>772800</v>
      </c>
      <c r="I24" s="282">
        <v>160200</v>
      </c>
      <c r="J24" s="282">
        <v>328100</v>
      </c>
      <c r="K24" s="282">
        <v>26200</v>
      </c>
      <c r="L24" s="282">
        <v>14400</v>
      </c>
      <c r="M24" s="282">
        <v>6300</v>
      </c>
      <c r="N24" s="282">
        <v>18100</v>
      </c>
      <c r="O24" s="282">
        <v>226400</v>
      </c>
      <c r="P24" s="282">
        <v>8700</v>
      </c>
      <c r="Q24" s="282">
        <v>15300</v>
      </c>
      <c r="R24" s="282">
        <v>8000</v>
      </c>
      <c r="S24" s="282">
        <v>10300</v>
      </c>
      <c r="T24" s="282">
        <v>42600</v>
      </c>
      <c r="U24" s="282">
        <v>11400</v>
      </c>
      <c r="V24" s="282">
        <v>11600</v>
      </c>
      <c r="W24" s="282">
        <v>600</v>
      </c>
      <c r="X24" s="282">
        <v>4100</v>
      </c>
      <c r="Y24" s="322">
        <v>100</v>
      </c>
      <c r="Z24" s="322">
        <v>100</v>
      </c>
      <c r="AA24" s="322">
        <v>200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300</v>
      </c>
      <c r="AG24" s="322">
        <v>300</v>
      </c>
      <c r="AH24" s="322">
        <v>100</v>
      </c>
      <c r="AI24" s="322">
        <v>100</v>
      </c>
      <c r="AJ24" s="322">
        <v>0</v>
      </c>
      <c r="AK24" s="342">
        <v>31500</v>
      </c>
    </row>
    <row r="25" spans="1:37" ht="14.25">
      <c r="A25" s="325"/>
      <c r="B25" s="285" t="s">
        <v>47</v>
      </c>
      <c r="C25" s="341" t="s">
        <v>97</v>
      </c>
      <c r="D25" s="282">
        <v>1720500</v>
      </c>
      <c r="E25" s="326">
        <v>25500</v>
      </c>
      <c r="F25" s="326">
        <v>22800</v>
      </c>
      <c r="G25" s="326">
        <v>13500</v>
      </c>
      <c r="H25" s="326">
        <v>744100</v>
      </c>
      <c r="I25" s="326">
        <v>145100</v>
      </c>
      <c r="J25" s="326">
        <v>317600</v>
      </c>
      <c r="K25" s="326">
        <v>25000</v>
      </c>
      <c r="L25" s="326">
        <v>14000</v>
      </c>
      <c r="M25" s="326">
        <v>6900</v>
      </c>
      <c r="N25" s="326">
        <v>17800</v>
      </c>
      <c r="O25" s="326">
        <v>229200</v>
      </c>
      <c r="P25" s="326">
        <v>8400</v>
      </c>
      <c r="Q25" s="326">
        <v>16400</v>
      </c>
      <c r="R25" s="326">
        <v>8900</v>
      </c>
      <c r="S25" s="326">
        <v>10700</v>
      </c>
      <c r="T25" s="326">
        <v>45600</v>
      </c>
      <c r="U25" s="326">
        <v>11900</v>
      </c>
      <c r="V25" s="326">
        <v>11900</v>
      </c>
      <c r="W25" s="326">
        <v>1400</v>
      </c>
      <c r="X25" s="326">
        <v>4100</v>
      </c>
      <c r="Y25" s="326">
        <v>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289">
        <v>39700</v>
      </c>
    </row>
    <row r="26" spans="1:37" ht="14.25">
      <c r="A26" s="324" t="s">
        <v>49</v>
      </c>
      <c r="B26" s="285" t="s">
        <v>50</v>
      </c>
      <c r="C26" s="281" t="s">
        <v>44</v>
      </c>
      <c r="D26" s="293">
        <v>46500</v>
      </c>
      <c r="E26" s="293">
        <v>8600</v>
      </c>
      <c r="F26" s="293">
        <v>-1200</v>
      </c>
      <c r="G26" s="293">
        <v>-400</v>
      </c>
      <c r="H26" s="293">
        <v>28700</v>
      </c>
      <c r="I26" s="293">
        <v>15100</v>
      </c>
      <c r="J26" s="293">
        <v>10500</v>
      </c>
      <c r="K26" s="293">
        <v>1200</v>
      </c>
      <c r="L26" s="293">
        <v>400</v>
      </c>
      <c r="M26" s="293">
        <v>-600</v>
      </c>
      <c r="N26" s="293">
        <v>300</v>
      </c>
      <c r="O26" s="293">
        <v>-2800</v>
      </c>
      <c r="P26" s="293">
        <v>300</v>
      </c>
      <c r="Q26" s="293">
        <v>-1100</v>
      </c>
      <c r="R26" s="293">
        <v>-900</v>
      </c>
      <c r="S26" s="293">
        <v>-400</v>
      </c>
      <c r="T26" s="293">
        <v>-3000</v>
      </c>
      <c r="U26" s="293">
        <v>-500</v>
      </c>
      <c r="V26" s="293">
        <v>-300</v>
      </c>
      <c r="W26" s="293">
        <v>-800</v>
      </c>
      <c r="X26" s="293">
        <v>0</v>
      </c>
      <c r="Y26" s="293">
        <f t="shared" ref="Y26:AJ26" si="1">Y24-Y25</f>
        <v>100</v>
      </c>
      <c r="Z26" s="293">
        <f t="shared" si="1"/>
        <v>100</v>
      </c>
      <c r="AA26" s="293">
        <f t="shared" si="1"/>
        <v>200</v>
      </c>
      <c r="AB26" s="293">
        <f t="shared" si="1"/>
        <v>100</v>
      </c>
      <c r="AC26" s="293">
        <f t="shared" si="1"/>
        <v>100</v>
      </c>
      <c r="AD26" s="293">
        <f t="shared" si="1"/>
        <v>100</v>
      </c>
      <c r="AE26" s="293">
        <f t="shared" si="1"/>
        <v>100</v>
      </c>
      <c r="AF26" s="293">
        <f t="shared" si="1"/>
        <v>300</v>
      </c>
      <c r="AG26" s="293">
        <f t="shared" si="1"/>
        <v>300</v>
      </c>
      <c r="AH26" s="293">
        <f t="shared" si="1"/>
        <v>100</v>
      </c>
      <c r="AI26" s="293">
        <f t="shared" si="1"/>
        <v>100</v>
      </c>
      <c r="AJ26" s="293">
        <f t="shared" si="1"/>
        <v>0</v>
      </c>
      <c r="AK26" s="294">
        <v>-8200</v>
      </c>
    </row>
    <row r="27" spans="1:37" ht="14.25">
      <c r="A27" s="321"/>
      <c r="B27" s="303"/>
      <c r="C27" s="281" t="s">
        <v>46</v>
      </c>
      <c r="D27" s="296">
        <v>102.7</v>
      </c>
      <c r="E27" s="296">
        <v>133.69999999999999</v>
      </c>
      <c r="F27" s="296">
        <v>94.7</v>
      </c>
      <c r="G27" s="296">
        <v>97</v>
      </c>
      <c r="H27" s="296">
        <v>103.9</v>
      </c>
      <c r="I27" s="296">
        <v>110.4</v>
      </c>
      <c r="J27" s="296">
        <v>103.3</v>
      </c>
      <c r="K27" s="296">
        <v>104.8</v>
      </c>
      <c r="L27" s="296">
        <v>102.9</v>
      </c>
      <c r="M27" s="296">
        <v>91.3</v>
      </c>
      <c r="N27" s="296">
        <v>101.7</v>
      </c>
      <c r="O27" s="296">
        <v>98.8</v>
      </c>
      <c r="P27" s="296">
        <v>103.6</v>
      </c>
      <c r="Q27" s="296">
        <v>93.3</v>
      </c>
      <c r="R27" s="296">
        <v>89.9</v>
      </c>
      <c r="S27" s="296">
        <v>96.296296296296291</v>
      </c>
      <c r="T27" s="296">
        <v>93.4</v>
      </c>
      <c r="U27" s="296">
        <v>95.8</v>
      </c>
      <c r="V27" s="296">
        <v>97.5</v>
      </c>
      <c r="W27" s="296">
        <v>42.857142857142854</v>
      </c>
      <c r="X27" s="296">
        <v>100</v>
      </c>
      <c r="Y27" s="327" t="s">
        <v>81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296">
        <v>0</v>
      </c>
      <c r="AK27" s="297">
        <v>79.3</v>
      </c>
    </row>
    <row r="28" spans="1:37" ht="14.25">
      <c r="A28" s="304"/>
      <c r="B28" s="305"/>
      <c r="C28" s="281" t="s">
        <v>52</v>
      </c>
      <c r="D28" s="296">
        <v>100</v>
      </c>
      <c r="E28" s="296">
        <v>1.4</v>
      </c>
      <c r="F28" s="296">
        <v>1.1841326228537596</v>
      </c>
      <c r="G28" s="296">
        <v>0.8</v>
      </c>
      <c r="H28" s="296">
        <v>43.6</v>
      </c>
      <c r="I28" s="296">
        <v>8.6999999999999993</v>
      </c>
      <c r="J28" s="296">
        <v>19.7</v>
      </c>
      <c r="K28" s="296">
        <v>1.4999013222814288</v>
      </c>
      <c r="L28" s="296">
        <v>0.9</v>
      </c>
      <c r="M28" s="296">
        <v>0.4</v>
      </c>
      <c r="N28" s="296">
        <v>1.3</v>
      </c>
      <c r="O28" s="296">
        <v>11.7</v>
      </c>
      <c r="P28" s="296">
        <v>0.49338859285573317</v>
      </c>
      <c r="Q28" s="296">
        <v>0.84862837971186111</v>
      </c>
      <c r="R28" s="296">
        <v>0.4</v>
      </c>
      <c r="S28" s="296">
        <v>0.5525952239984212</v>
      </c>
      <c r="T28" s="296">
        <v>2.3880007894217488</v>
      </c>
      <c r="U28" s="296">
        <v>0.7</v>
      </c>
      <c r="V28" s="296">
        <v>0.63153739885533855</v>
      </c>
      <c r="W28" s="296">
        <v>0</v>
      </c>
      <c r="X28" s="296">
        <v>0.2368265245707519</v>
      </c>
      <c r="Y28" s="296">
        <v>0</v>
      </c>
      <c r="Z28" s="296">
        <v>0</v>
      </c>
      <c r="AA28" s="296">
        <v>0</v>
      </c>
      <c r="AB28" s="296">
        <v>0</v>
      </c>
      <c r="AC28" s="296">
        <v>0</v>
      </c>
      <c r="AD28" s="296">
        <v>0</v>
      </c>
      <c r="AE28" s="296">
        <v>0</v>
      </c>
      <c r="AF28" s="296">
        <v>0</v>
      </c>
      <c r="AG28" s="296">
        <v>0</v>
      </c>
      <c r="AH28" s="296">
        <v>0</v>
      </c>
      <c r="AI28" s="296">
        <v>0</v>
      </c>
      <c r="AJ28" s="296">
        <v>0</v>
      </c>
      <c r="AK28" s="297">
        <v>2.8</v>
      </c>
    </row>
    <row r="29" spans="1:37" ht="14.25">
      <c r="A29" s="328" t="s">
        <v>53</v>
      </c>
      <c r="B29" s="307"/>
      <c r="C29" s="308" t="s">
        <v>54</v>
      </c>
      <c r="D29" s="309">
        <v>100</v>
      </c>
      <c r="E29" s="309">
        <v>1.9</v>
      </c>
      <c r="F29" s="309">
        <v>1.2420478642835504</v>
      </c>
      <c r="G29" s="309">
        <v>0.71947894577400784</v>
      </c>
      <c r="H29" s="309">
        <v>43.7</v>
      </c>
      <c r="I29" s="309">
        <v>9.1</v>
      </c>
      <c r="J29" s="309">
        <v>18.600000000000001</v>
      </c>
      <c r="K29" s="309">
        <v>1.4692517418963951</v>
      </c>
      <c r="L29" s="309">
        <v>0.80278703423205078</v>
      </c>
      <c r="M29" s="309">
        <v>0.35595274159345652</v>
      </c>
      <c r="N29" s="309">
        <v>1</v>
      </c>
      <c r="O29" s="309">
        <v>12.8</v>
      </c>
      <c r="P29" s="309">
        <v>0.49984853074825808</v>
      </c>
      <c r="Q29" s="309">
        <v>0.90124204786428352</v>
      </c>
      <c r="R29" s="309">
        <v>0.46198121781278401</v>
      </c>
      <c r="S29" s="309">
        <v>0.59073008179339592</v>
      </c>
      <c r="T29" s="309">
        <v>2.4310814904574372</v>
      </c>
      <c r="U29" s="309">
        <v>0.6210239321417752</v>
      </c>
      <c r="V29" s="309">
        <v>0.66646470766434418</v>
      </c>
      <c r="W29" s="309">
        <v>4.5440775522568921E-2</v>
      </c>
      <c r="X29" s="309">
        <v>0.23477734019993943</v>
      </c>
      <c r="Y29" s="309">
        <v>7.5734625870948194E-3</v>
      </c>
      <c r="Z29" s="309">
        <v>7.5734625870948194E-3</v>
      </c>
      <c r="AA29" s="309">
        <v>1.5146925174189639E-2</v>
      </c>
      <c r="AB29" s="309">
        <v>7.5734625870948194E-3</v>
      </c>
      <c r="AC29" s="309">
        <v>7.5734625870948194E-3</v>
      </c>
      <c r="AD29" s="309">
        <v>7.5734625870948194E-3</v>
      </c>
      <c r="AE29" s="309">
        <v>7.5734625870948194E-3</v>
      </c>
      <c r="AF29" s="309">
        <v>2.2720387761284461E-2</v>
      </c>
      <c r="AG29" s="309">
        <v>2.2720387761284461E-2</v>
      </c>
      <c r="AH29" s="309">
        <v>7.5734625870948194E-3</v>
      </c>
      <c r="AI29" s="309">
        <v>7.5734625870948194E-3</v>
      </c>
      <c r="AJ29" s="309">
        <v>0</v>
      </c>
      <c r="AK29" s="310">
        <v>1.8</v>
      </c>
    </row>
    <row r="30" spans="1:37" ht="14.25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329" t="s">
        <v>83</v>
      </c>
      <c r="B31" s="254" t="s">
        <v>82</v>
      </c>
      <c r="C31" s="330"/>
      <c r="D31" s="251"/>
      <c r="E31" s="251"/>
      <c r="F31" s="251"/>
      <c r="G31" s="251"/>
      <c r="H31" s="251"/>
      <c r="I31" s="251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５月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277" t="s">
        <v>103</v>
      </c>
      <c r="E6" s="278">
        <f>F6+I6</f>
        <v>459900</v>
      </c>
      <c r="F6" s="278">
        <f>G6+H6</f>
        <v>414400</v>
      </c>
      <c r="G6" s="278">
        <f>ROUND(N6,-2)</f>
        <v>398400</v>
      </c>
      <c r="H6" s="278">
        <f>ROUND(O6,-2)</f>
        <v>16000</v>
      </c>
      <c r="I6" s="279">
        <v>45500</v>
      </c>
      <c r="J6" s="264"/>
      <c r="K6" s="280"/>
      <c r="L6" s="281" t="str">
        <f>D6</f>
        <v>17年5月</v>
      </c>
      <c r="M6" s="282">
        <f>N6+O6</f>
        <v>414400</v>
      </c>
      <c r="N6" s="282">
        <f>Q6+T6</f>
        <v>398400</v>
      </c>
      <c r="O6" s="282">
        <f>R6+U6</f>
        <v>16000</v>
      </c>
      <c r="P6" s="282">
        <f>Q6+R6</f>
        <v>399400</v>
      </c>
      <c r="Q6" s="282">
        <v>394500</v>
      </c>
      <c r="R6" s="282">
        <v>4900</v>
      </c>
      <c r="S6" s="282">
        <f>T6+U6</f>
        <v>15000</v>
      </c>
      <c r="T6" s="282">
        <v>3900</v>
      </c>
      <c r="U6" s="283">
        <v>11100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286" t="s">
        <v>102</v>
      </c>
      <c r="E7" s="278">
        <f>F7+I7</f>
        <v>437900</v>
      </c>
      <c r="F7" s="278">
        <f>G7+H7</f>
        <v>395000</v>
      </c>
      <c r="G7" s="278">
        <f>N7</f>
        <v>379700</v>
      </c>
      <c r="H7" s="278">
        <f>O7</f>
        <v>15300</v>
      </c>
      <c r="I7" s="287">
        <v>42900</v>
      </c>
      <c r="J7" s="264"/>
      <c r="K7" s="284" t="s">
        <v>42</v>
      </c>
      <c r="L7" s="281" t="str">
        <f>D7</f>
        <v>16年5月</v>
      </c>
      <c r="M7" s="282">
        <f>N7+O7</f>
        <v>395000</v>
      </c>
      <c r="N7" s="282">
        <f>Q7+T7</f>
        <v>379700</v>
      </c>
      <c r="O7" s="282">
        <f>R7+U7</f>
        <v>15300</v>
      </c>
      <c r="P7" s="282">
        <f>Q7+R7</f>
        <v>382000</v>
      </c>
      <c r="Q7" s="288">
        <v>376200</v>
      </c>
      <c r="R7" s="288">
        <v>5800</v>
      </c>
      <c r="S7" s="282">
        <f>T7+U7</f>
        <v>13000</v>
      </c>
      <c r="T7" s="288">
        <v>3500</v>
      </c>
      <c r="U7" s="289">
        <v>9500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f>E6-E7</f>
        <v>22000</v>
      </c>
      <c r="F8" s="291">
        <f>F6-F7</f>
        <v>19400</v>
      </c>
      <c r="G8" s="291">
        <f>G6-G7</f>
        <v>18700</v>
      </c>
      <c r="H8" s="291">
        <f>H6-H7</f>
        <v>700</v>
      </c>
      <c r="I8" s="292">
        <f>I6-I7</f>
        <v>2600</v>
      </c>
      <c r="J8" s="264"/>
      <c r="K8" s="284" t="s">
        <v>45</v>
      </c>
      <c r="L8" s="281" t="s">
        <v>44</v>
      </c>
      <c r="M8" s="293">
        <f t="shared" ref="M8:U8" si="0">M6-M7</f>
        <v>19400</v>
      </c>
      <c r="N8" s="293">
        <f t="shared" si="0"/>
        <v>18700</v>
      </c>
      <c r="O8" s="293">
        <f t="shared" si="0"/>
        <v>700</v>
      </c>
      <c r="P8" s="293">
        <f t="shared" si="0"/>
        <v>17400</v>
      </c>
      <c r="Q8" s="293">
        <f t="shared" si="0"/>
        <v>18300</v>
      </c>
      <c r="R8" s="293">
        <f t="shared" si="0"/>
        <v>-900</v>
      </c>
      <c r="S8" s="293">
        <f t="shared" si="0"/>
        <v>2000</v>
      </c>
      <c r="T8" s="293">
        <f t="shared" si="0"/>
        <v>400</v>
      </c>
      <c r="U8" s="294">
        <f t="shared" si="0"/>
        <v>1600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f>IF(E6&gt;0,IF(E7&gt;0,E6/E7*100,0),0)</f>
        <v>105.02397807718657</v>
      </c>
      <c r="F9" s="296">
        <f>IF(F6&gt;0,IF(F7&gt;0,F6/F7*100,0),0)</f>
        <v>104.91139240506328</v>
      </c>
      <c r="G9" s="296">
        <f>IF(G6&gt;0,IF(G7&gt;0,G6/G7*100,0),0)</f>
        <v>104.9249407426916</v>
      </c>
      <c r="H9" s="296">
        <f>IF(H6&gt;0,IF(H7&gt;0,H6/H7*100,0),0)</f>
        <v>104.57516339869282</v>
      </c>
      <c r="I9" s="297">
        <f>IF(I6&gt;0,IF(I7&gt;0,I6/I7*100,0),0)</f>
        <v>106.06060606060606</v>
      </c>
      <c r="J9" s="264"/>
      <c r="K9" s="290"/>
      <c r="L9" s="281" t="s">
        <v>46</v>
      </c>
      <c r="M9" s="298">
        <f t="shared" ref="M9:U9" si="1">IF(M6&gt;0,IF(M7&gt;0,M6/M7*100,0),0)</f>
        <v>104.91139240506328</v>
      </c>
      <c r="N9" s="298">
        <f t="shared" si="1"/>
        <v>104.9249407426916</v>
      </c>
      <c r="O9" s="298">
        <f t="shared" si="1"/>
        <v>104.57516339869282</v>
      </c>
      <c r="P9" s="298">
        <f t="shared" si="1"/>
        <v>104.55497382198953</v>
      </c>
      <c r="Q9" s="298">
        <f t="shared" si="1"/>
        <v>104.86443381180224</v>
      </c>
      <c r="R9" s="298">
        <f t="shared" si="1"/>
        <v>84.482758620689651</v>
      </c>
      <c r="S9" s="298">
        <f t="shared" si="1"/>
        <v>115.38461538461537</v>
      </c>
      <c r="T9" s="298">
        <f t="shared" si="1"/>
        <v>111.42857142857143</v>
      </c>
      <c r="U9" s="299">
        <f t="shared" si="1"/>
        <v>116.8421052631579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17年5月</v>
      </c>
      <c r="E10" s="278">
        <f>I10+F10</f>
        <v>2416200</v>
      </c>
      <c r="F10" s="278">
        <f>SUM(G10:H10)</f>
        <v>2181400</v>
      </c>
      <c r="G10" s="278">
        <f>N10</f>
        <v>2133900</v>
      </c>
      <c r="H10" s="278">
        <f>O10</f>
        <v>47500</v>
      </c>
      <c r="I10" s="279">
        <v>234800</v>
      </c>
      <c r="J10" s="301"/>
      <c r="K10" s="290"/>
      <c r="L10" s="281" t="str">
        <f>D6</f>
        <v>17年5月</v>
      </c>
      <c r="M10" s="282">
        <f>SUM(N10:O10)</f>
        <v>2181400</v>
      </c>
      <c r="N10" s="282">
        <f>Q10+T10</f>
        <v>2133900</v>
      </c>
      <c r="O10" s="282">
        <f>R10+U10</f>
        <v>47500</v>
      </c>
      <c r="P10" s="282">
        <f>SUM(Q10:R10)</f>
        <v>2143000</v>
      </c>
      <c r="Q10" s="282">
        <v>2118500</v>
      </c>
      <c r="R10" s="282">
        <v>24500</v>
      </c>
      <c r="S10" s="282">
        <f>SUM(T10:U10)</f>
        <v>38400</v>
      </c>
      <c r="T10" s="282">
        <v>15400</v>
      </c>
      <c r="U10" s="283">
        <v>23000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16年5月</v>
      </c>
      <c r="E11" s="278">
        <f>I11+F11</f>
        <v>2336100</v>
      </c>
      <c r="F11" s="278">
        <f>SUM(G11:H11)</f>
        <v>2115500</v>
      </c>
      <c r="G11" s="278">
        <f>N11</f>
        <v>2060500</v>
      </c>
      <c r="H11" s="278">
        <f>O11</f>
        <v>55000</v>
      </c>
      <c r="I11" s="279">
        <v>220600</v>
      </c>
      <c r="J11" s="264"/>
      <c r="K11" s="284" t="s">
        <v>48</v>
      </c>
      <c r="L11" s="281" t="str">
        <f>D7</f>
        <v>16年5月</v>
      </c>
      <c r="M11" s="282">
        <f>SUM(N11:O11)</f>
        <v>2115500</v>
      </c>
      <c r="N11" s="282">
        <f>Q11+T11</f>
        <v>2060500</v>
      </c>
      <c r="O11" s="282">
        <f>R11+U11</f>
        <v>55000</v>
      </c>
      <c r="P11" s="282">
        <f>SUM(Q11:R11)</f>
        <v>2070000</v>
      </c>
      <c r="Q11" s="282">
        <v>2043500</v>
      </c>
      <c r="R11" s="282">
        <v>26500</v>
      </c>
      <c r="S11" s="282">
        <f>SUM(T11:U11)</f>
        <v>45500</v>
      </c>
      <c r="T11" s="282">
        <v>17000</v>
      </c>
      <c r="U11" s="283">
        <v>28500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f>E10-E11</f>
        <v>80100</v>
      </c>
      <c r="F12" s="291">
        <f>F10-F11</f>
        <v>65900</v>
      </c>
      <c r="G12" s="291">
        <f>G10-G11</f>
        <v>73400</v>
      </c>
      <c r="H12" s="291">
        <f>H10-H11</f>
        <v>-7500</v>
      </c>
      <c r="I12" s="292">
        <f>I10-I11</f>
        <v>14200</v>
      </c>
      <c r="J12" s="264"/>
      <c r="K12" s="284" t="s">
        <v>51</v>
      </c>
      <c r="L12" s="281" t="s">
        <v>44</v>
      </c>
      <c r="M12" s="293">
        <f t="shared" ref="M12:U12" si="2">M10-M11</f>
        <v>65900</v>
      </c>
      <c r="N12" s="293">
        <f t="shared" si="2"/>
        <v>73400</v>
      </c>
      <c r="O12" s="293">
        <f t="shared" si="2"/>
        <v>-7500</v>
      </c>
      <c r="P12" s="293">
        <f t="shared" si="2"/>
        <v>73000</v>
      </c>
      <c r="Q12" s="293">
        <f t="shared" si="2"/>
        <v>75000</v>
      </c>
      <c r="R12" s="293">
        <f t="shared" si="2"/>
        <v>-2000</v>
      </c>
      <c r="S12" s="293">
        <f t="shared" si="2"/>
        <v>-7100</v>
      </c>
      <c r="T12" s="293">
        <f t="shared" si="2"/>
        <v>-1600</v>
      </c>
      <c r="U12" s="294">
        <f t="shared" si="2"/>
        <v>-5500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f>IF(E10&gt;0,IF(E11&gt;0,E10/E11*100,0),0)</f>
        <v>103.4287915757031</v>
      </c>
      <c r="F13" s="296">
        <f>IF(F10&gt;0,IF(F11&gt;0,F10/F11*100,0),0)</f>
        <v>103.11510281257385</v>
      </c>
      <c r="G13" s="296">
        <f>IF(G10&gt;0,IF(G11&gt;0,G10/G11*100,0),0)</f>
        <v>103.56224217422955</v>
      </c>
      <c r="H13" s="296">
        <f>IF(H10&gt;0,IF(H11&gt;0,H10/H11*100,0),0)</f>
        <v>86.36363636363636</v>
      </c>
      <c r="I13" s="297">
        <f>IF(I10&gt;0,IF(I11&gt;0,I10/I11*100,0),0)</f>
        <v>106.43699002719855</v>
      </c>
      <c r="J13" s="264"/>
      <c r="K13" s="302"/>
      <c r="L13" s="281" t="s">
        <v>46</v>
      </c>
      <c r="M13" s="296">
        <f t="shared" ref="M13:U13" si="3">IF(M10&gt;0,IF(M11&gt;0,M10/M11*100,0),0)</f>
        <v>103.11510281257385</v>
      </c>
      <c r="N13" s="296">
        <f t="shared" si="3"/>
        <v>103.56224217422955</v>
      </c>
      <c r="O13" s="296">
        <f t="shared" si="3"/>
        <v>86.36363636363636</v>
      </c>
      <c r="P13" s="296">
        <f t="shared" si="3"/>
        <v>103.52657004830918</v>
      </c>
      <c r="Q13" s="296">
        <f t="shared" si="3"/>
        <v>103.67017372155615</v>
      </c>
      <c r="R13" s="296">
        <f t="shared" si="3"/>
        <v>92.452830188679243</v>
      </c>
      <c r="S13" s="296">
        <f t="shared" si="3"/>
        <v>84.395604395604394</v>
      </c>
      <c r="T13" s="296">
        <f t="shared" si="3"/>
        <v>90.588235294117652</v>
      </c>
      <c r="U13" s="297">
        <f t="shared" si="3"/>
        <v>80.701754385964904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f>F14+I14</f>
        <v>100</v>
      </c>
      <c r="F14" s="296">
        <f>IF($F$6=0,0,IF($E$6=0,0,$F$6/$E$6))*100</f>
        <v>90.106544901065448</v>
      </c>
      <c r="G14" s="296">
        <f>IF($G$6=0,0,IF($E$6=0,0,$G$6/$E$6))*100</f>
        <v>86.627527723418126</v>
      </c>
      <c r="H14" s="296">
        <f>IF($H$6=0,0,IF($E$6=0,0,$H$6/$E$6))*100</f>
        <v>3.4790171776473144</v>
      </c>
      <c r="I14" s="297">
        <f>IF($I$6=0,0,IF($E$6=0,0,$I$6/$E$6))*100</f>
        <v>9.8934550989345507</v>
      </c>
      <c r="J14" s="264"/>
      <c r="K14" s="275"/>
      <c r="L14" s="281" t="s">
        <v>52</v>
      </c>
      <c r="M14" s="296">
        <f>N14+O14</f>
        <v>100</v>
      </c>
      <c r="N14" s="296">
        <f>IF($N$6=0,0,IF($M$6=0,0,$N$6/$M$6))*100</f>
        <v>96.138996138996134</v>
      </c>
      <c r="O14" s="296">
        <f>IF($O$6=0,0,IF($M$6=0,0,$O$6/$M$6))*100</f>
        <v>3.8610038610038608</v>
      </c>
      <c r="P14" s="296">
        <f>Q14+R14</f>
        <v>96.380308880308888</v>
      </c>
      <c r="Q14" s="296">
        <f>IF($Q$6=0,0,IF($M$6=0,0,$Q$6/$M$6))*100</f>
        <v>95.197876447876453</v>
      </c>
      <c r="R14" s="296">
        <f>IF($R$6=0,0,IF($M$6=0,0,$R$6/$M$6))*100</f>
        <v>1.1824324324324325</v>
      </c>
      <c r="S14" s="296">
        <f>T14+U14</f>
        <v>3.6196911196911197</v>
      </c>
      <c r="T14" s="296">
        <f>IF($T$6=0,0,IF($M$6=0,0,$T$6/$M$6))*100</f>
        <v>0.94111969111969118</v>
      </c>
      <c r="U14" s="297">
        <f>IF($U$6=0,0,IF($M$6=0,0,$U$6/$M$6))*100</f>
        <v>2.6785714285714284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f>F15+I15</f>
        <v>100</v>
      </c>
      <c r="F15" s="309">
        <f>IF($F$10=0,0,IF($E$10=0,0,$F$10/$E$10))*100</f>
        <v>90.282261402201797</v>
      </c>
      <c r="G15" s="309">
        <f>IF($G$10=0,0,IF($E$10=0,0,$G$10/$E$10))*100</f>
        <v>88.316364539359327</v>
      </c>
      <c r="H15" s="309">
        <f>IF($H$10=0,0,IF($E$10=0,0,$H$10/$E$10))*100</f>
        <v>1.96589686284248</v>
      </c>
      <c r="I15" s="310">
        <f>IF($I$10=0,0,IF($E$10=0,0,$I$10/$E$10))*100</f>
        <v>9.7177385977981956</v>
      </c>
      <c r="J15" s="264"/>
      <c r="K15" s="311" t="s">
        <v>53</v>
      </c>
      <c r="L15" s="308" t="s">
        <v>54</v>
      </c>
      <c r="M15" s="309">
        <f>N15+O15</f>
        <v>100</v>
      </c>
      <c r="N15" s="309">
        <f>IF($N$10=0,0,IF($M$10=0,0,$N$10/$M$10))*100</f>
        <v>97.822499312368208</v>
      </c>
      <c r="O15" s="309">
        <f>IF($O$10=0,0,IF($M$10=0,0,$O$10/$M$10))*100</f>
        <v>2.1775006876317962</v>
      </c>
      <c r="P15" s="309">
        <f>Q15+R15</f>
        <v>98.239662601998717</v>
      </c>
      <c r="Q15" s="309">
        <f>IF($Q$10=0,0,IF($M$10=0,0,$Q$10/$M$10))*100</f>
        <v>97.116530668378104</v>
      </c>
      <c r="R15" s="309">
        <f>IF($R$10=0,0,IF($M$10=0,0,$R$10/$M$10))*100</f>
        <v>1.1231319336206107</v>
      </c>
      <c r="S15" s="309">
        <f>T15+U15</f>
        <v>1.7603373980012835</v>
      </c>
      <c r="T15" s="309">
        <f>IF($T$10=0,0,IF($M$10=0,0,$T$10/$M$10))*100</f>
        <v>0.70596864399009807</v>
      </c>
      <c r="U15" s="310">
        <f>IF($U$10=0,0,IF($M$10=0,0,$U$10/$M$10))*100</f>
        <v>1.0543687540111855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2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61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17年5月</v>
      </c>
      <c r="E20" s="282">
        <f>SUM(F20:AL20)</f>
        <v>398400</v>
      </c>
      <c r="F20" s="282">
        <v>5800</v>
      </c>
      <c r="G20" s="282">
        <v>4100</v>
      </c>
      <c r="H20" s="282">
        <v>3400</v>
      </c>
      <c r="I20" s="282">
        <v>164600</v>
      </c>
      <c r="J20" s="282">
        <v>33600</v>
      </c>
      <c r="K20" s="282">
        <v>93000</v>
      </c>
      <c r="L20" s="282">
        <v>5900</v>
      </c>
      <c r="M20" s="282">
        <v>4500</v>
      </c>
      <c r="N20" s="282">
        <v>1700</v>
      </c>
      <c r="O20" s="282">
        <v>5600</v>
      </c>
      <c r="P20" s="282">
        <v>48300</v>
      </c>
      <c r="Q20" s="282">
        <v>2100</v>
      </c>
      <c r="R20" s="282">
        <v>3600</v>
      </c>
      <c r="S20" s="282">
        <v>1900</v>
      </c>
      <c r="T20" s="282">
        <v>2500</v>
      </c>
      <c r="U20" s="282">
        <v>12400</v>
      </c>
      <c r="V20" s="282">
        <v>2100</v>
      </c>
      <c r="W20" s="282">
        <v>2200</v>
      </c>
      <c r="X20" s="282">
        <v>0</v>
      </c>
      <c r="Y20" s="282">
        <v>1100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22">
        <v>0</v>
      </c>
    </row>
    <row r="21" spans="1:37" ht="14.25">
      <c r="A21" s="323"/>
      <c r="B21" s="324" t="s">
        <v>39</v>
      </c>
      <c r="C21" s="285" t="s">
        <v>40</v>
      </c>
      <c r="D21" s="281" t="str">
        <f>D7</f>
        <v>16年5月</v>
      </c>
      <c r="E21" s="282">
        <f>SUM($F$21:$AL$21)</f>
        <v>379700</v>
      </c>
      <c r="F21" s="282">
        <v>5600</v>
      </c>
      <c r="G21" s="282">
        <v>3900</v>
      </c>
      <c r="H21" s="282">
        <v>3500</v>
      </c>
      <c r="I21" s="282">
        <v>155400</v>
      </c>
      <c r="J21" s="282">
        <v>28700</v>
      </c>
      <c r="K21" s="282">
        <v>87400</v>
      </c>
      <c r="L21" s="282">
        <v>5100</v>
      </c>
      <c r="M21" s="282">
        <v>4200</v>
      </c>
      <c r="N21" s="282">
        <v>1600</v>
      </c>
      <c r="O21" s="282">
        <v>5100</v>
      </c>
      <c r="P21" s="282">
        <v>51200</v>
      </c>
      <c r="Q21" s="282">
        <v>1800</v>
      </c>
      <c r="R21" s="282">
        <v>3500</v>
      </c>
      <c r="S21" s="282">
        <v>2100</v>
      </c>
      <c r="T21" s="282">
        <v>2500</v>
      </c>
      <c r="U21" s="282">
        <v>12000</v>
      </c>
      <c r="V21" s="282">
        <v>2400</v>
      </c>
      <c r="W21" s="282">
        <v>2600</v>
      </c>
      <c r="X21" s="282">
        <v>0</v>
      </c>
      <c r="Y21" s="282">
        <v>1100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  <c r="AK21" s="322">
        <v>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f>IF(E21=0,0,E20-E21)</f>
        <v>18700</v>
      </c>
      <c r="F22" s="293">
        <f>F20-F21</f>
        <v>200</v>
      </c>
      <c r="G22" s="293">
        <f>G20-G21</f>
        <v>200</v>
      </c>
      <c r="H22" s="293">
        <f t="shared" ref="H22:AK22" si="4">IF(H21=0,0,H20-H21)</f>
        <v>-100</v>
      </c>
      <c r="I22" s="293">
        <f t="shared" si="4"/>
        <v>9200</v>
      </c>
      <c r="J22" s="293">
        <f t="shared" si="4"/>
        <v>4900</v>
      </c>
      <c r="K22" s="293">
        <f t="shared" si="4"/>
        <v>5600</v>
      </c>
      <c r="L22" s="293">
        <f t="shared" si="4"/>
        <v>800</v>
      </c>
      <c r="M22" s="293">
        <f t="shared" si="4"/>
        <v>300</v>
      </c>
      <c r="N22" s="293">
        <f t="shared" si="4"/>
        <v>100</v>
      </c>
      <c r="O22" s="293">
        <f t="shared" si="4"/>
        <v>500</v>
      </c>
      <c r="P22" s="293">
        <f t="shared" si="4"/>
        <v>-2900</v>
      </c>
      <c r="Q22" s="293">
        <f t="shared" si="4"/>
        <v>300</v>
      </c>
      <c r="R22" s="293">
        <f t="shared" si="4"/>
        <v>100</v>
      </c>
      <c r="S22" s="293">
        <f t="shared" si="4"/>
        <v>-200</v>
      </c>
      <c r="T22" s="293">
        <f t="shared" si="4"/>
        <v>0</v>
      </c>
      <c r="U22" s="293">
        <f t="shared" si="4"/>
        <v>400</v>
      </c>
      <c r="V22" s="293">
        <f t="shared" si="4"/>
        <v>-300</v>
      </c>
      <c r="W22" s="293">
        <f t="shared" si="4"/>
        <v>-400</v>
      </c>
      <c r="X22" s="293">
        <f t="shared" si="4"/>
        <v>0</v>
      </c>
      <c r="Y22" s="293">
        <f t="shared" si="4"/>
        <v>0</v>
      </c>
      <c r="Z22" s="293">
        <f t="shared" si="4"/>
        <v>0</v>
      </c>
      <c r="AA22" s="293">
        <f t="shared" si="4"/>
        <v>0</v>
      </c>
      <c r="AB22" s="293">
        <f t="shared" si="4"/>
        <v>0</v>
      </c>
      <c r="AC22" s="293">
        <f t="shared" si="4"/>
        <v>0</v>
      </c>
      <c r="AD22" s="293">
        <f t="shared" si="4"/>
        <v>0</v>
      </c>
      <c r="AE22" s="293">
        <f t="shared" si="4"/>
        <v>0</v>
      </c>
      <c r="AF22" s="293">
        <f t="shared" si="4"/>
        <v>0</v>
      </c>
      <c r="AG22" s="293">
        <f t="shared" si="4"/>
        <v>0</v>
      </c>
      <c r="AH22" s="293">
        <f t="shared" si="4"/>
        <v>0</v>
      </c>
      <c r="AI22" s="293">
        <f t="shared" si="4"/>
        <v>0</v>
      </c>
      <c r="AJ22" s="293">
        <f t="shared" si="4"/>
        <v>0</v>
      </c>
      <c r="AK22" s="293">
        <f t="shared" si="4"/>
        <v>0</v>
      </c>
    </row>
    <row r="23" spans="1:37" ht="14.25">
      <c r="A23" s="188"/>
      <c r="B23" s="325"/>
      <c r="C23" s="295"/>
      <c r="D23" s="281" t="s">
        <v>46</v>
      </c>
      <c r="E23" s="298">
        <f t="shared" ref="E23:AK23" si="5">IF(E20&gt;0,IF(E21&gt;0,E20/E21*100,0),0)</f>
        <v>104.9249407426916</v>
      </c>
      <c r="F23" s="298">
        <f t="shared" si="5"/>
        <v>103.57142857142858</v>
      </c>
      <c r="G23" s="298">
        <f t="shared" si="5"/>
        <v>105.12820512820514</v>
      </c>
      <c r="H23" s="298">
        <f t="shared" si="5"/>
        <v>97.142857142857139</v>
      </c>
      <c r="I23" s="298">
        <f t="shared" si="5"/>
        <v>105.92020592020592</v>
      </c>
      <c r="J23" s="298">
        <f t="shared" si="5"/>
        <v>117.07317073170731</v>
      </c>
      <c r="K23" s="298">
        <f t="shared" si="5"/>
        <v>106.40732265446225</v>
      </c>
      <c r="L23" s="298">
        <f t="shared" si="5"/>
        <v>115.68627450980394</v>
      </c>
      <c r="M23" s="298">
        <f t="shared" si="5"/>
        <v>107.14285714285714</v>
      </c>
      <c r="N23" s="298">
        <f t="shared" si="5"/>
        <v>106.25</v>
      </c>
      <c r="O23" s="298">
        <f t="shared" si="5"/>
        <v>109.80392156862746</v>
      </c>
      <c r="P23" s="298">
        <f t="shared" si="5"/>
        <v>94.3359375</v>
      </c>
      <c r="Q23" s="298">
        <f t="shared" si="5"/>
        <v>116.66666666666667</v>
      </c>
      <c r="R23" s="298">
        <f t="shared" si="5"/>
        <v>102.85714285714285</v>
      </c>
      <c r="S23" s="298">
        <f t="shared" si="5"/>
        <v>90.476190476190482</v>
      </c>
      <c r="T23" s="298">
        <f t="shared" si="5"/>
        <v>100</v>
      </c>
      <c r="U23" s="298">
        <f t="shared" si="5"/>
        <v>103.33333333333334</v>
      </c>
      <c r="V23" s="298">
        <f t="shared" si="5"/>
        <v>87.5</v>
      </c>
      <c r="W23" s="298">
        <f t="shared" si="5"/>
        <v>84.615384615384613</v>
      </c>
      <c r="X23" s="296">
        <f t="shared" si="5"/>
        <v>0</v>
      </c>
      <c r="Y23" s="296">
        <f t="shared" si="5"/>
        <v>100</v>
      </c>
      <c r="Z23" s="296">
        <f t="shared" si="5"/>
        <v>0</v>
      </c>
      <c r="AA23" s="296">
        <f t="shared" si="5"/>
        <v>0</v>
      </c>
      <c r="AB23" s="296">
        <f t="shared" si="5"/>
        <v>0</v>
      </c>
      <c r="AC23" s="296">
        <f t="shared" si="5"/>
        <v>0</v>
      </c>
      <c r="AD23" s="296">
        <f t="shared" si="5"/>
        <v>0</v>
      </c>
      <c r="AE23" s="296">
        <f t="shared" si="5"/>
        <v>0</v>
      </c>
      <c r="AF23" s="296">
        <f t="shared" si="5"/>
        <v>0</v>
      </c>
      <c r="AG23" s="296">
        <f t="shared" si="5"/>
        <v>0</v>
      </c>
      <c r="AH23" s="296">
        <f t="shared" si="5"/>
        <v>0</v>
      </c>
      <c r="AI23" s="296">
        <f t="shared" si="5"/>
        <v>0</v>
      </c>
      <c r="AJ23" s="296">
        <f t="shared" si="5"/>
        <v>0</v>
      </c>
      <c r="AK23" s="296">
        <f t="shared" si="5"/>
        <v>0</v>
      </c>
    </row>
    <row r="24" spans="1:37" ht="14.25">
      <c r="A24" s="188"/>
      <c r="B24" s="325"/>
      <c r="C24" s="300"/>
      <c r="D24" s="281" t="str">
        <f>D6</f>
        <v>17年5月</v>
      </c>
      <c r="E24" s="282">
        <f>SUM($F$24:$AL$24)</f>
        <v>2133900</v>
      </c>
      <c r="F24" s="282">
        <v>39900</v>
      </c>
      <c r="G24" s="282">
        <v>25700</v>
      </c>
      <c r="H24" s="282">
        <v>16500</v>
      </c>
      <c r="I24" s="282">
        <v>937400</v>
      </c>
      <c r="J24" s="282">
        <v>193800</v>
      </c>
      <c r="K24" s="282">
        <v>421100</v>
      </c>
      <c r="L24" s="282">
        <v>32100</v>
      </c>
      <c r="M24" s="282">
        <v>18900</v>
      </c>
      <c r="N24" s="282">
        <v>8000</v>
      </c>
      <c r="O24" s="282">
        <v>23700</v>
      </c>
      <c r="P24" s="282">
        <v>274700</v>
      </c>
      <c r="Q24" s="282">
        <v>10800</v>
      </c>
      <c r="R24" s="282">
        <v>18900</v>
      </c>
      <c r="S24" s="282">
        <v>9900</v>
      </c>
      <c r="T24" s="282">
        <v>12800</v>
      </c>
      <c r="U24" s="282">
        <v>55000</v>
      </c>
      <c r="V24" s="282">
        <v>13500</v>
      </c>
      <c r="W24" s="282">
        <v>13800</v>
      </c>
      <c r="X24" s="282">
        <v>600</v>
      </c>
      <c r="Y24" s="282">
        <v>5200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300</v>
      </c>
      <c r="AH24" s="322">
        <v>300</v>
      </c>
      <c r="AI24" s="322">
        <v>100</v>
      </c>
      <c r="AJ24" s="322">
        <v>100</v>
      </c>
      <c r="AK24" s="322">
        <v>0</v>
      </c>
    </row>
    <row r="25" spans="1:37" ht="14.25">
      <c r="A25" s="188"/>
      <c r="B25" s="325"/>
      <c r="C25" s="285" t="s">
        <v>47</v>
      </c>
      <c r="D25" s="281" t="str">
        <f>D7</f>
        <v>16年5月</v>
      </c>
      <c r="E25" s="282">
        <f>SUM(F25:AL25)</f>
        <v>2060500</v>
      </c>
      <c r="F25" s="326">
        <v>31100</v>
      </c>
      <c r="G25" s="326">
        <v>26700</v>
      </c>
      <c r="H25" s="326">
        <v>17000</v>
      </c>
      <c r="I25" s="326">
        <v>899500</v>
      </c>
      <c r="J25" s="326">
        <v>173800</v>
      </c>
      <c r="K25" s="326">
        <v>405000</v>
      </c>
      <c r="L25" s="326">
        <v>30100</v>
      </c>
      <c r="M25" s="326">
        <v>18200</v>
      </c>
      <c r="N25" s="326">
        <v>8500</v>
      </c>
      <c r="O25" s="326">
        <v>22900</v>
      </c>
      <c r="P25" s="326">
        <v>280400</v>
      </c>
      <c r="Q25" s="326">
        <v>10200</v>
      </c>
      <c r="R25" s="326">
        <v>19900</v>
      </c>
      <c r="S25" s="326">
        <v>11000</v>
      </c>
      <c r="T25" s="326">
        <v>13200</v>
      </c>
      <c r="U25" s="326">
        <v>57600</v>
      </c>
      <c r="V25" s="326">
        <v>14300</v>
      </c>
      <c r="W25" s="326">
        <v>14500</v>
      </c>
      <c r="X25" s="326">
        <v>1400</v>
      </c>
      <c r="Y25" s="326">
        <v>5200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f t="shared" ref="E26:Y26" si="6">IF(E25=0,0,E24-E25)</f>
        <v>73400</v>
      </c>
      <c r="F26" s="293">
        <f t="shared" si="6"/>
        <v>8800</v>
      </c>
      <c r="G26" s="293">
        <f t="shared" si="6"/>
        <v>-1000</v>
      </c>
      <c r="H26" s="293">
        <f t="shared" si="6"/>
        <v>-500</v>
      </c>
      <c r="I26" s="293">
        <f t="shared" si="6"/>
        <v>37900</v>
      </c>
      <c r="J26" s="293">
        <f t="shared" si="6"/>
        <v>20000</v>
      </c>
      <c r="K26" s="293">
        <f t="shared" si="6"/>
        <v>16100</v>
      </c>
      <c r="L26" s="293">
        <f t="shared" si="6"/>
        <v>2000</v>
      </c>
      <c r="M26" s="293">
        <f t="shared" si="6"/>
        <v>700</v>
      </c>
      <c r="N26" s="293">
        <f t="shared" si="6"/>
        <v>-500</v>
      </c>
      <c r="O26" s="293">
        <f t="shared" si="6"/>
        <v>800</v>
      </c>
      <c r="P26" s="293">
        <f t="shared" si="6"/>
        <v>-5700</v>
      </c>
      <c r="Q26" s="293">
        <f t="shared" si="6"/>
        <v>600</v>
      </c>
      <c r="R26" s="293">
        <f t="shared" si="6"/>
        <v>-1000</v>
      </c>
      <c r="S26" s="293">
        <f t="shared" si="6"/>
        <v>-1100</v>
      </c>
      <c r="T26" s="293">
        <f t="shared" si="6"/>
        <v>-400</v>
      </c>
      <c r="U26" s="293">
        <f t="shared" si="6"/>
        <v>-2600</v>
      </c>
      <c r="V26" s="293">
        <f t="shared" si="6"/>
        <v>-800</v>
      </c>
      <c r="W26" s="293">
        <f t="shared" si="6"/>
        <v>-700</v>
      </c>
      <c r="X26" s="293">
        <f t="shared" si="6"/>
        <v>-800</v>
      </c>
      <c r="Y26" s="293">
        <f t="shared" si="6"/>
        <v>0</v>
      </c>
      <c r="Z26" s="293">
        <f t="shared" ref="Z26:AK26" si="7">Z24-Z25</f>
        <v>100</v>
      </c>
      <c r="AA26" s="293">
        <f t="shared" si="7"/>
        <v>100</v>
      </c>
      <c r="AB26" s="293">
        <f t="shared" si="7"/>
        <v>200</v>
      </c>
      <c r="AC26" s="293">
        <f t="shared" si="7"/>
        <v>100</v>
      </c>
      <c r="AD26" s="293">
        <f t="shared" si="7"/>
        <v>100</v>
      </c>
      <c r="AE26" s="293">
        <f t="shared" si="7"/>
        <v>100</v>
      </c>
      <c r="AF26" s="293">
        <f t="shared" si="7"/>
        <v>100</v>
      </c>
      <c r="AG26" s="293">
        <f t="shared" si="7"/>
        <v>300</v>
      </c>
      <c r="AH26" s="293">
        <f t="shared" si="7"/>
        <v>300</v>
      </c>
      <c r="AI26" s="293">
        <f t="shared" si="7"/>
        <v>100</v>
      </c>
      <c r="AJ26" s="293">
        <f t="shared" si="7"/>
        <v>100</v>
      </c>
      <c r="AK26" s="293">
        <f t="shared" si="7"/>
        <v>0</v>
      </c>
    </row>
    <row r="27" spans="1:37" ht="14.25">
      <c r="A27" s="188"/>
      <c r="B27" s="321"/>
      <c r="C27" s="303"/>
      <c r="D27" s="281" t="s">
        <v>46</v>
      </c>
      <c r="E27" s="296">
        <f t="shared" ref="E27:Y27" si="8">IF(E24&gt;0,IF(E25&gt;0,E24/E25*100,0),0)</f>
        <v>103.56224217422955</v>
      </c>
      <c r="F27" s="296">
        <f t="shared" si="8"/>
        <v>128.29581993569133</v>
      </c>
      <c r="G27" s="296">
        <f t="shared" si="8"/>
        <v>96.254681647940075</v>
      </c>
      <c r="H27" s="296">
        <f t="shared" si="8"/>
        <v>97.058823529411768</v>
      </c>
      <c r="I27" s="296">
        <f t="shared" si="8"/>
        <v>104.21345191773209</v>
      </c>
      <c r="J27" s="296">
        <f t="shared" si="8"/>
        <v>111.50747986191026</v>
      </c>
      <c r="K27" s="296">
        <f t="shared" si="8"/>
        <v>103.9753086419753</v>
      </c>
      <c r="L27" s="296">
        <f t="shared" si="8"/>
        <v>106.64451827242524</v>
      </c>
      <c r="M27" s="296">
        <f t="shared" si="8"/>
        <v>103.84615384615385</v>
      </c>
      <c r="N27" s="296">
        <f t="shared" si="8"/>
        <v>94.117647058823522</v>
      </c>
      <c r="O27" s="296">
        <f t="shared" si="8"/>
        <v>103.49344978165939</v>
      </c>
      <c r="P27" s="296">
        <f t="shared" si="8"/>
        <v>97.96718972895863</v>
      </c>
      <c r="Q27" s="296">
        <f t="shared" si="8"/>
        <v>105.88235294117648</v>
      </c>
      <c r="R27" s="296">
        <f t="shared" si="8"/>
        <v>94.9748743718593</v>
      </c>
      <c r="S27" s="296">
        <f t="shared" si="8"/>
        <v>90</v>
      </c>
      <c r="T27" s="296">
        <f t="shared" si="8"/>
        <v>96.969696969696969</v>
      </c>
      <c r="U27" s="296">
        <f t="shared" si="8"/>
        <v>95.486111111111114</v>
      </c>
      <c r="V27" s="296">
        <f t="shared" si="8"/>
        <v>94.4055944055944</v>
      </c>
      <c r="W27" s="296">
        <f t="shared" si="8"/>
        <v>95.172413793103445</v>
      </c>
      <c r="X27" s="296">
        <f t="shared" si="8"/>
        <v>42.857142857142854</v>
      </c>
      <c r="Y27" s="296">
        <f t="shared" si="8"/>
        <v>100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f>IF(AK24&gt;0,IF(AK25&gt;0,AK24/AK25*100,0),0)</f>
        <v>0</v>
      </c>
    </row>
    <row r="28" spans="1:37" ht="14.25">
      <c r="A28" s="188"/>
      <c r="B28" s="304"/>
      <c r="C28" s="305"/>
      <c r="D28" s="281" t="s">
        <v>52</v>
      </c>
      <c r="E28" s="296">
        <f>SUM($F$28:$AL$28)</f>
        <v>99.999999999999986</v>
      </c>
      <c r="F28" s="296">
        <f>IF($F$20=0,0,IF($E$20=0,0,$F$20/$E$20))*100</f>
        <v>1.4558232931726909</v>
      </c>
      <c r="G28" s="296">
        <f>IF($G$20=0,0,IF($E$20=0,0,$G$20/$E$20))*100</f>
        <v>1.0291164658634537</v>
      </c>
      <c r="H28" s="296">
        <f>IF($H$20=0,0,IF($E$20=0,0,$H$20/$E$20))*100</f>
        <v>0.85341365461847396</v>
      </c>
      <c r="I28" s="296">
        <f>IF($I$20=0,0,IF($E$20=0,0,$I$20/$E$20))*100</f>
        <v>41.315261044176701</v>
      </c>
      <c r="J28" s="296">
        <f>IF($J$20=0,0,IF($E$20=0,0,$J$20/$E$20))*100</f>
        <v>8.4337349397590362</v>
      </c>
      <c r="K28" s="296">
        <f>IF($K$20=0,0,IF($E$20=0,0,$K$20/$E$20))*100</f>
        <v>23.343373493975903</v>
      </c>
      <c r="L28" s="296">
        <f>IF($L$20=0,0,IF($E$20=0,0,$L$20/$E$20))*100</f>
        <v>1.4809236947791165</v>
      </c>
      <c r="M28" s="296">
        <f>IF($M$20=0,0,IF($E$20=0,0,$M$20/$E$20))*100</f>
        <v>1.1295180722891567</v>
      </c>
      <c r="N28" s="296">
        <f>IF($N$20=0,0,IF($E$20=0,0,$N$20/$E$20))*100</f>
        <v>0.42670682730923698</v>
      </c>
      <c r="O28" s="296">
        <f>IF($O$20=0,0,IF($E$20=0,0,$O$20/$E$20))*100</f>
        <v>1.4056224899598393</v>
      </c>
      <c r="P28" s="296">
        <f>IF($P$20=0,0,IF($E$20=0,0,$P$20/$E$20))*100</f>
        <v>12.123493975903614</v>
      </c>
      <c r="Q28" s="296">
        <f>IF($Q$20=0,0,IF($E$20=0,0,$Q$20/$E$20))*100</f>
        <v>0.52710843373493976</v>
      </c>
      <c r="R28" s="296">
        <f>IF($R$20=0,0,IF($E$20=0,0,$R$20/$E$20))*100</f>
        <v>0.90361445783132521</v>
      </c>
      <c r="S28" s="296">
        <f>IF($S$20=0,0,IF($E$20=0,0,$S$20/$E$20))*100</f>
        <v>0.4769076305220884</v>
      </c>
      <c r="T28" s="296">
        <f>IF($T$20=0,0,IF($E$20=0,0,$T$20/$E$20))*100</f>
        <v>0.6275100401606426</v>
      </c>
      <c r="U28" s="296">
        <f>IF($U$20=0,0,IF($E$20=0,0,$U$20/$E$20))*100</f>
        <v>3.1124497991967868</v>
      </c>
      <c r="V28" s="296">
        <f>IF($V$20=0,0,IF($E$20=0,0,$V$20/$E$20))*100</f>
        <v>0.52710843373493976</v>
      </c>
      <c r="W28" s="296">
        <f>IF($W$20=0,0,IF($E$20=0,0,$W$20/$E$20))*100</f>
        <v>0.55220883534136544</v>
      </c>
      <c r="X28" s="296">
        <f>IF($X$20=0,0,IF($E$20=0,0,$X$20/$E$20))*100</f>
        <v>0</v>
      </c>
      <c r="Y28" s="296">
        <f>IF($Y$20=0,0,IF($E$20=0,0,$Y$20/$E$20))*100</f>
        <v>0.27610441767068272</v>
      </c>
      <c r="Z28" s="296">
        <f>IF($Z$20=0,0,IF($E$20=0,0,$Z$20/$E$20))*100</f>
        <v>0</v>
      </c>
      <c r="AA28" s="296">
        <f>IF($AA$20=0,0,IF($E$20=0,0,$AA$20/$E$20))*100</f>
        <v>0</v>
      </c>
      <c r="AB28" s="296">
        <f>IF($AB$20=0,0,IF($E$20=0,0,$AB$20/$E$20))*100</f>
        <v>0</v>
      </c>
      <c r="AC28" s="296">
        <f>IF($AC$20=0,0,IF($E$20=0,0,$AC$20/$E$20))*100</f>
        <v>0</v>
      </c>
      <c r="AD28" s="296">
        <f>IF($AD$20=0,0,IF($E$20=0,0,$AD$20/$E$20))*100</f>
        <v>0</v>
      </c>
      <c r="AE28" s="296">
        <f>IF($AE$20=0,0,IF($E$20=0,0,$AE$20/$E$20))*100</f>
        <v>0</v>
      </c>
      <c r="AF28" s="296">
        <f>IF($AF$20=0,0,IF($E$20=0,0,$AF$20/$E$20))*100</f>
        <v>0</v>
      </c>
      <c r="AG28" s="296">
        <f>IF($AG$20=0,0,IF($E$20=0,0,$AG$20/$E$20))*100</f>
        <v>0</v>
      </c>
      <c r="AH28" s="296">
        <f>IF($AH$20=0,0,IF($E$20=0,0,$AH$20/$E$20))*100</f>
        <v>0</v>
      </c>
      <c r="AI28" s="296">
        <f>IF($AI$20=0,0,IF($E$20=0,0,$AI$20/$E$20))*100</f>
        <v>0</v>
      </c>
      <c r="AJ28" s="296">
        <f>IF($AJ$20=0,0,IF($E$20=0,0,$AJ$20/$E$20))*100</f>
        <v>0</v>
      </c>
      <c r="AK28" s="296">
        <f>IF($AK$20=0,0,IF($E$20=0,0,$AK$20/$E$20))*100</f>
        <v>0</v>
      </c>
    </row>
    <row r="29" spans="1:37" ht="14.25">
      <c r="A29" s="188"/>
      <c r="B29" s="328" t="s">
        <v>53</v>
      </c>
      <c r="C29" s="307"/>
      <c r="D29" s="308" t="s">
        <v>54</v>
      </c>
      <c r="E29" s="309">
        <f>SUM($F$29:$AL$29)</f>
        <v>99.999999999999972</v>
      </c>
      <c r="F29" s="309">
        <f>IF($F$24=0,0,IF($E$24=0,0,$F$24/$E$24))*100</f>
        <v>1.8698158301701111</v>
      </c>
      <c r="G29" s="309">
        <f>IF($G$24=0,0,IF($E$24=0,0,$G$24/$E$24))*100</f>
        <v>1.2043675898589437</v>
      </c>
      <c r="H29" s="309">
        <f>IF($H$24=0,0,IF($E$24=0,0,$H$24/$E$24))*100</f>
        <v>0.77323211022072269</v>
      </c>
      <c r="I29" s="309">
        <f>IF($I$24=0,0,IF($E$24=0,0,$I$24/$E$24))*100</f>
        <v>43.928956370963959</v>
      </c>
      <c r="J29" s="309">
        <f>IF($J$24=0,0,IF($E$24=0,0,$J$24/$E$24))*100</f>
        <v>9.0819626036833974</v>
      </c>
      <c r="K29" s="309">
        <f>IF($K$24=0,0,IF($E$24=0,0,$K$24/$E$24))*100</f>
        <v>19.733820703875534</v>
      </c>
      <c r="L29" s="309">
        <f>IF($L$24=0,0,IF($E$24=0,0,$L$24/$E$24))*100</f>
        <v>1.5042879235203148</v>
      </c>
      <c r="M29" s="309">
        <f>IF($M$24=0,0,IF($E$24=0,0,$M$24/$E$24))*100</f>
        <v>0.88570223534373693</v>
      </c>
      <c r="N29" s="309">
        <f>IF($N$24=0,0,IF($E$24=0,0,$N$24/$E$24))*100</f>
        <v>0.37490041707671395</v>
      </c>
      <c r="O29" s="309">
        <f>IF($O$24=0,0,IF($E$24=0,0,$O$24/$E$24))*100</f>
        <v>1.1106424855897652</v>
      </c>
      <c r="P29" s="309">
        <f>IF($P$24=0,0,IF($E$24=0,0,$P$24/$E$24))*100</f>
        <v>12.873143071371668</v>
      </c>
      <c r="Q29" s="309">
        <f>IF($Q$24=0,0,IF($E$24=0,0,$Q$24/$E$24))*100</f>
        <v>0.50611556305356387</v>
      </c>
      <c r="R29" s="309">
        <f>IF($R$24=0,0,IF($E$24=0,0,$R$24/$E$24))*100</f>
        <v>0.88570223534373693</v>
      </c>
      <c r="S29" s="309">
        <f>IF($S$24=0,0,IF($E$24=0,0,$S$24/$E$24))*100</f>
        <v>0.46393926613243358</v>
      </c>
      <c r="T29" s="309">
        <f>IF($T$24=0,0,IF($E$24=0,0,$T$24/$E$24))*100</f>
        <v>0.59984066732274244</v>
      </c>
      <c r="U29" s="309">
        <f>IF($U$24=0,0,IF($E$24=0,0,$U$24/$E$24))*100</f>
        <v>2.5774403674024087</v>
      </c>
      <c r="V29" s="309">
        <f>IF($V$24=0,0,IF($E$24=0,0,$V$24/$E$24))*100</f>
        <v>0.63264445381695489</v>
      </c>
      <c r="W29" s="309">
        <f>IF($W$24=0,0,IF($E$24=0,0,$W$24/$E$24))*100</f>
        <v>0.64670321945733167</v>
      </c>
      <c r="X29" s="309">
        <f>IF($X$24=0,0,IF($E$24=0,0,$X$24/$E$24))*100</f>
        <v>2.811753128075355E-2</v>
      </c>
      <c r="Y29" s="309">
        <f>IF($Y$24=0,0,IF($E$24=0,0,$Y$24/$E$24))*100</f>
        <v>0.24368527109986407</v>
      </c>
      <c r="Z29" s="309">
        <f>IF($Z$24=0,0,IF($E$24=0,0,$Z$24/$E$24))*100</f>
        <v>4.6862552134589253E-3</v>
      </c>
      <c r="AA29" s="309">
        <f>IF($AA$24=0,0,IF($E$24=0,0,$AA$24/$E$24))*100</f>
        <v>4.6862552134589253E-3</v>
      </c>
      <c r="AB29" s="309">
        <f>IF($AB$24=0,0,IF($E$24=0,0,$AB$24/$E$24))*100</f>
        <v>9.3725104269178506E-3</v>
      </c>
      <c r="AC29" s="309">
        <f>IF($AC$24=0,0,IF($E$24=0,0,$AC$24/$E$24))*100</f>
        <v>4.6862552134589253E-3</v>
      </c>
      <c r="AD29" s="309">
        <f>IF($AD$24=0,0,IF($E$24=0,0,$AD$24/$E$24))*100</f>
        <v>4.6862552134589253E-3</v>
      </c>
      <c r="AE29" s="309">
        <f>IF($AE$24=0,0,IF($E$24=0,0,$AE$24/$E$24))*100</f>
        <v>4.6862552134589253E-3</v>
      </c>
      <c r="AF29" s="309">
        <f>IF($AF$24=0,0,IF($E$24=0,0,$AF$24/$E$24))*100</f>
        <v>4.6862552134589253E-3</v>
      </c>
      <c r="AG29" s="309">
        <f>IF($AG$24=0,0,IF($E$24=0,0,$AG$24/$E$24))*100</f>
        <v>1.4058765640376775E-2</v>
      </c>
      <c r="AH29" s="309">
        <f>IF($AH$24=0,0,IF($E$24=0,0,$AH$24/$E$24))*100</f>
        <v>1.4058765640376775E-2</v>
      </c>
      <c r="AI29" s="309">
        <f>IF($AI$24=0,0,IF($E$24=0,0,$AI$24/$E$24))*100</f>
        <v>4.6862552134589253E-3</v>
      </c>
      <c r="AJ29" s="309">
        <f>IF($AJ$24=0,0,IF($E$24=0,0,$AJ$24/$E$24))*100</f>
        <v>4.6862552134589253E-3</v>
      </c>
      <c r="AK29" s="309">
        <f>IF($AK$24=0,0,IF($E$24=0,0,$AK$24/$E$24))*100</f>
        <v>0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６月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277" t="s">
        <v>106</v>
      </c>
      <c r="E6" s="278">
        <f>F6+I6</f>
        <v>459900</v>
      </c>
      <c r="F6" s="278">
        <f>G6+H6</f>
        <v>416700</v>
      </c>
      <c r="G6" s="278">
        <f>ROUND(N6,-2)</f>
        <v>398300</v>
      </c>
      <c r="H6" s="278">
        <f>ROUND(O6,-2)</f>
        <v>18400</v>
      </c>
      <c r="I6" s="279">
        <v>43200</v>
      </c>
      <c r="J6" s="264"/>
      <c r="K6" s="280"/>
      <c r="L6" s="281" t="str">
        <f>D6</f>
        <v>17年6月</v>
      </c>
      <c r="M6" s="282">
        <f>N6+O6</f>
        <v>416700</v>
      </c>
      <c r="N6" s="282">
        <f>Q6+T6</f>
        <v>398300</v>
      </c>
      <c r="O6" s="282">
        <f>R6+U6</f>
        <v>18400</v>
      </c>
      <c r="P6" s="282">
        <f>Q6+R6</f>
        <v>401600</v>
      </c>
      <c r="Q6" s="282">
        <v>395700</v>
      </c>
      <c r="R6" s="282">
        <v>5900</v>
      </c>
      <c r="S6" s="282">
        <f>T6+U6</f>
        <v>15100</v>
      </c>
      <c r="T6" s="282">
        <v>2600</v>
      </c>
      <c r="U6" s="283">
        <v>12500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286" t="s">
        <v>105</v>
      </c>
      <c r="E7" s="278">
        <f>F7+I7</f>
        <v>420500</v>
      </c>
      <c r="F7" s="278">
        <f>G7+H7</f>
        <v>381200</v>
      </c>
      <c r="G7" s="278">
        <f>N7</f>
        <v>363600</v>
      </c>
      <c r="H7" s="278">
        <f>O7</f>
        <v>17600</v>
      </c>
      <c r="I7" s="287">
        <v>39300</v>
      </c>
      <c r="J7" s="264"/>
      <c r="K7" s="284" t="s">
        <v>42</v>
      </c>
      <c r="L7" s="281" t="str">
        <f>D7</f>
        <v>16年6月</v>
      </c>
      <c r="M7" s="282">
        <f>N7+O7</f>
        <v>381200</v>
      </c>
      <c r="N7" s="282">
        <f>Q7+T7</f>
        <v>363600</v>
      </c>
      <c r="O7" s="282">
        <f>R7+U7</f>
        <v>17600</v>
      </c>
      <c r="P7" s="282">
        <f>Q7+R7</f>
        <v>367400</v>
      </c>
      <c r="Q7" s="288">
        <v>361500</v>
      </c>
      <c r="R7" s="288">
        <v>5900</v>
      </c>
      <c r="S7" s="282">
        <f>T7+U7</f>
        <v>13800</v>
      </c>
      <c r="T7" s="288">
        <v>2100</v>
      </c>
      <c r="U7" s="289">
        <v>11700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f>E6-E7</f>
        <v>39400</v>
      </c>
      <c r="F8" s="291">
        <f>F6-F7</f>
        <v>35500</v>
      </c>
      <c r="G8" s="291">
        <f>G6-G7</f>
        <v>34700</v>
      </c>
      <c r="H8" s="291">
        <f>H6-H7</f>
        <v>800</v>
      </c>
      <c r="I8" s="292">
        <f>I6-I7</f>
        <v>3900</v>
      </c>
      <c r="J8" s="264"/>
      <c r="K8" s="284" t="s">
        <v>45</v>
      </c>
      <c r="L8" s="281" t="s">
        <v>44</v>
      </c>
      <c r="M8" s="293">
        <f t="shared" ref="M8:U8" si="0">M6-M7</f>
        <v>35500</v>
      </c>
      <c r="N8" s="293">
        <f t="shared" si="0"/>
        <v>34700</v>
      </c>
      <c r="O8" s="293">
        <f t="shared" si="0"/>
        <v>800</v>
      </c>
      <c r="P8" s="293">
        <f t="shared" si="0"/>
        <v>34200</v>
      </c>
      <c r="Q8" s="293">
        <f t="shared" si="0"/>
        <v>34200</v>
      </c>
      <c r="R8" s="293">
        <f t="shared" si="0"/>
        <v>0</v>
      </c>
      <c r="S8" s="293">
        <f t="shared" si="0"/>
        <v>1300</v>
      </c>
      <c r="T8" s="293">
        <f t="shared" si="0"/>
        <v>500</v>
      </c>
      <c r="U8" s="294">
        <f t="shared" si="0"/>
        <v>800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f>IF(E6&gt;0,IF(E7&gt;0,E6/E7*100,0),0)</f>
        <v>109.36979785969085</v>
      </c>
      <c r="F9" s="296">
        <f>IF(F6&gt;0,IF(F7&gt;0,F6/F7*100,0),0)</f>
        <v>109.31269674711437</v>
      </c>
      <c r="G9" s="296">
        <f>IF(G6&gt;0,IF(G7&gt;0,G6/G7*100,0),0)</f>
        <v>109.54345434543455</v>
      </c>
      <c r="H9" s="296">
        <f>IF(H6&gt;0,IF(H7&gt;0,H6/H7*100,0),0)</f>
        <v>104.54545454545455</v>
      </c>
      <c r="I9" s="297">
        <f>IF(I6&gt;0,IF(I7&gt;0,I6/I7*100,0),0)</f>
        <v>109.92366412213741</v>
      </c>
      <c r="J9" s="264"/>
      <c r="K9" s="290"/>
      <c r="L9" s="281" t="s">
        <v>46</v>
      </c>
      <c r="M9" s="298">
        <f t="shared" ref="M9:U9" si="1">IF(M6&gt;0,IF(M7&gt;0,M6/M7*100,0),0)</f>
        <v>109.31269674711437</v>
      </c>
      <c r="N9" s="298">
        <f t="shared" si="1"/>
        <v>109.54345434543455</v>
      </c>
      <c r="O9" s="298">
        <f t="shared" si="1"/>
        <v>104.54545454545455</v>
      </c>
      <c r="P9" s="298">
        <f t="shared" si="1"/>
        <v>109.30865541643983</v>
      </c>
      <c r="Q9" s="298">
        <f t="shared" si="1"/>
        <v>109.46058091286308</v>
      </c>
      <c r="R9" s="298">
        <f t="shared" si="1"/>
        <v>100</v>
      </c>
      <c r="S9" s="298">
        <f t="shared" si="1"/>
        <v>109.42028985507247</v>
      </c>
      <c r="T9" s="298">
        <f t="shared" si="1"/>
        <v>123.80952380952381</v>
      </c>
      <c r="U9" s="299">
        <f t="shared" si="1"/>
        <v>106.83760683760684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17年6月</v>
      </c>
      <c r="E10" s="278">
        <f>I10+F10</f>
        <v>2876100</v>
      </c>
      <c r="F10" s="278">
        <f>SUM(G10:H10)</f>
        <v>2598100</v>
      </c>
      <c r="G10" s="278">
        <f>N10</f>
        <v>2532200</v>
      </c>
      <c r="H10" s="278">
        <f>O10</f>
        <v>65900</v>
      </c>
      <c r="I10" s="279">
        <v>278000</v>
      </c>
      <c r="J10" s="301"/>
      <c r="K10" s="290"/>
      <c r="L10" s="281" t="str">
        <f>D6</f>
        <v>17年6月</v>
      </c>
      <c r="M10" s="282">
        <f>SUM(N10:O10)</f>
        <v>2598100</v>
      </c>
      <c r="N10" s="282">
        <f>Q10+T10</f>
        <v>2532200</v>
      </c>
      <c r="O10" s="282">
        <f>R10+U10</f>
        <v>65900</v>
      </c>
      <c r="P10" s="282">
        <f>SUM(Q10:R10)</f>
        <v>2544600</v>
      </c>
      <c r="Q10" s="282">
        <v>2514200</v>
      </c>
      <c r="R10" s="282">
        <v>30400</v>
      </c>
      <c r="S10" s="282">
        <f>SUM(T10:U10)</f>
        <v>53500</v>
      </c>
      <c r="T10" s="282">
        <v>18000</v>
      </c>
      <c r="U10" s="283">
        <v>35500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16年6月</v>
      </c>
      <c r="E11" s="278">
        <f>I11+F11</f>
        <v>2756600</v>
      </c>
      <c r="F11" s="278">
        <f>SUM(G11:H11)</f>
        <v>2496700</v>
      </c>
      <c r="G11" s="278">
        <f>N11</f>
        <v>2424100</v>
      </c>
      <c r="H11" s="278">
        <f>O11</f>
        <v>72600</v>
      </c>
      <c r="I11" s="279">
        <v>259900</v>
      </c>
      <c r="J11" s="264"/>
      <c r="K11" s="284" t="s">
        <v>48</v>
      </c>
      <c r="L11" s="281" t="str">
        <f>D7</f>
        <v>16年6月</v>
      </c>
      <c r="M11" s="282">
        <f>SUM(N11:O11)</f>
        <v>2496700</v>
      </c>
      <c r="N11" s="282">
        <f>Q11+T11</f>
        <v>2424100</v>
      </c>
      <c r="O11" s="282">
        <f>R11+U11</f>
        <v>72600</v>
      </c>
      <c r="P11" s="282">
        <f>SUM(Q11:R11)</f>
        <v>2437400</v>
      </c>
      <c r="Q11" s="282">
        <v>2405000</v>
      </c>
      <c r="R11" s="282">
        <v>32400</v>
      </c>
      <c r="S11" s="282">
        <f>SUM(T11:U11)</f>
        <v>59300</v>
      </c>
      <c r="T11" s="282">
        <v>19100</v>
      </c>
      <c r="U11" s="283">
        <v>40200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f>E10-E11</f>
        <v>119500</v>
      </c>
      <c r="F12" s="291">
        <f>F10-F11</f>
        <v>101400</v>
      </c>
      <c r="G12" s="291">
        <f>G10-G11</f>
        <v>108100</v>
      </c>
      <c r="H12" s="291">
        <f>H10-H11</f>
        <v>-6700</v>
      </c>
      <c r="I12" s="292">
        <f>I10-I11</f>
        <v>18100</v>
      </c>
      <c r="J12" s="264"/>
      <c r="K12" s="284" t="s">
        <v>51</v>
      </c>
      <c r="L12" s="281" t="s">
        <v>44</v>
      </c>
      <c r="M12" s="293">
        <f t="shared" ref="M12:U12" si="2">M10-M11</f>
        <v>101400</v>
      </c>
      <c r="N12" s="293">
        <f t="shared" si="2"/>
        <v>108100</v>
      </c>
      <c r="O12" s="293">
        <f t="shared" si="2"/>
        <v>-6700</v>
      </c>
      <c r="P12" s="293">
        <f t="shared" si="2"/>
        <v>107200</v>
      </c>
      <c r="Q12" s="293">
        <f t="shared" si="2"/>
        <v>109200</v>
      </c>
      <c r="R12" s="293">
        <f t="shared" si="2"/>
        <v>-2000</v>
      </c>
      <c r="S12" s="293">
        <f t="shared" si="2"/>
        <v>-5800</v>
      </c>
      <c r="T12" s="293">
        <f t="shared" si="2"/>
        <v>-1100</v>
      </c>
      <c r="U12" s="294">
        <f t="shared" si="2"/>
        <v>-4700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f>IF(E10&gt;0,IF(E11&gt;0,E10/E11*100,0),0)</f>
        <v>104.33505042443589</v>
      </c>
      <c r="F13" s="296">
        <f>IF(F10&gt;0,IF(F11&gt;0,F10/F11*100,0),0)</f>
        <v>104.06136099651539</v>
      </c>
      <c r="G13" s="296">
        <f>IF(G10&gt;0,IF(G11&gt;0,G10/G11*100,0),0)</f>
        <v>104.4593869889856</v>
      </c>
      <c r="H13" s="296">
        <f>IF(H10&gt;0,IF(H11&gt;0,H10/H11*100,0),0)</f>
        <v>90.771349862258958</v>
      </c>
      <c r="I13" s="297">
        <f>IF(I10&gt;0,IF(I11&gt;0,I10/I11*100,0),0)</f>
        <v>106.96421700654098</v>
      </c>
      <c r="J13" s="264"/>
      <c r="K13" s="302"/>
      <c r="L13" s="281" t="s">
        <v>46</v>
      </c>
      <c r="M13" s="296">
        <f t="shared" ref="M13:U13" si="3">IF(M10&gt;0,IF(M11&gt;0,M10/M11*100,0),0)</f>
        <v>104.06136099651539</v>
      </c>
      <c r="N13" s="296">
        <f t="shared" si="3"/>
        <v>104.4593869889856</v>
      </c>
      <c r="O13" s="296">
        <f t="shared" si="3"/>
        <v>90.771349862258958</v>
      </c>
      <c r="P13" s="296">
        <f t="shared" si="3"/>
        <v>104.39812915401659</v>
      </c>
      <c r="Q13" s="296">
        <f t="shared" si="3"/>
        <v>104.54054054054053</v>
      </c>
      <c r="R13" s="296">
        <f t="shared" si="3"/>
        <v>93.827160493827151</v>
      </c>
      <c r="S13" s="296">
        <f t="shared" si="3"/>
        <v>90.219224283305238</v>
      </c>
      <c r="T13" s="296">
        <f t="shared" si="3"/>
        <v>94.240837696335078</v>
      </c>
      <c r="U13" s="297">
        <f t="shared" si="3"/>
        <v>88.308457711442784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f>F14+I14</f>
        <v>100</v>
      </c>
      <c r="F14" s="296">
        <f>IF($F$6=0,0,IF($E$6=0,0,$F$6/$E$6))*100</f>
        <v>90.606653620352247</v>
      </c>
      <c r="G14" s="296">
        <f>IF($G$6=0,0,IF($E$6=0,0,$G$6/$E$6))*100</f>
        <v>86.605783866057834</v>
      </c>
      <c r="H14" s="296">
        <f>IF($H$6=0,0,IF($E$6=0,0,$H$6/$E$6))*100</f>
        <v>4.0008697542944116</v>
      </c>
      <c r="I14" s="297">
        <f>IF($I$6=0,0,IF($E$6=0,0,$I$6/$E$6))*100</f>
        <v>9.393346379647749</v>
      </c>
      <c r="J14" s="264"/>
      <c r="K14" s="275"/>
      <c r="L14" s="281" t="s">
        <v>52</v>
      </c>
      <c r="M14" s="296">
        <f>N14+O14</f>
        <v>100</v>
      </c>
      <c r="N14" s="296">
        <f>IF($N$6=0,0,IF($M$6=0,0,$N$6/$M$6))*100</f>
        <v>95.584353251739856</v>
      </c>
      <c r="O14" s="296">
        <f>IF($O$6=0,0,IF($M$6=0,0,$O$6/$M$6))*100</f>
        <v>4.4156467482601398</v>
      </c>
      <c r="P14" s="296">
        <f>Q14+R14</f>
        <v>96.376289896808245</v>
      </c>
      <c r="Q14" s="296">
        <f>IF($Q$6=0,0,IF($M$6=0,0,$Q$6/$M$6))*100</f>
        <v>94.960403167746577</v>
      </c>
      <c r="R14" s="296">
        <f>IF($R$6=0,0,IF($M$6=0,0,$R$6/$M$6))*100</f>
        <v>1.4158867290616752</v>
      </c>
      <c r="S14" s="296">
        <f>T14+U14</f>
        <v>3.6237101031917449</v>
      </c>
      <c r="T14" s="296">
        <f>IF($T$6=0,0,IF($M$6=0,0,$T$6/$M$6))*100</f>
        <v>0.62395008399328045</v>
      </c>
      <c r="U14" s="297">
        <f>IF($U$6=0,0,IF($M$6=0,0,$U$6/$M$6))*100</f>
        <v>2.9997600191984644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f>F15+I15</f>
        <v>100</v>
      </c>
      <c r="F15" s="309">
        <f>IF($F$10=0,0,IF($E$10=0,0,$F$10/$E$10))*100</f>
        <v>90.334133027363436</v>
      </c>
      <c r="G15" s="309">
        <f>IF($G$10=0,0,IF($E$10=0,0,$G$10/$E$10))*100</f>
        <v>88.042835784569391</v>
      </c>
      <c r="H15" s="309">
        <f>IF($H$10=0,0,IF($E$10=0,0,$H$10/$E$10))*100</f>
        <v>2.2912972427940614</v>
      </c>
      <c r="I15" s="310">
        <f>IF($I$10=0,0,IF($E$10=0,0,$I$10/$E$10))*100</f>
        <v>9.6658669726365574</v>
      </c>
      <c r="J15" s="264"/>
      <c r="K15" s="311" t="s">
        <v>53</v>
      </c>
      <c r="L15" s="308" t="s">
        <v>54</v>
      </c>
      <c r="M15" s="309">
        <f>N15+O15</f>
        <v>100</v>
      </c>
      <c r="N15" s="309">
        <f>IF($N$10=0,0,IF($M$10=0,0,$N$10/$M$10))*100</f>
        <v>97.463531041915246</v>
      </c>
      <c r="O15" s="309">
        <f>IF($O$10=0,0,IF($M$10=0,0,$O$10/$M$10))*100</f>
        <v>2.5364689580847544</v>
      </c>
      <c r="P15" s="309">
        <f>Q15+R15</f>
        <v>97.940802894422845</v>
      </c>
      <c r="Q15" s="309">
        <f>IF($Q$10=0,0,IF($M$10=0,0,$Q$10/$M$10))*100</f>
        <v>96.770717062468719</v>
      </c>
      <c r="R15" s="309">
        <f>IF($R$10=0,0,IF($M$10=0,0,$R$10/$M$10))*100</f>
        <v>1.1700858319541203</v>
      </c>
      <c r="S15" s="309">
        <f>T15+U15</f>
        <v>2.0591971055771525</v>
      </c>
      <c r="T15" s="309">
        <f>IF($T$10=0,0,IF($M$10=0,0,$T$10/$M$10))*100</f>
        <v>0.69281397944651857</v>
      </c>
      <c r="U15" s="310">
        <f>IF($U$10=0,0,IF($M$10=0,0,$U$10/$M$10))*100</f>
        <v>1.3663831261306338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2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61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17年6月</v>
      </c>
      <c r="E20" s="282">
        <f>SUM(F20:AL20)</f>
        <v>398300</v>
      </c>
      <c r="F20" s="282">
        <v>0</v>
      </c>
      <c r="G20" s="282">
        <v>4000</v>
      </c>
      <c r="H20" s="282">
        <v>3900</v>
      </c>
      <c r="I20" s="282">
        <v>180500</v>
      </c>
      <c r="J20" s="282">
        <v>36800</v>
      </c>
      <c r="K20" s="282">
        <v>81100</v>
      </c>
      <c r="L20" s="282">
        <v>6400</v>
      </c>
      <c r="M20" s="282">
        <v>4100</v>
      </c>
      <c r="N20" s="282">
        <v>1500</v>
      </c>
      <c r="O20" s="282">
        <v>4100</v>
      </c>
      <c r="P20" s="282">
        <v>52300</v>
      </c>
      <c r="Q20" s="282">
        <v>2200</v>
      </c>
      <c r="R20" s="282">
        <v>3100</v>
      </c>
      <c r="S20" s="282">
        <v>1900</v>
      </c>
      <c r="T20" s="282">
        <v>2600</v>
      </c>
      <c r="U20" s="282">
        <v>10700</v>
      </c>
      <c r="V20" s="282">
        <v>2400</v>
      </c>
      <c r="W20" s="282">
        <v>0</v>
      </c>
      <c r="X20" s="282">
        <v>0</v>
      </c>
      <c r="Y20" s="282">
        <v>700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22">
        <v>0</v>
      </c>
    </row>
    <row r="21" spans="1:37" ht="14.25">
      <c r="A21" s="323"/>
      <c r="B21" s="324" t="s">
        <v>39</v>
      </c>
      <c r="C21" s="285" t="s">
        <v>40</v>
      </c>
      <c r="D21" s="281" t="str">
        <f>D7</f>
        <v>16年6月</v>
      </c>
      <c r="E21" s="282">
        <f>SUM($F$21:$AL$21)</f>
        <v>363600</v>
      </c>
      <c r="F21" s="282">
        <v>0</v>
      </c>
      <c r="G21" s="282">
        <v>4100</v>
      </c>
      <c r="H21" s="282">
        <v>3400</v>
      </c>
      <c r="I21" s="282">
        <v>167400</v>
      </c>
      <c r="J21" s="282">
        <v>30400</v>
      </c>
      <c r="K21" s="282">
        <v>74800</v>
      </c>
      <c r="L21" s="282">
        <v>5400</v>
      </c>
      <c r="M21" s="282">
        <v>4000</v>
      </c>
      <c r="N21" s="282">
        <v>1400</v>
      </c>
      <c r="O21" s="282">
        <v>3600</v>
      </c>
      <c r="P21" s="282">
        <v>46900</v>
      </c>
      <c r="Q21" s="282">
        <v>1800</v>
      </c>
      <c r="R21" s="282">
        <v>2800</v>
      </c>
      <c r="S21" s="282">
        <v>1700</v>
      </c>
      <c r="T21" s="282">
        <v>2200</v>
      </c>
      <c r="U21" s="282">
        <v>9800</v>
      </c>
      <c r="V21" s="282">
        <v>2500</v>
      </c>
      <c r="W21" s="282">
        <v>0</v>
      </c>
      <c r="X21" s="282">
        <v>0</v>
      </c>
      <c r="Y21" s="282">
        <v>1400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  <c r="AK21" s="322">
        <v>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f>IF(E21=0,0,E20-E21)</f>
        <v>34700</v>
      </c>
      <c r="F22" s="293">
        <f>F20-F21</f>
        <v>0</v>
      </c>
      <c r="G22" s="293">
        <f>G20-G21</f>
        <v>-100</v>
      </c>
      <c r="H22" s="293">
        <f t="shared" ref="H22:AK22" si="4">IF(H21=0,0,H20-H21)</f>
        <v>500</v>
      </c>
      <c r="I22" s="293">
        <f t="shared" si="4"/>
        <v>13100</v>
      </c>
      <c r="J22" s="293">
        <f t="shared" si="4"/>
        <v>6400</v>
      </c>
      <c r="K22" s="293">
        <f t="shared" si="4"/>
        <v>6300</v>
      </c>
      <c r="L22" s="293">
        <f t="shared" si="4"/>
        <v>1000</v>
      </c>
      <c r="M22" s="293">
        <f t="shared" si="4"/>
        <v>100</v>
      </c>
      <c r="N22" s="293">
        <f t="shared" si="4"/>
        <v>100</v>
      </c>
      <c r="O22" s="293">
        <f t="shared" si="4"/>
        <v>500</v>
      </c>
      <c r="P22" s="293">
        <f t="shared" si="4"/>
        <v>5400</v>
      </c>
      <c r="Q22" s="293">
        <f t="shared" si="4"/>
        <v>400</v>
      </c>
      <c r="R22" s="293">
        <f t="shared" si="4"/>
        <v>300</v>
      </c>
      <c r="S22" s="293">
        <f t="shared" si="4"/>
        <v>200</v>
      </c>
      <c r="T22" s="293">
        <f t="shared" si="4"/>
        <v>400</v>
      </c>
      <c r="U22" s="293">
        <f t="shared" si="4"/>
        <v>900</v>
      </c>
      <c r="V22" s="293">
        <f t="shared" si="4"/>
        <v>-100</v>
      </c>
      <c r="W22" s="293">
        <f t="shared" si="4"/>
        <v>0</v>
      </c>
      <c r="X22" s="293">
        <f t="shared" si="4"/>
        <v>0</v>
      </c>
      <c r="Y22" s="293">
        <f t="shared" si="4"/>
        <v>-700</v>
      </c>
      <c r="Z22" s="293">
        <f t="shared" si="4"/>
        <v>0</v>
      </c>
      <c r="AA22" s="293">
        <f t="shared" si="4"/>
        <v>0</v>
      </c>
      <c r="AB22" s="293">
        <f t="shared" si="4"/>
        <v>0</v>
      </c>
      <c r="AC22" s="293">
        <f t="shared" si="4"/>
        <v>0</v>
      </c>
      <c r="AD22" s="293">
        <f t="shared" si="4"/>
        <v>0</v>
      </c>
      <c r="AE22" s="293">
        <f t="shared" si="4"/>
        <v>0</v>
      </c>
      <c r="AF22" s="293">
        <f t="shared" si="4"/>
        <v>0</v>
      </c>
      <c r="AG22" s="293">
        <f t="shared" si="4"/>
        <v>0</v>
      </c>
      <c r="AH22" s="293">
        <f t="shared" si="4"/>
        <v>0</v>
      </c>
      <c r="AI22" s="293">
        <f t="shared" si="4"/>
        <v>0</v>
      </c>
      <c r="AJ22" s="293">
        <f t="shared" si="4"/>
        <v>0</v>
      </c>
      <c r="AK22" s="293">
        <f t="shared" si="4"/>
        <v>0</v>
      </c>
    </row>
    <row r="23" spans="1:37" ht="14.25">
      <c r="A23" s="188"/>
      <c r="B23" s="325"/>
      <c r="C23" s="295"/>
      <c r="D23" s="281" t="s">
        <v>46</v>
      </c>
      <c r="E23" s="298">
        <f t="shared" ref="E23:AK23" si="5">IF(E20&gt;0,IF(E21&gt;0,E20/E21*100,0),0)</f>
        <v>109.54345434543455</v>
      </c>
      <c r="F23" s="298">
        <f t="shared" si="5"/>
        <v>0</v>
      </c>
      <c r="G23" s="298">
        <f t="shared" si="5"/>
        <v>97.560975609756099</v>
      </c>
      <c r="H23" s="298">
        <f t="shared" si="5"/>
        <v>114.70588235294117</v>
      </c>
      <c r="I23" s="298">
        <f t="shared" si="5"/>
        <v>107.82556750298686</v>
      </c>
      <c r="J23" s="298">
        <f t="shared" si="5"/>
        <v>121.05263157894737</v>
      </c>
      <c r="K23" s="298">
        <f t="shared" si="5"/>
        <v>108.42245989304813</v>
      </c>
      <c r="L23" s="298">
        <f t="shared" si="5"/>
        <v>118.5185185185185</v>
      </c>
      <c r="M23" s="298">
        <f t="shared" si="5"/>
        <v>102.49999999999999</v>
      </c>
      <c r="N23" s="298">
        <f t="shared" si="5"/>
        <v>107.14285714285714</v>
      </c>
      <c r="O23" s="298">
        <f t="shared" si="5"/>
        <v>113.88888888888889</v>
      </c>
      <c r="P23" s="298">
        <f t="shared" si="5"/>
        <v>111.51385927505331</v>
      </c>
      <c r="Q23" s="298">
        <f t="shared" si="5"/>
        <v>122.22222222222223</v>
      </c>
      <c r="R23" s="298">
        <f t="shared" si="5"/>
        <v>110.71428571428572</v>
      </c>
      <c r="S23" s="298">
        <f t="shared" si="5"/>
        <v>111.76470588235294</v>
      </c>
      <c r="T23" s="298">
        <f t="shared" si="5"/>
        <v>118.18181818181819</v>
      </c>
      <c r="U23" s="298">
        <f t="shared" si="5"/>
        <v>109.18367346938776</v>
      </c>
      <c r="V23" s="298">
        <f t="shared" si="5"/>
        <v>96</v>
      </c>
      <c r="W23" s="298">
        <f t="shared" si="5"/>
        <v>0</v>
      </c>
      <c r="X23" s="296">
        <f t="shared" si="5"/>
        <v>0</v>
      </c>
      <c r="Y23" s="296">
        <f t="shared" si="5"/>
        <v>50</v>
      </c>
      <c r="Z23" s="296">
        <f t="shared" si="5"/>
        <v>0</v>
      </c>
      <c r="AA23" s="296">
        <f t="shared" si="5"/>
        <v>0</v>
      </c>
      <c r="AB23" s="296">
        <f t="shared" si="5"/>
        <v>0</v>
      </c>
      <c r="AC23" s="296">
        <f t="shared" si="5"/>
        <v>0</v>
      </c>
      <c r="AD23" s="296">
        <f t="shared" si="5"/>
        <v>0</v>
      </c>
      <c r="AE23" s="296">
        <f t="shared" si="5"/>
        <v>0</v>
      </c>
      <c r="AF23" s="296">
        <f t="shared" si="5"/>
        <v>0</v>
      </c>
      <c r="AG23" s="296">
        <f t="shared" si="5"/>
        <v>0</v>
      </c>
      <c r="AH23" s="296">
        <f t="shared" si="5"/>
        <v>0</v>
      </c>
      <c r="AI23" s="296">
        <f t="shared" si="5"/>
        <v>0</v>
      </c>
      <c r="AJ23" s="296">
        <f t="shared" si="5"/>
        <v>0</v>
      </c>
      <c r="AK23" s="296">
        <f t="shared" si="5"/>
        <v>0</v>
      </c>
    </row>
    <row r="24" spans="1:37" ht="14.25">
      <c r="A24" s="188"/>
      <c r="B24" s="325"/>
      <c r="C24" s="300"/>
      <c r="D24" s="281" t="str">
        <f>D6</f>
        <v>17年6月</v>
      </c>
      <c r="E24" s="282">
        <f>SUM($F$24:$AL$24)</f>
        <v>2532200</v>
      </c>
      <c r="F24" s="282">
        <v>39900</v>
      </c>
      <c r="G24" s="282">
        <v>29700</v>
      </c>
      <c r="H24" s="282">
        <v>20400</v>
      </c>
      <c r="I24" s="282">
        <v>1117900</v>
      </c>
      <c r="J24" s="282">
        <v>230600</v>
      </c>
      <c r="K24" s="282">
        <v>502200</v>
      </c>
      <c r="L24" s="282">
        <v>38500</v>
      </c>
      <c r="M24" s="282">
        <v>23000</v>
      </c>
      <c r="N24" s="282">
        <v>9500</v>
      </c>
      <c r="O24" s="282">
        <v>27800</v>
      </c>
      <c r="P24" s="282">
        <v>327000</v>
      </c>
      <c r="Q24" s="282">
        <v>13000</v>
      </c>
      <c r="R24" s="282">
        <v>22000</v>
      </c>
      <c r="S24" s="282">
        <v>11800</v>
      </c>
      <c r="T24" s="282">
        <v>15400</v>
      </c>
      <c r="U24" s="282">
        <v>65700</v>
      </c>
      <c r="V24" s="282">
        <v>15900</v>
      </c>
      <c r="W24" s="282">
        <v>13800</v>
      </c>
      <c r="X24" s="282">
        <v>600</v>
      </c>
      <c r="Y24" s="282">
        <v>5900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300</v>
      </c>
      <c r="AH24" s="322">
        <v>300</v>
      </c>
      <c r="AI24" s="322">
        <v>100</v>
      </c>
      <c r="AJ24" s="322">
        <v>100</v>
      </c>
      <c r="AK24" s="322">
        <v>0</v>
      </c>
    </row>
    <row r="25" spans="1:37" ht="14.25">
      <c r="A25" s="188"/>
      <c r="B25" s="325"/>
      <c r="C25" s="285" t="s">
        <v>47</v>
      </c>
      <c r="D25" s="281" t="str">
        <f>D7</f>
        <v>16年6月</v>
      </c>
      <c r="E25" s="282">
        <f>SUM(F25:AL25)</f>
        <v>2424100</v>
      </c>
      <c r="F25" s="326">
        <v>31100</v>
      </c>
      <c r="G25" s="326">
        <v>30800</v>
      </c>
      <c r="H25" s="326">
        <v>20400</v>
      </c>
      <c r="I25" s="326">
        <v>1066900</v>
      </c>
      <c r="J25" s="326">
        <v>204200</v>
      </c>
      <c r="K25" s="326">
        <v>479800</v>
      </c>
      <c r="L25" s="326">
        <v>35500</v>
      </c>
      <c r="M25" s="326">
        <v>22200</v>
      </c>
      <c r="N25" s="326">
        <v>9900</v>
      </c>
      <c r="O25" s="326">
        <v>26500</v>
      </c>
      <c r="P25" s="326">
        <v>327300</v>
      </c>
      <c r="Q25" s="326">
        <v>12000</v>
      </c>
      <c r="R25" s="326">
        <v>22700</v>
      </c>
      <c r="S25" s="326">
        <v>12700</v>
      </c>
      <c r="T25" s="326">
        <v>15400</v>
      </c>
      <c r="U25" s="326">
        <v>67400</v>
      </c>
      <c r="V25" s="326">
        <v>16800</v>
      </c>
      <c r="W25" s="326">
        <v>14500</v>
      </c>
      <c r="X25" s="326">
        <v>1400</v>
      </c>
      <c r="Y25" s="326">
        <v>6600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f t="shared" ref="E26:Y26" si="6">IF(E25=0,0,E24-E25)</f>
        <v>108100</v>
      </c>
      <c r="F26" s="293">
        <f t="shared" si="6"/>
        <v>8800</v>
      </c>
      <c r="G26" s="293">
        <f t="shared" si="6"/>
        <v>-1100</v>
      </c>
      <c r="H26" s="293">
        <f t="shared" si="6"/>
        <v>0</v>
      </c>
      <c r="I26" s="293">
        <f t="shared" si="6"/>
        <v>51000</v>
      </c>
      <c r="J26" s="293">
        <f t="shared" si="6"/>
        <v>26400</v>
      </c>
      <c r="K26" s="293">
        <f t="shared" si="6"/>
        <v>22400</v>
      </c>
      <c r="L26" s="293">
        <f t="shared" si="6"/>
        <v>3000</v>
      </c>
      <c r="M26" s="293">
        <f t="shared" si="6"/>
        <v>800</v>
      </c>
      <c r="N26" s="293">
        <f t="shared" si="6"/>
        <v>-400</v>
      </c>
      <c r="O26" s="293">
        <f t="shared" si="6"/>
        <v>1300</v>
      </c>
      <c r="P26" s="293">
        <f t="shared" si="6"/>
        <v>-300</v>
      </c>
      <c r="Q26" s="293">
        <f t="shared" si="6"/>
        <v>1000</v>
      </c>
      <c r="R26" s="293">
        <f t="shared" si="6"/>
        <v>-700</v>
      </c>
      <c r="S26" s="293">
        <f t="shared" si="6"/>
        <v>-900</v>
      </c>
      <c r="T26" s="293">
        <f t="shared" si="6"/>
        <v>0</v>
      </c>
      <c r="U26" s="293">
        <f t="shared" si="6"/>
        <v>-1700</v>
      </c>
      <c r="V26" s="293">
        <f t="shared" si="6"/>
        <v>-900</v>
      </c>
      <c r="W26" s="293">
        <f t="shared" si="6"/>
        <v>-700</v>
      </c>
      <c r="X26" s="293">
        <f t="shared" si="6"/>
        <v>-800</v>
      </c>
      <c r="Y26" s="293">
        <f t="shared" si="6"/>
        <v>-700</v>
      </c>
      <c r="Z26" s="293">
        <f t="shared" ref="Z26:AK26" si="7">Z24-Z25</f>
        <v>100</v>
      </c>
      <c r="AA26" s="293">
        <f t="shared" si="7"/>
        <v>100</v>
      </c>
      <c r="AB26" s="293">
        <f t="shared" si="7"/>
        <v>200</v>
      </c>
      <c r="AC26" s="293">
        <f t="shared" si="7"/>
        <v>100</v>
      </c>
      <c r="AD26" s="293">
        <f t="shared" si="7"/>
        <v>100</v>
      </c>
      <c r="AE26" s="293">
        <f t="shared" si="7"/>
        <v>100</v>
      </c>
      <c r="AF26" s="293">
        <f t="shared" si="7"/>
        <v>100</v>
      </c>
      <c r="AG26" s="293">
        <f t="shared" si="7"/>
        <v>300</v>
      </c>
      <c r="AH26" s="293">
        <f t="shared" si="7"/>
        <v>300</v>
      </c>
      <c r="AI26" s="293">
        <f t="shared" si="7"/>
        <v>100</v>
      </c>
      <c r="AJ26" s="293">
        <f t="shared" si="7"/>
        <v>100</v>
      </c>
      <c r="AK26" s="293">
        <f t="shared" si="7"/>
        <v>0</v>
      </c>
    </row>
    <row r="27" spans="1:37" ht="14.25">
      <c r="A27" s="188"/>
      <c r="B27" s="321"/>
      <c r="C27" s="303"/>
      <c r="D27" s="281" t="s">
        <v>46</v>
      </c>
      <c r="E27" s="296">
        <f t="shared" ref="E27:Y27" si="8">IF(E24&gt;0,IF(E25&gt;0,E24/E25*100,0),0)</f>
        <v>104.4593869889856</v>
      </c>
      <c r="F27" s="296">
        <f t="shared" si="8"/>
        <v>128.29581993569133</v>
      </c>
      <c r="G27" s="296">
        <f t="shared" si="8"/>
        <v>96.428571428571431</v>
      </c>
      <c r="H27" s="296">
        <f t="shared" si="8"/>
        <v>100</v>
      </c>
      <c r="I27" s="296">
        <f t="shared" si="8"/>
        <v>104.78020433030275</v>
      </c>
      <c r="J27" s="296">
        <f t="shared" si="8"/>
        <v>112.9285014691479</v>
      </c>
      <c r="K27" s="296">
        <f t="shared" si="8"/>
        <v>104.66861192163401</v>
      </c>
      <c r="L27" s="296">
        <f t="shared" si="8"/>
        <v>108.45070422535213</v>
      </c>
      <c r="M27" s="296">
        <f t="shared" si="8"/>
        <v>103.60360360360362</v>
      </c>
      <c r="N27" s="296">
        <f t="shared" si="8"/>
        <v>95.959595959595958</v>
      </c>
      <c r="O27" s="296">
        <f t="shared" si="8"/>
        <v>104.90566037735849</v>
      </c>
      <c r="P27" s="296">
        <f t="shared" si="8"/>
        <v>99.908340971585702</v>
      </c>
      <c r="Q27" s="296">
        <f t="shared" si="8"/>
        <v>108.33333333333333</v>
      </c>
      <c r="R27" s="296">
        <f t="shared" si="8"/>
        <v>96.916299559471369</v>
      </c>
      <c r="S27" s="296">
        <f t="shared" si="8"/>
        <v>92.913385826771659</v>
      </c>
      <c r="T27" s="296">
        <f t="shared" si="8"/>
        <v>100</v>
      </c>
      <c r="U27" s="296">
        <f t="shared" si="8"/>
        <v>97.477744807121653</v>
      </c>
      <c r="V27" s="296">
        <f t="shared" si="8"/>
        <v>94.642857142857139</v>
      </c>
      <c r="W27" s="296">
        <f t="shared" si="8"/>
        <v>95.172413793103445</v>
      </c>
      <c r="X27" s="296">
        <f t="shared" si="8"/>
        <v>42.857142857142854</v>
      </c>
      <c r="Y27" s="296">
        <f t="shared" si="8"/>
        <v>89.393939393939391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f>IF(AK24&gt;0,IF(AK25&gt;0,AK24/AK25*100,0),0)</f>
        <v>0</v>
      </c>
    </row>
    <row r="28" spans="1:37" ht="14.25">
      <c r="A28" s="188"/>
      <c r="B28" s="304"/>
      <c r="C28" s="305"/>
      <c r="D28" s="281" t="s">
        <v>52</v>
      </c>
      <c r="E28" s="296">
        <f>SUM($F$28:$AL$28)</f>
        <v>100.00000000000001</v>
      </c>
      <c r="F28" s="296">
        <f>IF($F$20=0,0,IF($E$20=0,0,$F$20/$E$20))*100</f>
        <v>0</v>
      </c>
      <c r="G28" s="296">
        <f>IF($G$20=0,0,IF($E$20=0,0,$G$20/$E$20))*100</f>
        <v>1.0042681395932713</v>
      </c>
      <c r="H28" s="296">
        <f>IF($H$20=0,0,IF($E$20=0,0,$H$20/$E$20))*100</f>
        <v>0.97916143610343953</v>
      </c>
      <c r="I28" s="296">
        <f>IF($I$20=0,0,IF($E$20=0,0,$I$20/$E$20))*100</f>
        <v>45.317599799146372</v>
      </c>
      <c r="J28" s="296">
        <f>IF($J$20=0,0,IF($E$20=0,0,$J$20/$E$20))*100</f>
        <v>9.2392668842580967</v>
      </c>
      <c r="K28" s="296">
        <f>IF($K$20=0,0,IF($E$20=0,0,$K$20/$E$20))*100</f>
        <v>20.361536530253577</v>
      </c>
      <c r="L28" s="296">
        <f>IF($L$20=0,0,IF($E$20=0,0,$L$20/$E$20))*100</f>
        <v>1.6068290233492342</v>
      </c>
      <c r="M28" s="296">
        <f>IF($M$20=0,0,IF($E$20=0,0,$M$20/$E$20))*100</f>
        <v>1.0293748430831033</v>
      </c>
      <c r="N28" s="296">
        <f>IF($N$20=0,0,IF($E$20=0,0,$N$20/$E$20))*100</f>
        <v>0.37660055234747675</v>
      </c>
      <c r="O28" s="296">
        <f>IF($O$20=0,0,IF($E$20=0,0,$O$20/$E$20))*100</f>
        <v>1.0293748430831033</v>
      </c>
      <c r="P28" s="296">
        <f>IF($P$20=0,0,IF($E$20=0,0,$P$20/$E$20))*100</f>
        <v>13.130805925182024</v>
      </c>
      <c r="Q28" s="296">
        <f>IF($Q$20=0,0,IF($E$20=0,0,$Q$20/$E$20))*100</f>
        <v>0.55234747677629925</v>
      </c>
      <c r="R28" s="296">
        <f>IF($R$20=0,0,IF($E$20=0,0,$R$20/$E$20))*100</f>
        <v>0.7783078081847854</v>
      </c>
      <c r="S28" s="296">
        <f>IF($S$20=0,0,IF($E$20=0,0,$S$20/$E$20))*100</f>
        <v>0.47702736630680392</v>
      </c>
      <c r="T28" s="296">
        <f>IF($T$20=0,0,IF($E$20=0,0,$T$20/$E$20))*100</f>
        <v>0.65277429073562643</v>
      </c>
      <c r="U28" s="296">
        <f>IF($U$20=0,0,IF($E$20=0,0,$U$20/$E$20))*100</f>
        <v>2.6864172734120011</v>
      </c>
      <c r="V28" s="296">
        <f>IF($V$20=0,0,IF($E$20=0,0,$V$20/$E$20))*100</f>
        <v>0.60256088375596284</v>
      </c>
      <c r="W28" s="296">
        <f>IF($W$20=0,0,IF($E$20=0,0,$W$20/$E$20))*100</f>
        <v>0</v>
      </c>
      <c r="X28" s="296">
        <f>IF($X$20=0,0,IF($E$20=0,0,$X$20/$E$20))*100</f>
        <v>0</v>
      </c>
      <c r="Y28" s="296">
        <f>IF($Y$20=0,0,IF($E$20=0,0,$Y$20/$E$20))*100</f>
        <v>0.17574692442882248</v>
      </c>
      <c r="Z28" s="296">
        <f>IF($Z$20=0,0,IF($E$20=0,0,$Z$20/$E$20))*100</f>
        <v>0</v>
      </c>
      <c r="AA28" s="296">
        <f>IF($AA$20=0,0,IF($E$20=0,0,$AA$20/$E$20))*100</f>
        <v>0</v>
      </c>
      <c r="AB28" s="296">
        <f>IF($AB$20=0,0,IF($E$20=0,0,$AB$20/$E$20))*100</f>
        <v>0</v>
      </c>
      <c r="AC28" s="296">
        <f>IF($AC$20=0,0,IF($E$20=0,0,$AC$20/$E$20))*100</f>
        <v>0</v>
      </c>
      <c r="AD28" s="296">
        <f>IF($AD$20=0,0,IF($E$20=0,0,$AD$20/$E$20))*100</f>
        <v>0</v>
      </c>
      <c r="AE28" s="296">
        <f>IF($AE$20=0,0,IF($E$20=0,0,$AE$20/$E$20))*100</f>
        <v>0</v>
      </c>
      <c r="AF28" s="296">
        <f>IF($AF$20=0,0,IF($E$20=0,0,$AF$20/$E$20))*100</f>
        <v>0</v>
      </c>
      <c r="AG28" s="296">
        <f>IF($AG$20=0,0,IF($E$20=0,0,$AG$20/$E$20))*100</f>
        <v>0</v>
      </c>
      <c r="AH28" s="296">
        <f>IF($AH$20=0,0,IF($E$20=0,0,$AH$20/$E$20))*100</f>
        <v>0</v>
      </c>
      <c r="AI28" s="296">
        <f>IF($AI$20=0,0,IF($E$20=0,0,$AI$20/$E$20))*100</f>
        <v>0</v>
      </c>
      <c r="AJ28" s="296">
        <f>IF($AJ$20=0,0,IF($E$20=0,0,$AJ$20/$E$20))*100</f>
        <v>0</v>
      </c>
      <c r="AK28" s="296">
        <f>IF($AK$20=0,0,IF($E$20=0,0,$AK$20/$E$20))*100</f>
        <v>0</v>
      </c>
    </row>
    <row r="29" spans="1:37" ht="14.25">
      <c r="A29" s="188"/>
      <c r="B29" s="328" t="s">
        <v>53</v>
      </c>
      <c r="C29" s="307"/>
      <c r="D29" s="308" t="s">
        <v>54</v>
      </c>
      <c r="E29" s="309">
        <f>SUM($F$29:$AL$29)</f>
        <v>100.00000000000004</v>
      </c>
      <c r="F29" s="309">
        <f>IF($F$24=0,0,IF($E$24=0,0,$F$24/$E$24))*100</f>
        <v>1.5757049206223834</v>
      </c>
      <c r="G29" s="309">
        <f>IF($G$24=0,0,IF($E$24=0,0,$G$24/$E$24))*100</f>
        <v>1.1728931364031276</v>
      </c>
      <c r="H29" s="309">
        <f>IF($H$24=0,0,IF($E$24=0,0,$H$24/$E$24))*100</f>
        <v>0.80562356843851202</v>
      </c>
      <c r="I29" s="309">
        <f>IF($I$24=0,0,IF($E$24=0,0,$I$24/$E$24))*100</f>
        <v>44.147381723402574</v>
      </c>
      <c r="J29" s="309">
        <f>IF($J$24=0,0,IF($E$24=0,0,$J$24/$E$24))*100</f>
        <v>9.1067056314667099</v>
      </c>
      <c r="K29" s="309">
        <f>IF($K$24=0,0,IF($E$24=0,0,$K$24/$E$24))*100</f>
        <v>19.83255667008925</v>
      </c>
      <c r="L29" s="309">
        <f>IF($L$24=0,0,IF($E$24=0,0,$L$24/$E$24))*100</f>
        <v>1.520417028670721</v>
      </c>
      <c r="M29" s="309">
        <f>IF($M$24=0,0,IF($E$24=0,0,$M$24/$E$24))*100</f>
        <v>0.90830108206302818</v>
      </c>
      <c r="N29" s="309">
        <f>IF($N$24=0,0,IF($E$24=0,0,$N$24/$E$24))*100</f>
        <v>0.3751678382434247</v>
      </c>
      <c r="O29" s="309">
        <f>IF($O$24=0,0,IF($E$24=0,0,$O$24/$E$24))*100</f>
        <v>1.0978595687544428</v>
      </c>
      <c r="P29" s="309">
        <f>IF($P$24=0,0,IF($E$24=0,0,$P$24/$E$24))*100</f>
        <v>12.91367190585262</v>
      </c>
      <c r="Q29" s="309">
        <f>IF($Q$24=0,0,IF($E$24=0,0,$Q$24/$E$24))*100</f>
        <v>0.51338756812258113</v>
      </c>
      <c r="R29" s="309">
        <f>IF($R$24=0,0,IF($E$24=0,0,$R$24/$E$24))*100</f>
        <v>0.86880973066898359</v>
      </c>
      <c r="S29" s="309">
        <f>IF($S$24=0,0,IF($E$24=0,0,$S$24/$E$24))*100</f>
        <v>0.46599794644972747</v>
      </c>
      <c r="T29" s="309">
        <f>IF($T$24=0,0,IF($E$24=0,0,$T$24/$E$24))*100</f>
        <v>0.60816681146828844</v>
      </c>
      <c r="U29" s="309">
        <f>IF($U$24=0,0,IF($E$24=0,0,$U$24/$E$24))*100</f>
        <v>2.5945817865887371</v>
      </c>
      <c r="V29" s="309">
        <f>IF($V$24=0,0,IF($E$24=0,0,$V$24/$E$24))*100</f>
        <v>0.62791248716531078</v>
      </c>
      <c r="W29" s="309">
        <f>IF($W$24=0,0,IF($E$24=0,0,$W$24/$E$24))*100</f>
        <v>0.54498064923781697</v>
      </c>
      <c r="X29" s="309">
        <f>IF($X$24=0,0,IF($E$24=0,0,$X$24/$E$24))*100</f>
        <v>2.3694810836426824E-2</v>
      </c>
      <c r="Y29" s="309">
        <f>IF($Y$24=0,0,IF($E$24=0,0,$Y$24/$E$24))*100</f>
        <v>0.23299897322486374</v>
      </c>
      <c r="Z29" s="309">
        <f>IF($Z$24=0,0,IF($E$24=0,0,$Z$24/$E$24))*100</f>
        <v>3.9491351394044709E-3</v>
      </c>
      <c r="AA29" s="309">
        <f>IF($AA$24=0,0,IF($E$24=0,0,$AA$24/$E$24))*100</f>
        <v>3.9491351394044709E-3</v>
      </c>
      <c r="AB29" s="309">
        <f>IF($AB$24=0,0,IF($E$24=0,0,$AB$24/$E$24))*100</f>
        <v>7.8982702788089418E-3</v>
      </c>
      <c r="AC29" s="309">
        <f>IF($AC$24=0,0,IF($E$24=0,0,$AC$24/$E$24))*100</f>
        <v>3.9491351394044709E-3</v>
      </c>
      <c r="AD29" s="309">
        <f>IF($AD$24=0,0,IF($E$24=0,0,$AD$24/$E$24))*100</f>
        <v>3.9491351394044709E-3</v>
      </c>
      <c r="AE29" s="309">
        <f>IF($AE$24=0,0,IF($E$24=0,0,$AE$24/$E$24))*100</f>
        <v>3.9491351394044709E-3</v>
      </c>
      <c r="AF29" s="309">
        <f>IF($AF$24=0,0,IF($E$24=0,0,$AF$24/$E$24))*100</f>
        <v>3.9491351394044709E-3</v>
      </c>
      <c r="AG29" s="309">
        <f>IF($AG$24=0,0,IF($E$24=0,0,$AG$24/$E$24))*100</f>
        <v>1.1847405418213412E-2</v>
      </c>
      <c r="AH29" s="309">
        <f>IF($AH$24=0,0,IF($E$24=0,0,$AH$24/$E$24))*100</f>
        <v>1.1847405418213412E-2</v>
      </c>
      <c r="AI29" s="309">
        <f>IF($AI$24=0,0,IF($E$24=0,0,$AI$24/$E$24))*100</f>
        <v>3.9491351394044709E-3</v>
      </c>
      <c r="AJ29" s="309">
        <f>IF($AJ$24=0,0,IF($E$24=0,0,$AJ$24/$E$24))*100</f>
        <v>3.9491351394044709E-3</v>
      </c>
      <c r="AK29" s="309">
        <f>IF($AK$24=0,0,IF($E$24=0,0,$AK$24/$E$24))*100</f>
        <v>0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７月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277" t="s">
        <v>108</v>
      </c>
      <c r="E6" s="278">
        <f>F6+I6</f>
        <v>528200</v>
      </c>
      <c r="F6" s="278">
        <f>G6+H6</f>
        <v>478700</v>
      </c>
      <c r="G6" s="278">
        <f>ROUND(N6,-2)</f>
        <v>462000</v>
      </c>
      <c r="H6" s="278">
        <f>ROUND(O6,-2)</f>
        <v>16700</v>
      </c>
      <c r="I6" s="279">
        <v>49500</v>
      </c>
      <c r="J6" s="264"/>
      <c r="K6" s="280"/>
      <c r="L6" s="281" t="str">
        <f>D6</f>
        <v>17年7月</v>
      </c>
      <c r="M6" s="282">
        <f>N6+O6</f>
        <v>478700</v>
      </c>
      <c r="N6" s="282">
        <f>Q6+T6</f>
        <v>462000</v>
      </c>
      <c r="O6" s="282">
        <f>R6+U6</f>
        <v>16700</v>
      </c>
      <c r="P6" s="282">
        <f>Q6+R6</f>
        <v>466700</v>
      </c>
      <c r="Q6" s="282">
        <v>459000</v>
      </c>
      <c r="R6" s="282">
        <v>7700</v>
      </c>
      <c r="S6" s="282">
        <v>12000</v>
      </c>
      <c r="T6" s="282">
        <v>3000</v>
      </c>
      <c r="U6" s="283">
        <v>9000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286" t="s">
        <v>107</v>
      </c>
      <c r="E7" s="278">
        <f>F7+I7</f>
        <v>491400</v>
      </c>
      <c r="F7" s="278">
        <f>G7+H7</f>
        <v>445400</v>
      </c>
      <c r="G7" s="278">
        <f>N7</f>
        <v>429800</v>
      </c>
      <c r="H7" s="278">
        <f>O7</f>
        <v>15600</v>
      </c>
      <c r="I7" s="287">
        <v>46000</v>
      </c>
      <c r="J7" s="264"/>
      <c r="K7" s="284" t="s">
        <v>42</v>
      </c>
      <c r="L7" s="281" t="str">
        <f>D7</f>
        <v>16年7月</v>
      </c>
      <c r="M7" s="282">
        <f>N7+O7</f>
        <v>445400</v>
      </c>
      <c r="N7" s="282">
        <f>Q7+T7</f>
        <v>429800</v>
      </c>
      <c r="O7" s="282">
        <f>R7+U7</f>
        <v>15600</v>
      </c>
      <c r="P7" s="282">
        <f>Q7+R7</f>
        <v>433600</v>
      </c>
      <c r="Q7" s="288">
        <v>426200</v>
      </c>
      <c r="R7" s="288">
        <v>7400</v>
      </c>
      <c r="S7" s="282">
        <f>T7+U7</f>
        <v>11800</v>
      </c>
      <c r="T7" s="288">
        <v>3600</v>
      </c>
      <c r="U7" s="289">
        <v>8200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f>E6-E7</f>
        <v>36800</v>
      </c>
      <c r="F8" s="291">
        <f>F6-F7</f>
        <v>33300</v>
      </c>
      <c r="G8" s="291">
        <f>G6-G7</f>
        <v>32200</v>
      </c>
      <c r="H8" s="291">
        <f>H6-H7</f>
        <v>1100</v>
      </c>
      <c r="I8" s="292">
        <f>I6-I7</f>
        <v>3500</v>
      </c>
      <c r="J8" s="264"/>
      <c r="K8" s="284" t="s">
        <v>45</v>
      </c>
      <c r="L8" s="281" t="s">
        <v>44</v>
      </c>
      <c r="M8" s="293">
        <f t="shared" ref="M8:U8" si="0">M6-M7</f>
        <v>33300</v>
      </c>
      <c r="N8" s="293">
        <f t="shared" si="0"/>
        <v>32200</v>
      </c>
      <c r="O8" s="293">
        <f t="shared" si="0"/>
        <v>1100</v>
      </c>
      <c r="P8" s="293">
        <f t="shared" si="0"/>
        <v>33100</v>
      </c>
      <c r="Q8" s="293">
        <f t="shared" si="0"/>
        <v>32800</v>
      </c>
      <c r="R8" s="293">
        <f t="shared" si="0"/>
        <v>300</v>
      </c>
      <c r="S8" s="293">
        <f t="shared" si="0"/>
        <v>200</v>
      </c>
      <c r="T8" s="293">
        <f t="shared" si="0"/>
        <v>-600</v>
      </c>
      <c r="U8" s="294">
        <f t="shared" si="0"/>
        <v>800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f>IF(E6&gt;0,IF(E7&gt;0,E6/E7*100,0),0)</f>
        <v>107.4888074888075</v>
      </c>
      <c r="F9" s="296">
        <f>IF(F6&gt;0,IF(F7&gt;0,F6/F7*100,0),0)</f>
        <v>107.47642568477774</v>
      </c>
      <c r="G9" s="296">
        <f>IF(G6&gt;0,IF(G7&gt;0,G6/G7*100,0),0)</f>
        <v>107.49185667752444</v>
      </c>
      <c r="H9" s="296">
        <f>IF(H6&gt;0,IF(H7&gt;0,H6/H7*100,0),0)</f>
        <v>107.05128205128204</v>
      </c>
      <c r="I9" s="297">
        <f>IF(I6&gt;0,IF(I7&gt;0,I6/I7*100,0),0)</f>
        <v>107.60869565217391</v>
      </c>
      <c r="J9" s="264"/>
      <c r="K9" s="290"/>
      <c r="L9" s="281" t="s">
        <v>46</v>
      </c>
      <c r="M9" s="298">
        <f t="shared" ref="M9:U9" si="1">IF(M6&gt;0,IF(M7&gt;0,M6/M7*100,0),0)</f>
        <v>107.47642568477774</v>
      </c>
      <c r="N9" s="298">
        <f t="shared" si="1"/>
        <v>107.49185667752444</v>
      </c>
      <c r="O9" s="298">
        <f t="shared" si="1"/>
        <v>107.05128205128204</v>
      </c>
      <c r="P9" s="298">
        <f t="shared" si="1"/>
        <v>107.63376383763838</v>
      </c>
      <c r="Q9" s="298">
        <f t="shared" si="1"/>
        <v>107.69591740966682</v>
      </c>
      <c r="R9" s="298">
        <f t="shared" si="1"/>
        <v>104.05405405405406</v>
      </c>
      <c r="S9" s="298">
        <f t="shared" si="1"/>
        <v>101.69491525423729</v>
      </c>
      <c r="T9" s="298">
        <f t="shared" si="1"/>
        <v>83.333333333333343</v>
      </c>
      <c r="U9" s="299">
        <f t="shared" si="1"/>
        <v>109.75609756097562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17年7月</v>
      </c>
      <c r="E10" s="278">
        <f>I10+F10</f>
        <v>3404300</v>
      </c>
      <c r="F10" s="278">
        <f>SUM(G10:H10)</f>
        <v>3076800</v>
      </c>
      <c r="G10" s="278">
        <f>N10</f>
        <v>2994200</v>
      </c>
      <c r="H10" s="278">
        <f>O10</f>
        <v>82600</v>
      </c>
      <c r="I10" s="279">
        <v>327500</v>
      </c>
      <c r="J10" s="301"/>
      <c r="K10" s="290"/>
      <c r="L10" s="281" t="str">
        <f>D6</f>
        <v>17年7月</v>
      </c>
      <c r="M10" s="282">
        <f>SUM(N10:O10)</f>
        <v>3076800</v>
      </c>
      <c r="N10" s="282">
        <f>Q10+T10</f>
        <v>2994200</v>
      </c>
      <c r="O10" s="282">
        <f>R10+U10</f>
        <v>82600</v>
      </c>
      <c r="P10" s="282">
        <f>SUM(Q10:R10)</f>
        <v>3011300</v>
      </c>
      <c r="Q10" s="282">
        <v>2973200</v>
      </c>
      <c r="R10" s="282">
        <v>38100</v>
      </c>
      <c r="S10" s="282">
        <v>65500</v>
      </c>
      <c r="T10" s="282">
        <v>21000</v>
      </c>
      <c r="U10" s="283">
        <v>44500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16年7月</v>
      </c>
      <c r="E11" s="278">
        <f>I11+F11</f>
        <v>3248000</v>
      </c>
      <c r="F11" s="278">
        <f>SUM(G11:H11)</f>
        <v>2942100</v>
      </c>
      <c r="G11" s="278">
        <f>N11</f>
        <v>2853900</v>
      </c>
      <c r="H11" s="278">
        <f>O11</f>
        <v>88200</v>
      </c>
      <c r="I11" s="279">
        <v>305900</v>
      </c>
      <c r="J11" s="264"/>
      <c r="K11" s="284" t="s">
        <v>48</v>
      </c>
      <c r="L11" s="281" t="str">
        <f>D7</f>
        <v>16年7月</v>
      </c>
      <c r="M11" s="282">
        <f>SUM(N11:O11)</f>
        <v>2942100</v>
      </c>
      <c r="N11" s="282">
        <f>Q11+T11</f>
        <v>2853900</v>
      </c>
      <c r="O11" s="282">
        <f>R11+U11</f>
        <v>88200</v>
      </c>
      <c r="P11" s="282">
        <f>SUM(Q11:R11)</f>
        <v>2871000</v>
      </c>
      <c r="Q11" s="282">
        <v>2831200</v>
      </c>
      <c r="R11" s="282">
        <v>39800</v>
      </c>
      <c r="S11" s="282">
        <v>71100</v>
      </c>
      <c r="T11" s="282">
        <v>22700</v>
      </c>
      <c r="U11" s="283">
        <v>48400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f>E10-E11</f>
        <v>156300</v>
      </c>
      <c r="F12" s="291">
        <f>F10-F11</f>
        <v>134700</v>
      </c>
      <c r="G12" s="291">
        <f>G10-G11</f>
        <v>140300</v>
      </c>
      <c r="H12" s="291">
        <f>H10-H11</f>
        <v>-5600</v>
      </c>
      <c r="I12" s="292">
        <f>I10-I11</f>
        <v>21600</v>
      </c>
      <c r="J12" s="264"/>
      <c r="K12" s="284" t="s">
        <v>51</v>
      </c>
      <c r="L12" s="281" t="s">
        <v>44</v>
      </c>
      <c r="M12" s="293">
        <f t="shared" ref="M12:U12" si="2">M10-M11</f>
        <v>134700</v>
      </c>
      <c r="N12" s="293">
        <f t="shared" si="2"/>
        <v>140300</v>
      </c>
      <c r="O12" s="293">
        <f t="shared" si="2"/>
        <v>-5600</v>
      </c>
      <c r="P12" s="293">
        <f t="shared" si="2"/>
        <v>140300</v>
      </c>
      <c r="Q12" s="293">
        <f t="shared" si="2"/>
        <v>142000</v>
      </c>
      <c r="R12" s="293">
        <f t="shared" si="2"/>
        <v>-1700</v>
      </c>
      <c r="S12" s="293">
        <f t="shared" si="2"/>
        <v>-5600</v>
      </c>
      <c r="T12" s="293">
        <f t="shared" si="2"/>
        <v>-1700</v>
      </c>
      <c r="U12" s="294">
        <f t="shared" si="2"/>
        <v>-3900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f>IF(E10&gt;0,IF(E11&gt;0,E10/E11*100,0),0)</f>
        <v>104.8121921182266</v>
      </c>
      <c r="F13" s="296">
        <f>IF(F10&gt;0,IF(F11&gt;0,F10/F11*100,0),0)</f>
        <v>104.57836239420821</v>
      </c>
      <c r="G13" s="296">
        <f>IF(G10&gt;0,IF(G11&gt;0,G10/G11*100,0),0)</f>
        <v>104.91607975051684</v>
      </c>
      <c r="H13" s="296">
        <f>IF(H10&gt;0,IF(H11&gt;0,H10/H11*100,0),0)</f>
        <v>93.650793650793645</v>
      </c>
      <c r="I13" s="297">
        <f>IF(I10&gt;0,IF(I11&gt;0,I10/I11*100,0),0)</f>
        <v>107.06113108859103</v>
      </c>
      <c r="J13" s="264"/>
      <c r="K13" s="302"/>
      <c r="L13" s="281" t="s">
        <v>46</v>
      </c>
      <c r="M13" s="296">
        <f t="shared" ref="M13:U13" si="3">IF(M10&gt;0,IF(M11&gt;0,M10/M11*100,0),0)</f>
        <v>104.57836239420821</v>
      </c>
      <c r="N13" s="296">
        <f t="shared" si="3"/>
        <v>104.91607975051684</v>
      </c>
      <c r="O13" s="296">
        <f t="shared" si="3"/>
        <v>93.650793650793645</v>
      </c>
      <c r="P13" s="296">
        <f t="shared" si="3"/>
        <v>104.88679902473007</v>
      </c>
      <c r="Q13" s="296">
        <f t="shared" si="3"/>
        <v>105.01554111330884</v>
      </c>
      <c r="R13" s="296">
        <f t="shared" si="3"/>
        <v>95.7286432160804</v>
      </c>
      <c r="S13" s="296">
        <f t="shared" si="3"/>
        <v>92.123769338959221</v>
      </c>
      <c r="T13" s="296">
        <f t="shared" si="3"/>
        <v>92.511013215859023</v>
      </c>
      <c r="U13" s="297">
        <f t="shared" si="3"/>
        <v>91.942148760330582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f>F14+I14</f>
        <v>100</v>
      </c>
      <c r="F14" s="296">
        <f>IF($F$6=0,0,IF($E$6=0,0,$F$6/$E$6))*100</f>
        <v>90.628549791745556</v>
      </c>
      <c r="G14" s="296">
        <f>IF($G$6=0,0,IF($E$6=0,0,$G$6/$E$6))*100</f>
        <v>87.46686861037486</v>
      </c>
      <c r="H14" s="296">
        <f>IF($H$6=0,0,IF($E$6=0,0,$H$6/$E$6))*100</f>
        <v>3.1616811813706929</v>
      </c>
      <c r="I14" s="297">
        <f>IF($I$6=0,0,IF($E$6=0,0,$I$6/$E$6))*100</f>
        <v>9.3714502082544495</v>
      </c>
      <c r="J14" s="264"/>
      <c r="K14" s="275"/>
      <c r="L14" s="281" t="s">
        <v>52</v>
      </c>
      <c r="M14" s="296">
        <f>N14+O14</f>
        <v>99.999999999999986</v>
      </c>
      <c r="N14" s="296">
        <f>IF($N$6=0,0,IF($M$6=0,0,$N$6/$M$6))*100</f>
        <v>96.511385001044488</v>
      </c>
      <c r="O14" s="296">
        <f>IF($O$6=0,0,IF($M$6=0,0,$O$6/$M$6))*100</f>
        <v>3.4886149989555046</v>
      </c>
      <c r="P14" s="296">
        <f>Q14+R14</f>
        <v>97.49321077919366</v>
      </c>
      <c r="Q14" s="296">
        <f>IF($Q$6=0,0,IF($M$6=0,0,$Q$6/$M$6))*100</f>
        <v>95.884687695842914</v>
      </c>
      <c r="R14" s="296">
        <f>IF($R$6=0,0,IF($M$6=0,0,$R$6/$M$6))*100</f>
        <v>1.6085230833507416</v>
      </c>
      <c r="S14" s="296">
        <f>T14+U14</f>
        <v>2.5067892208063505</v>
      </c>
      <c r="T14" s="296">
        <f>IF($T$6=0,0,IF($M$6=0,0,$T$6/$M$6))*100</f>
        <v>0.62669730520158762</v>
      </c>
      <c r="U14" s="297">
        <f>IF($U$6=0,0,IF($M$6=0,0,$U$6/$M$6))*100</f>
        <v>1.8800919156047629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f>F15+I15</f>
        <v>100.00000000000001</v>
      </c>
      <c r="F15" s="309">
        <f>IF($F$10=0,0,IF($E$10=0,0,$F$10/$E$10))*100</f>
        <v>90.379813764944345</v>
      </c>
      <c r="G15" s="309">
        <f>IF($G$10=0,0,IF($E$10=0,0,$G$10/$E$10))*100</f>
        <v>87.953470610698233</v>
      </c>
      <c r="H15" s="309">
        <f>IF($H$10=0,0,IF($E$10=0,0,$H$10/$E$10))*100</f>
        <v>2.4263431542461005</v>
      </c>
      <c r="I15" s="310">
        <f>IF($I$10=0,0,IF($E$10=0,0,$I$10/$E$10))*100</f>
        <v>9.6201862350556659</v>
      </c>
      <c r="J15" s="264"/>
      <c r="K15" s="311" t="s">
        <v>53</v>
      </c>
      <c r="L15" s="308" t="s">
        <v>54</v>
      </c>
      <c r="M15" s="309">
        <f>N15+O15</f>
        <v>100.00000000000001</v>
      </c>
      <c r="N15" s="309">
        <f>IF($N$10=0,0,IF($M$10=0,0,$N$10/$M$10))*100</f>
        <v>97.315392615704639</v>
      </c>
      <c r="O15" s="309">
        <f>IF($O$10=0,0,IF($M$10=0,0,$O$10/$M$10))*100</f>
        <v>2.6846073842953717</v>
      </c>
      <c r="P15" s="309">
        <f>Q15+R15</f>
        <v>97.871164846593871</v>
      </c>
      <c r="Q15" s="309">
        <f>IF($Q$10=0,0,IF($M$10=0,0,$Q$10/$M$10))*100</f>
        <v>96.632865314612587</v>
      </c>
      <c r="R15" s="309">
        <f>IF($R$10=0,0,IF($M$10=0,0,$R$10/$M$10))*100</f>
        <v>1.2382995319812793</v>
      </c>
      <c r="S15" s="309">
        <f>T15+U15</f>
        <v>2.1288351534061363</v>
      </c>
      <c r="T15" s="309">
        <f>IF($T$10=0,0,IF($M$10=0,0,$T$10/$M$10))*100</f>
        <v>0.68252730109204374</v>
      </c>
      <c r="U15" s="310">
        <f>IF($U$10=0,0,IF($M$10=0,0,$U$10/$M$10))*100</f>
        <v>1.4463078523140926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2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61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17年7月</v>
      </c>
      <c r="E20" s="282">
        <f>SUM(F20:AL20)</f>
        <v>462000</v>
      </c>
      <c r="F20" s="282">
        <v>0</v>
      </c>
      <c r="G20" s="282">
        <v>4700</v>
      </c>
      <c r="H20" s="282">
        <v>3700</v>
      </c>
      <c r="I20" s="282">
        <v>226500</v>
      </c>
      <c r="J20" s="282">
        <v>40400</v>
      </c>
      <c r="K20" s="282">
        <v>91200</v>
      </c>
      <c r="L20" s="282">
        <v>6500</v>
      </c>
      <c r="M20" s="282">
        <v>3700</v>
      </c>
      <c r="N20" s="282">
        <v>2200</v>
      </c>
      <c r="O20" s="282">
        <v>0</v>
      </c>
      <c r="P20" s="282">
        <v>55000</v>
      </c>
      <c r="Q20" s="282">
        <v>2500</v>
      </c>
      <c r="R20" s="282">
        <v>3800</v>
      </c>
      <c r="S20" s="282">
        <v>2000</v>
      </c>
      <c r="T20" s="282">
        <v>2400</v>
      </c>
      <c r="U20" s="282">
        <v>12900</v>
      </c>
      <c r="V20" s="282">
        <v>2800</v>
      </c>
      <c r="W20" s="282">
        <v>0</v>
      </c>
      <c r="X20" s="282">
        <v>0</v>
      </c>
      <c r="Y20" s="282">
        <v>900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22">
        <v>800</v>
      </c>
    </row>
    <row r="21" spans="1:37" ht="14.25">
      <c r="A21" s="323"/>
      <c r="B21" s="324" t="s">
        <v>39</v>
      </c>
      <c r="C21" s="285" t="s">
        <v>40</v>
      </c>
      <c r="D21" s="281" t="str">
        <f>D7</f>
        <v>16年7月</v>
      </c>
      <c r="E21" s="282">
        <f>SUM($F$21:$AL$21)</f>
        <v>429800</v>
      </c>
      <c r="F21" s="282">
        <v>0</v>
      </c>
      <c r="G21" s="282">
        <v>4700</v>
      </c>
      <c r="H21" s="282">
        <v>3300</v>
      </c>
      <c r="I21" s="282">
        <v>209000</v>
      </c>
      <c r="J21" s="282">
        <v>33600</v>
      </c>
      <c r="K21" s="282">
        <v>84300</v>
      </c>
      <c r="L21" s="282">
        <v>5700</v>
      </c>
      <c r="M21" s="282">
        <v>3700</v>
      </c>
      <c r="N21" s="282">
        <v>1800</v>
      </c>
      <c r="O21" s="282">
        <v>0</v>
      </c>
      <c r="P21" s="282">
        <v>54900</v>
      </c>
      <c r="Q21" s="282">
        <v>2500</v>
      </c>
      <c r="R21" s="282">
        <v>4100</v>
      </c>
      <c r="S21" s="282">
        <v>2200</v>
      </c>
      <c r="T21" s="282">
        <v>2700</v>
      </c>
      <c r="U21" s="282">
        <v>13200</v>
      </c>
      <c r="V21" s="282">
        <v>2600</v>
      </c>
      <c r="W21" s="282">
        <v>0</v>
      </c>
      <c r="X21" s="282">
        <v>0</v>
      </c>
      <c r="Y21" s="282">
        <v>800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  <c r="AK21" s="322">
        <v>700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f>IF(E21=0,0,E20-E21)</f>
        <v>32200</v>
      </c>
      <c r="F22" s="293">
        <f>F20-F21</f>
        <v>0</v>
      </c>
      <c r="G22" s="293">
        <f>G20-G21</f>
        <v>0</v>
      </c>
      <c r="H22" s="293">
        <f t="shared" ref="H22:AK22" si="4">IF(H21=0,0,H20-H21)</f>
        <v>400</v>
      </c>
      <c r="I22" s="293">
        <f t="shared" si="4"/>
        <v>17500</v>
      </c>
      <c r="J22" s="293">
        <f t="shared" si="4"/>
        <v>6800</v>
      </c>
      <c r="K22" s="293">
        <f t="shared" si="4"/>
        <v>6900</v>
      </c>
      <c r="L22" s="293">
        <f t="shared" si="4"/>
        <v>800</v>
      </c>
      <c r="M22" s="293">
        <f t="shared" si="4"/>
        <v>0</v>
      </c>
      <c r="N22" s="293">
        <f t="shared" si="4"/>
        <v>400</v>
      </c>
      <c r="O22" s="293">
        <f t="shared" si="4"/>
        <v>0</v>
      </c>
      <c r="P22" s="293">
        <f t="shared" si="4"/>
        <v>100</v>
      </c>
      <c r="Q22" s="293">
        <f t="shared" si="4"/>
        <v>0</v>
      </c>
      <c r="R22" s="293">
        <f t="shared" si="4"/>
        <v>-300</v>
      </c>
      <c r="S22" s="293">
        <f t="shared" si="4"/>
        <v>-200</v>
      </c>
      <c r="T22" s="293">
        <f t="shared" si="4"/>
        <v>-300</v>
      </c>
      <c r="U22" s="293">
        <f t="shared" si="4"/>
        <v>-300</v>
      </c>
      <c r="V22" s="293">
        <f t="shared" si="4"/>
        <v>200</v>
      </c>
      <c r="W22" s="293">
        <f t="shared" si="4"/>
        <v>0</v>
      </c>
      <c r="X22" s="293">
        <f t="shared" si="4"/>
        <v>0</v>
      </c>
      <c r="Y22" s="293">
        <f t="shared" si="4"/>
        <v>100</v>
      </c>
      <c r="Z22" s="293">
        <f t="shared" si="4"/>
        <v>0</v>
      </c>
      <c r="AA22" s="293">
        <f t="shared" si="4"/>
        <v>0</v>
      </c>
      <c r="AB22" s="293">
        <f t="shared" si="4"/>
        <v>0</v>
      </c>
      <c r="AC22" s="293">
        <f t="shared" si="4"/>
        <v>0</v>
      </c>
      <c r="AD22" s="293">
        <f t="shared" si="4"/>
        <v>0</v>
      </c>
      <c r="AE22" s="293">
        <f t="shared" si="4"/>
        <v>0</v>
      </c>
      <c r="AF22" s="293">
        <f t="shared" si="4"/>
        <v>0</v>
      </c>
      <c r="AG22" s="293">
        <f t="shared" si="4"/>
        <v>0</v>
      </c>
      <c r="AH22" s="293">
        <f t="shared" si="4"/>
        <v>0</v>
      </c>
      <c r="AI22" s="293">
        <f t="shared" si="4"/>
        <v>0</v>
      </c>
      <c r="AJ22" s="293">
        <f t="shared" si="4"/>
        <v>0</v>
      </c>
      <c r="AK22" s="293">
        <f t="shared" si="4"/>
        <v>100</v>
      </c>
    </row>
    <row r="23" spans="1:37" ht="14.25">
      <c r="A23" s="188"/>
      <c r="B23" s="325"/>
      <c r="C23" s="295"/>
      <c r="D23" s="281" t="s">
        <v>46</v>
      </c>
      <c r="E23" s="298">
        <f t="shared" ref="E23:AK23" si="5">IF(E20&gt;0,IF(E21&gt;0,E20/E21*100,0),0)</f>
        <v>107.49185667752444</v>
      </c>
      <c r="F23" s="298">
        <f t="shared" si="5"/>
        <v>0</v>
      </c>
      <c r="G23" s="298">
        <f t="shared" si="5"/>
        <v>100</v>
      </c>
      <c r="H23" s="298">
        <f t="shared" si="5"/>
        <v>112.12121212121211</v>
      </c>
      <c r="I23" s="298">
        <f t="shared" si="5"/>
        <v>108.37320574162679</v>
      </c>
      <c r="J23" s="298">
        <f t="shared" si="5"/>
        <v>120.23809523809523</v>
      </c>
      <c r="K23" s="298">
        <f t="shared" si="5"/>
        <v>108.18505338078293</v>
      </c>
      <c r="L23" s="298">
        <f t="shared" si="5"/>
        <v>114.03508771929825</v>
      </c>
      <c r="M23" s="298">
        <f t="shared" si="5"/>
        <v>100</v>
      </c>
      <c r="N23" s="298">
        <f t="shared" si="5"/>
        <v>122.22222222222223</v>
      </c>
      <c r="O23" s="298">
        <f t="shared" si="5"/>
        <v>0</v>
      </c>
      <c r="P23" s="298">
        <f t="shared" si="5"/>
        <v>100.18214936247722</v>
      </c>
      <c r="Q23" s="298">
        <f t="shared" si="5"/>
        <v>100</v>
      </c>
      <c r="R23" s="298">
        <f t="shared" si="5"/>
        <v>92.682926829268297</v>
      </c>
      <c r="S23" s="298">
        <f t="shared" si="5"/>
        <v>90.909090909090907</v>
      </c>
      <c r="T23" s="298">
        <f t="shared" si="5"/>
        <v>88.888888888888886</v>
      </c>
      <c r="U23" s="298">
        <f t="shared" si="5"/>
        <v>97.727272727272734</v>
      </c>
      <c r="V23" s="298">
        <f t="shared" si="5"/>
        <v>107.69230769230769</v>
      </c>
      <c r="W23" s="298">
        <f t="shared" si="5"/>
        <v>0</v>
      </c>
      <c r="X23" s="296">
        <f t="shared" si="5"/>
        <v>0</v>
      </c>
      <c r="Y23" s="296">
        <f t="shared" si="5"/>
        <v>112.5</v>
      </c>
      <c r="Z23" s="296">
        <f t="shared" si="5"/>
        <v>0</v>
      </c>
      <c r="AA23" s="296">
        <f t="shared" si="5"/>
        <v>0</v>
      </c>
      <c r="AB23" s="296">
        <f t="shared" si="5"/>
        <v>0</v>
      </c>
      <c r="AC23" s="296">
        <f t="shared" si="5"/>
        <v>0</v>
      </c>
      <c r="AD23" s="296">
        <f t="shared" si="5"/>
        <v>0</v>
      </c>
      <c r="AE23" s="296">
        <f t="shared" si="5"/>
        <v>0</v>
      </c>
      <c r="AF23" s="296">
        <f t="shared" si="5"/>
        <v>0</v>
      </c>
      <c r="AG23" s="296">
        <f t="shared" si="5"/>
        <v>0</v>
      </c>
      <c r="AH23" s="296">
        <f t="shared" si="5"/>
        <v>0</v>
      </c>
      <c r="AI23" s="296">
        <f t="shared" si="5"/>
        <v>0</v>
      </c>
      <c r="AJ23" s="296">
        <f t="shared" si="5"/>
        <v>0</v>
      </c>
      <c r="AK23" s="296">
        <f t="shared" si="5"/>
        <v>114.28571428571428</v>
      </c>
    </row>
    <row r="24" spans="1:37" ht="14.25">
      <c r="A24" s="188"/>
      <c r="B24" s="325"/>
      <c r="C24" s="300"/>
      <c r="D24" s="281" t="str">
        <f>D6</f>
        <v>17年7月</v>
      </c>
      <c r="E24" s="282">
        <f>SUM($F$24:$AL$24)</f>
        <v>2994200</v>
      </c>
      <c r="F24" s="282">
        <v>39900</v>
      </c>
      <c r="G24" s="282">
        <v>34400</v>
      </c>
      <c r="H24" s="282">
        <v>24100</v>
      </c>
      <c r="I24" s="282">
        <v>1344400</v>
      </c>
      <c r="J24" s="282">
        <v>271000</v>
      </c>
      <c r="K24" s="282">
        <v>593400</v>
      </c>
      <c r="L24" s="282">
        <v>45000</v>
      </c>
      <c r="M24" s="282">
        <v>26700</v>
      </c>
      <c r="N24" s="282">
        <v>11700</v>
      </c>
      <c r="O24" s="282">
        <v>27800</v>
      </c>
      <c r="P24" s="282">
        <v>382000</v>
      </c>
      <c r="Q24" s="282">
        <v>15500</v>
      </c>
      <c r="R24" s="282">
        <v>25800</v>
      </c>
      <c r="S24" s="282">
        <v>13800</v>
      </c>
      <c r="T24" s="282">
        <v>17800</v>
      </c>
      <c r="U24" s="282">
        <v>78600</v>
      </c>
      <c r="V24" s="282">
        <v>18700</v>
      </c>
      <c r="W24" s="282">
        <v>13800</v>
      </c>
      <c r="X24" s="282">
        <v>600</v>
      </c>
      <c r="Y24" s="282">
        <v>6800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300</v>
      </c>
      <c r="AH24" s="322">
        <v>300</v>
      </c>
      <c r="AI24" s="322">
        <v>100</v>
      </c>
      <c r="AJ24" s="322">
        <v>100</v>
      </c>
      <c r="AK24" s="322">
        <v>800</v>
      </c>
    </row>
    <row r="25" spans="1:37" ht="14.25">
      <c r="A25" s="188"/>
      <c r="B25" s="325"/>
      <c r="C25" s="285" t="s">
        <v>47</v>
      </c>
      <c r="D25" s="281" t="str">
        <f>D7</f>
        <v>16年7月</v>
      </c>
      <c r="E25" s="282">
        <f>SUM(F25:AL25)</f>
        <v>2853900</v>
      </c>
      <c r="F25" s="326">
        <v>31100</v>
      </c>
      <c r="G25" s="326">
        <v>35500</v>
      </c>
      <c r="H25" s="326">
        <v>23700</v>
      </c>
      <c r="I25" s="326">
        <v>1275900</v>
      </c>
      <c r="J25" s="326">
        <v>237800</v>
      </c>
      <c r="K25" s="326">
        <v>564100</v>
      </c>
      <c r="L25" s="326">
        <v>41200</v>
      </c>
      <c r="M25" s="326">
        <v>25900</v>
      </c>
      <c r="N25" s="326">
        <v>11700</v>
      </c>
      <c r="O25" s="326">
        <v>26500</v>
      </c>
      <c r="P25" s="326">
        <v>382200</v>
      </c>
      <c r="Q25" s="326">
        <v>14500</v>
      </c>
      <c r="R25" s="326">
        <v>26800</v>
      </c>
      <c r="S25" s="326">
        <v>14900</v>
      </c>
      <c r="T25" s="326">
        <v>18100</v>
      </c>
      <c r="U25" s="326">
        <v>80600</v>
      </c>
      <c r="V25" s="326">
        <v>19400</v>
      </c>
      <c r="W25" s="326">
        <v>14500</v>
      </c>
      <c r="X25" s="326">
        <v>1400</v>
      </c>
      <c r="Y25" s="326">
        <v>7400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700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f t="shared" ref="E26:Y26" si="6">IF(E25=0,0,E24-E25)</f>
        <v>140300</v>
      </c>
      <c r="F26" s="293">
        <f t="shared" si="6"/>
        <v>8800</v>
      </c>
      <c r="G26" s="293">
        <f t="shared" si="6"/>
        <v>-1100</v>
      </c>
      <c r="H26" s="293">
        <f t="shared" si="6"/>
        <v>400</v>
      </c>
      <c r="I26" s="293">
        <f t="shared" si="6"/>
        <v>68500</v>
      </c>
      <c r="J26" s="293">
        <f t="shared" si="6"/>
        <v>33200</v>
      </c>
      <c r="K26" s="293">
        <f t="shared" si="6"/>
        <v>29300</v>
      </c>
      <c r="L26" s="293">
        <f t="shared" si="6"/>
        <v>3800</v>
      </c>
      <c r="M26" s="293">
        <f t="shared" si="6"/>
        <v>800</v>
      </c>
      <c r="N26" s="293">
        <f t="shared" si="6"/>
        <v>0</v>
      </c>
      <c r="O26" s="293">
        <f t="shared" si="6"/>
        <v>1300</v>
      </c>
      <c r="P26" s="293">
        <f t="shared" si="6"/>
        <v>-200</v>
      </c>
      <c r="Q26" s="293">
        <f t="shared" si="6"/>
        <v>1000</v>
      </c>
      <c r="R26" s="293">
        <f t="shared" si="6"/>
        <v>-1000</v>
      </c>
      <c r="S26" s="293">
        <f t="shared" si="6"/>
        <v>-1100</v>
      </c>
      <c r="T26" s="293">
        <f t="shared" si="6"/>
        <v>-300</v>
      </c>
      <c r="U26" s="293">
        <f t="shared" si="6"/>
        <v>-2000</v>
      </c>
      <c r="V26" s="293">
        <f t="shared" si="6"/>
        <v>-700</v>
      </c>
      <c r="W26" s="293">
        <f t="shared" si="6"/>
        <v>-700</v>
      </c>
      <c r="X26" s="293">
        <f t="shared" si="6"/>
        <v>-800</v>
      </c>
      <c r="Y26" s="293">
        <f t="shared" si="6"/>
        <v>-600</v>
      </c>
      <c r="Z26" s="293">
        <f t="shared" ref="Z26:AK26" si="7">Z24-Z25</f>
        <v>100</v>
      </c>
      <c r="AA26" s="293">
        <f t="shared" si="7"/>
        <v>100</v>
      </c>
      <c r="AB26" s="293">
        <f t="shared" si="7"/>
        <v>200</v>
      </c>
      <c r="AC26" s="293">
        <f t="shared" si="7"/>
        <v>100</v>
      </c>
      <c r="AD26" s="293">
        <f t="shared" si="7"/>
        <v>100</v>
      </c>
      <c r="AE26" s="293">
        <f t="shared" si="7"/>
        <v>100</v>
      </c>
      <c r="AF26" s="293">
        <f t="shared" si="7"/>
        <v>100</v>
      </c>
      <c r="AG26" s="293">
        <f t="shared" si="7"/>
        <v>300</v>
      </c>
      <c r="AH26" s="293">
        <f t="shared" si="7"/>
        <v>300</v>
      </c>
      <c r="AI26" s="293">
        <f t="shared" si="7"/>
        <v>100</v>
      </c>
      <c r="AJ26" s="293">
        <f t="shared" si="7"/>
        <v>100</v>
      </c>
      <c r="AK26" s="293">
        <f t="shared" si="7"/>
        <v>100</v>
      </c>
    </row>
    <row r="27" spans="1:37" ht="14.25">
      <c r="A27" s="188"/>
      <c r="B27" s="321"/>
      <c r="C27" s="303"/>
      <c r="D27" s="281" t="s">
        <v>46</v>
      </c>
      <c r="E27" s="296">
        <f t="shared" ref="E27:Y27" si="8">IF(E24&gt;0,IF(E25&gt;0,E24/E25*100,0),0)</f>
        <v>104.91607975051684</v>
      </c>
      <c r="F27" s="296">
        <f t="shared" si="8"/>
        <v>128.29581993569133</v>
      </c>
      <c r="G27" s="296">
        <f t="shared" si="8"/>
        <v>96.901408450704224</v>
      </c>
      <c r="H27" s="296">
        <f t="shared" si="8"/>
        <v>101.68776371308017</v>
      </c>
      <c r="I27" s="296">
        <f t="shared" si="8"/>
        <v>105.36875930715573</v>
      </c>
      <c r="J27" s="296">
        <f t="shared" si="8"/>
        <v>113.96131202691338</v>
      </c>
      <c r="K27" s="296">
        <f t="shared" si="8"/>
        <v>105.19411451870235</v>
      </c>
      <c r="L27" s="296">
        <f t="shared" si="8"/>
        <v>109.22330097087378</v>
      </c>
      <c r="M27" s="296">
        <f t="shared" si="8"/>
        <v>103.08880308880308</v>
      </c>
      <c r="N27" s="296">
        <f t="shared" si="8"/>
        <v>100</v>
      </c>
      <c r="O27" s="296">
        <f t="shared" si="8"/>
        <v>104.90566037735849</v>
      </c>
      <c r="P27" s="296">
        <f t="shared" si="8"/>
        <v>99.947671376242809</v>
      </c>
      <c r="Q27" s="296">
        <f t="shared" si="8"/>
        <v>106.89655172413792</v>
      </c>
      <c r="R27" s="296">
        <f t="shared" si="8"/>
        <v>96.268656716417908</v>
      </c>
      <c r="S27" s="296">
        <f t="shared" si="8"/>
        <v>92.617449664429529</v>
      </c>
      <c r="T27" s="296">
        <f t="shared" si="8"/>
        <v>98.342541436464089</v>
      </c>
      <c r="U27" s="296">
        <f t="shared" si="8"/>
        <v>97.518610421836229</v>
      </c>
      <c r="V27" s="296">
        <f t="shared" si="8"/>
        <v>96.391752577319593</v>
      </c>
      <c r="W27" s="296">
        <f t="shared" si="8"/>
        <v>95.172413793103445</v>
      </c>
      <c r="X27" s="296">
        <f t="shared" si="8"/>
        <v>42.857142857142854</v>
      </c>
      <c r="Y27" s="296">
        <f t="shared" si="8"/>
        <v>91.891891891891902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f>IF(AK24&gt;0,IF(AK25&gt;0,AK24/AK25*100,0),0)</f>
        <v>114.28571428571428</v>
      </c>
    </row>
    <row r="28" spans="1:37" ht="14.25">
      <c r="A28" s="188"/>
      <c r="B28" s="304"/>
      <c r="C28" s="305"/>
      <c r="D28" s="281" t="s">
        <v>52</v>
      </c>
      <c r="E28" s="296">
        <f>SUM($F$28:$AL$28)</f>
        <v>100.00000000000001</v>
      </c>
      <c r="F28" s="296">
        <f>IF($F$20=0,0,IF($E$20=0,0,$F$20/$E$20))*100</f>
        <v>0</v>
      </c>
      <c r="G28" s="296">
        <f>IF($G$20=0,0,IF($E$20=0,0,$G$20/$E$20))*100</f>
        <v>1.0173160173160172</v>
      </c>
      <c r="H28" s="296">
        <f>IF($H$20=0,0,IF($E$20=0,0,$H$20/$E$20))*100</f>
        <v>0.80086580086580084</v>
      </c>
      <c r="I28" s="296">
        <f>IF($I$20=0,0,IF($E$20=0,0,$I$20/$E$20))*100</f>
        <v>49.02597402597403</v>
      </c>
      <c r="J28" s="296">
        <f>IF($J$20=0,0,IF($E$20=0,0,$J$20/$E$20))*100</f>
        <v>8.7445887445887447</v>
      </c>
      <c r="K28" s="296">
        <f>IF($K$20=0,0,IF($E$20=0,0,$K$20/$E$20))*100</f>
        <v>19.740259740259742</v>
      </c>
      <c r="L28" s="296">
        <f>IF($L$20=0,0,IF($E$20=0,0,$L$20/$E$20))*100</f>
        <v>1.4069264069264069</v>
      </c>
      <c r="M28" s="296">
        <f>IF($M$20=0,0,IF($E$20=0,0,$M$20/$E$20))*100</f>
        <v>0.80086580086580084</v>
      </c>
      <c r="N28" s="296">
        <f>IF($N$20=0,0,IF($E$20=0,0,$N$20/$E$20))*100</f>
        <v>0.47619047619047622</v>
      </c>
      <c r="O28" s="296">
        <f>IF($O$20=0,0,IF($E$20=0,0,$O$20/$E$20))*100</f>
        <v>0</v>
      </c>
      <c r="P28" s="296">
        <f>IF($P$20=0,0,IF($E$20=0,0,$P$20/$E$20))*100</f>
        <v>11.904761904761903</v>
      </c>
      <c r="Q28" s="296">
        <f>IF($Q$20=0,0,IF($E$20=0,0,$Q$20/$E$20))*100</f>
        <v>0.54112554112554112</v>
      </c>
      <c r="R28" s="296">
        <f>IF($R$20=0,0,IF($E$20=0,0,$R$20/$E$20))*100</f>
        <v>0.82251082251082253</v>
      </c>
      <c r="S28" s="296">
        <f>IF($S$20=0,0,IF($E$20=0,0,$S$20/$E$20))*100</f>
        <v>0.4329004329004329</v>
      </c>
      <c r="T28" s="296">
        <f>IF($T$20=0,0,IF($E$20=0,0,$T$20/$E$20))*100</f>
        <v>0.51948051948051943</v>
      </c>
      <c r="U28" s="296">
        <f>IF($U$20=0,0,IF($E$20=0,0,$U$20/$E$20))*100</f>
        <v>2.7922077922077921</v>
      </c>
      <c r="V28" s="296">
        <f>IF($V$20=0,0,IF($E$20=0,0,$V$20/$E$20))*100</f>
        <v>0.60606060606060608</v>
      </c>
      <c r="W28" s="296">
        <f>IF($W$20=0,0,IF($E$20=0,0,$W$20/$E$20))*100</f>
        <v>0</v>
      </c>
      <c r="X28" s="296">
        <f>IF($X$20=0,0,IF($E$20=0,0,$X$20/$E$20))*100</f>
        <v>0</v>
      </c>
      <c r="Y28" s="296">
        <f>IF($Y$20=0,0,IF($E$20=0,0,$Y$20/$E$20))*100</f>
        <v>0.19480519480519481</v>
      </c>
      <c r="Z28" s="296">
        <f>IF($Z$20=0,0,IF($E$20=0,0,$Z$20/$E$20))*100</f>
        <v>0</v>
      </c>
      <c r="AA28" s="296">
        <f>IF($AA$20=0,0,IF($E$20=0,0,$AA$20/$E$20))*100</f>
        <v>0</v>
      </c>
      <c r="AB28" s="296">
        <f>IF($AB$20=0,0,IF($E$20=0,0,$AB$20/$E$20))*100</f>
        <v>0</v>
      </c>
      <c r="AC28" s="296">
        <f>IF($AC$20=0,0,IF($E$20=0,0,$AC$20/$E$20))*100</f>
        <v>0</v>
      </c>
      <c r="AD28" s="296">
        <f>IF($AD$20=0,0,IF($E$20=0,0,$AD$20/$E$20))*100</f>
        <v>0</v>
      </c>
      <c r="AE28" s="296">
        <f>IF($AE$20=0,0,IF($E$20=0,0,$AE$20/$E$20))*100</f>
        <v>0</v>
      </c>
      <c r="AF28" s="296">
        <f>IF($AF$20=0,0,IF($E$20=0,0,$AF$20/$E$20))*100</f>
        <v>0</v>
      </c>
      <c r="AG28" s="296">
        <f>IF($AG$20=0,0,IF($E$20=0,0,$AG$20/$E$20))*100</f>
        <v>0</v>
      </c>
      <c r="AH28" s="296">
        <f>IF($AH$20=0,0,IF($E$20=0,0,$AH$20/$E$20))*100</f>
        <v>0</v>
      </c>
      <c r="AI28" s="296">
        <f>IF($AI$20=0,0,IF($E$20=0,0,$AI$20/$E$20))*100</f>
        <v>0</v>
      </c>
      <c r="AJ28" s="296">
        <f>IF($AJ$20=0,0,IF($E$20=0,0,$AJ$20/$E$20))*100</f>
        <v>0</v>
      </c>
      <c r="AK28" s="296">
        <f>IF($AK$20=0,0,IF($E$20=0,0,$AK$20/$E$20))*100</f>
        <v>0.17316017316017315</v>
      </c>
    </row>
    <row r="29" spans="1:37" ht="14.25">
      <c r="A29" s="188"/>
      <c r="B29" s="328" t="s">
        <v>53</v>
      </c>
      <c r="C29" s="307"/>
      <c r="D29" s="308" t="s">
        <v>54</v>
      </c>
      <c r="E29" s="309">
        <f>SUM($F$29:$AL$29)</f>
        <v>99.999999999999957</v>
      </c>
      <c r="F29" s="309">
        <f>IF($F$24=0,0,IF($E$24=0,0,$F$24/$E$24))*100</f>
        <v>1.3325763142074678</v>
      </c>
      <c r="G29" s="309">
        <f>IF($G$24=0,0,IF($E$24=0,0,$G$24/$E$24))*100</f>
        <v>1.1488878498430297</v>
      </c>
      <c r="H29" s="309">
        <f>IF($H$24=0,0,IF($E$24=0,0,$H$24/$E$24))*100</f>
        <v>0.80488945294235525</v>
      </c>
      <c r="I29" s="309">
        <f>IF($I$24=0,0,IF($E$24=0,0,$I$24/$E$24))*100</f>
        <v>44.900140271190971</v>
      </c>
      <c r="J29" s="309">
        <f>IF($J$24=0,0,IF($E$24=0,0,$J$24/$E$24))*100</f>
        <v>9.0508316077750308</v>
      </c>
      <c r="K29" s="309">
        <f>IF($K$24=0,0,IF($E$24=0,0,$K$24/$E$24))*100</f>
        <v>19.818315409792262</v>
      </c>
      <c r="L29" s="309">
        <f>IF($L$24=0,0,IF($E$24=0,0,$L$24/$E$24))*100</f>
        <v>1.5029056175272193</v>
      </c>
      <c r="M29" s="309">
        <f>IF($M$24=0,0,IF($E$24=0,0,$M$24/$E$24))*100</f>
        <v>0.8917239997328168</v>
      </c>
      <c r="N29" s="309">
        <f>IF($N$24=0,0,IF($E$24=0,0,$N$24/$E$24))*100</f>
        <v>0.39075546055707705</v>
      </c>
      <c r="O29" s="309">
        <f>IF($O$24=0,0,IF($E$24=0,0,$O$24/$E$24))*100</f>
        <v>0.92846169260570444</v>
      </c>
      <c r="P29" s="309">
        <f>IF($P$24=0,0,IF($E$24=0,0,$P$24/$E$24))*100</f>
        <v>12.757998797675507</v>
      </c>
      <c r="Q29" s="309">
        <f>IF($Q$24=0,0,IF($E$24=0,0,$Q$24/$E$24))*100</f>
        <v>0.51766749048159777</v>
      </c>
      <c r="R29" s="309">
        <f>IF($R$24=0,0,IF($E$24=0,0,$R$24/$E$24))*100</f>
        <v>0.86166588738227234</v>
      </c>
      <c r="S29" s="309">
        <f>IF($S$24=0,0,IF($E$24=0,0,$S$24/$E$24))*100</f>
        <v>0.46089105604168057</v>
      </c>
      <c r="T29" s="309">
        <f>IF($T$24=0,0,IF($E$24=0,0,$T$24/$E$24))*100</f>
        <v>0.59448266648854453</v>
      </c>
      <c r="U29" s="309">
        <f>IF($U$24=0,0,IF($E$24=0,0,$U$24/$E$24))*100</f>
        <v>2.625075145280876</v>
      </c>
      <c r="V29" s="309">
        <f>IF($V$24=0,0,IF($E$24=0,0,$V$24/$E$24))*100</f>
        <v>0.62454077883908887</v>
      </c>
      <c r="W29" s="309">
        <f>IF($W$24=0,0,IF($E$24=0,0,$W$24/$E$24))*100</f>
        <v>0.46089105604168057</v>
      </c>
      <c r="X29" s="309">
        <f>IF($X$24=0,0,IF($E$24=0,0,$X$24/$E$24))*100</f>
        <v>2.0038741567029589E-2</v>
      </c>
      <c r="Y29" s="309">
        <f>IF($Y$24=0,0,IF($E$24=0,0,$Y$24/$E$24))*100</f>
        <v>0.22710573775966869</v>
      </c>
      <c r="Z29" s="309">
        <f>IF($Z$24=0,0,IF($E$24=0,0,$Z$24/$E$24))*100</f>
        <v>3.3397902611715987E-3</v>
      </c>
      <c r="AA29" s="309">
        <f>IF($AA$24=0,0,IF($E$24=0,0,$AA$24/$E$24))*100</f>
        <v>3.3397902611715987E-3</v>
      </c>
      <c r="AB29" s="309">
        <f>IF($AB$24=0,0,IF($E$24=0,0,$AB$24/$E$24))*100</f>
        <v>6.6795805223431974E-3</v>
      </c>
      <c r="AC29" s="309">
        <f>IF($AC$24=0,0,IF($E$24=0,0,$AC$24/$E$24))*100</f>
        <v>3.3397902611715987E-3</v>
      </c>
      <c r="AD29" s="309">
        <f>IF($AD$24=0,0,IF($E$24=0,0,$AD$24/$E$24))*100</f>
        <v>3.3397902611715987E-3</v>
      </c>
      <c r="AE29" s="309">
        <f>IF($AE$24=0,0,IF($E$24=0,0,$AE$24/$E$24))*100</f>
        <v>3.3397902611715987E-3</v>
      </c>
      <c r="AF29" s="309">
        <f>IF($AF$24=0,0,IF($E$24=0,0,$AF$24/$E$24))*100</f>
        <v>3.3397902611715987E-3</v>
      </c>
      <c r="AG29" s="309">
        <f>IF($AG$24=0,0,IF($E$24=0,0,$AG$24/$E$24))*100</f>
        <v>1.0019370783514794E-2</v>
      </c>
      <c r="AH29" s="309">
        <f>IF($AH$24=0,0,IF($E$24=0,0,$AH$24/$E$24))*100</f>
        <v>1.0019370783514794E-2</v>
      </c>
      <c r="AI29" s="309">
        <f>IF($AI$24=0,0,IF($E$24=0,0,$AI$24/$E$24))*100</f>
        <v>3.3397902611715987E-3</v>
      </c>
      <c r="AJ29" s="309">
        <f>IF($AJ$24=0,0,IF($E$24=0,0,$AJ$24/$E$24))*100</f>
        <v>3.3397902611715987E-3</v>
      </c>
      <c r="AK29" s="309">
        <f>IF($AK$24=0,0,IF($E$24=0,0,$AK$24/$E$24))*100</f>
        <v>2.671832208937279E-2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workbookViewId="0">
      <selection sqref="A1:D1"/>
    </sheetView>
  </sheetViews>
  <sheetFormatPr defaultRowHeight="13.5"/>
  <cols>
    <col min="1" max="16384" width="9" style="23"/>
  </cols>
  <sheetData>
    <row r="1" spans="1:37" s="20" customFormat="1" ht="17.25" customHeight="1">
      <c r="A1" s="370" t="str">
        <f>平成17年!A1</f>
        <v>平成17年</v>
      </c>
      <c r="B1" s="370"/>
      <c r="C1" s="370"/>
      <c r="D1" s="370"/>
      <c r="E1" s="18" t="str">
        <f ca="1">RIGHT(CELL("filename",$A$1),LEN(CELL("filename",$A$1))-FIND("]",CELL("filename",$A$1)))</f>
        <v>８月</v>
      </c>
      <c r="F1" s="19" t="s">
        <v>131</v>
      </c>
      <c r="G1" s="17"/>
      <c r="H1" s="17"/>
      <c r="I1" s="17"/>
      <c r="L1" s="17"/>
      <c r="M1" s="17"/>
      <c r="N1" s="17"/>
      <c r="O1" s="17"/>
      <c r="P1" s="17"/>
      <c r="Q1" s="17"/>
    </row>
    <row r="2" spans="1:37" ht="14.25">
      <c r="A2" s="247"/>
      <c r="B2" s="24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7.25">
      <c r="A3" s="249"/>
      <c r="B3" s="250" t="s">
        <v>20</v>
      </c>
      <c r="C3" s="251"/>
      <c r="D3" s="251"/>
      <c r="E3" s="251"/>
      <c r="F3" s="251"/>
      <c r="G3" s="251"/>
      <c r="H3" s="252"/>
      <c r="I3" s="253" t="s">
        <v>21</v>
      </c>
      <c r="J3" s="188"/>
      <c r="K3" s="250" t="s">
        <v>22</v>
      </c>
      <c r="L3" s="251"/>
      <c r="M3" s="254"/>
      <c r="N3" s="251"/>
      <c r="O3" s="251"/>
      <c r="P3" s="251"/>
      <c r="Q3" s="251"/>
      <c r="R3" s="251"/>
      <c r="S3" s="251"/>
      <c r="T3" s="254"/>
      <c r="U3" s="253" t="s">
        <v>23</v>
      </c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4.25">
      <c r="A4" s="255"/>
      <c r="B4" s="256"/>
      <c r="C4" s="257"/>
      <c r="D4" s="258" t="s">
        <v>24</v>
      </c>
      <c r="E4" s="259" t="s">
        <v>25</v>
      </c>
      <c r="F4" s="260" t="s">
        <v>26</v>
      </c>
      <c r="G4" s="261"/>
      <c r="H4" s="262"/>
      <c r="I4" s="263"/>
      <c r="J4" s="264"/>
      <c r="K4" s="256"/>
      <c r="L4" s="258" t="s">
        <v>24</v>
      </c>
      <c r="M4" s="260" t="s">
        <v>27</v>
      </c>
      <c r="N4" s="261"/>
      <c r="O4" s="262"/>
      <c r="P4" s="260" t="s">
        <v>28</v>
      </c>
      <c r="Q4" s="261"/>
      <c r="R4" s="262"/>
      <c r="S4" s="260" t="s">
        <v>29</v>
      </c>
      <c r="T4" s="261"/>
      <c r="U4" s="265"/>
      <c r="V4" s="264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</row>
    <row r="5" spans="1:37" ht="14.25">
      <c r="A5" s="266"/>
      <c r="B5" s="267" t="s">
        <v>30</v>
      </c>
      <c r="C5" s="268"/>
      <c r="D5" s="269"/>
      <c r="E5" s="270" t="s">
        <v>31</v>
      </c>
      <c r="F5" s="271" t="s">
        <v>32</v>
      </c>
      <c r="G5" s="271" t="s">
        <v>33</v>
      </c>
      <c r="H5" s="271" t="s">
        <v>34</v>
      </c>
      <c r="I5" s="272" t="s">
        <v>35</v>
      </c>
      <c r="J5" s="264"/>
      <c r="K5" s="273" t="s">
        <v>36</v>
      </c>
      <c r="L5" s="269"/>
      <c r="M5" s="271" t="s">
        <v>32</v>
      </c>
      <c r="N5" s="271" t="s">
        <v>33</v>
      </c>
      <c r="O5" s="271" t="s">
        <v>34</v>
      </c>
      <c r="P5" s="271" t="s">
        <v>32</v>
      </c>
      <c r="Q5" s="271" t="s">
        <v>33</v>
      </c>
      <c r="R5" s="271" t="s">
        <v>34</v>
      </c>
      <c r="S5" s="271" t="s">
        <v>32</v>
      </c>
      <c r="T5" s="271" t="s">
        <v>33</v>
      </c>
      <c r="U5" s="274" t="s">
        <v>34</v>
      </c>
      <c r="V5" s="264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</row>
    <row r="6" spans="1:37" ht="14.25">
      <c r="A6" s="188"/>
      <c r="B6" s="275"/>
      <c r="C6" s="276"/>
      <c r="D6" s="277" t="s">
        <v>110</v>
      </c>
      <c r="E6" s="278">
        <f>F6+I6</f>
        <v>623500</v>
      </c>
      <c r="F6" s="278">
        <f>G6+H6</f>
        <v>563600</v>
      </c>
      <c r="G6" s="278">
        <f>ROUND(N6,-2)</f>
        <v>548900</v>
      </c>
      <c r="H6" s="278">
        <f>ROUND(O6,-2)</f>
        <v>14700</v>
      </c>
      <c r="I6" s="279">
        <v>59900</v>
      </c>
      <c r="J6" s="264"/>
      <c r="K6" s="280"/>
      <c r="L6" s="281" t="str">
        <f>D6</f>
        <v>17年8月</v>
      </c>
      <c r="M6" s="282">
        <f>N6+O6</f>
        <v>563600</v>
      </c>
      <c r="N6" s="282">
        <f>Q6+T6</f>
        <v>548900</v>
      </c>
      <c r="O6" s="282">
        <f>R6+U6</f>
        <v>14700</v>
      </c>
      <c r="P6" s="282">
        <f>Q6+R6</f>
        <v>548800</v>
      </c>
      <c r="Q6" s="282">
        <v>543300</v>
      </c>
      <c r="R6" s="282">
        <v>5500</v>
      </c>
      <c r="S6" s="282">
        <f>T6+U6</f>
        <v>14800</v>
      </c>
      <c r="T6" s="282">
        <v>5600</v>
      </c>
      <c r="U6" s="283">
        <v>9200</v>
      </c>
      <c r="V6" s="264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</row>
    <row r="7" spans="1:37" ht="14.25">
      <c r="A7" s="188"/>
      <c r="B7" s="284" t="s">
        <v>39</v>
      </c>
      <c r="C7" s="285" t="s">
        <v>40</v>
      </c>
      <c r="D7" s="286" t="s">
        <v>109</v>
      </c>
      <c r="E7" s="278">
        <f>F7+I7</f>
        <v>579900</v>
      </c>
      <c r="F7" s="278">
        <f>G7+H7</f>
        <v>523400</v>
      </c>
      <c r="G7" s="278">
        <f>N7</f>
        <v>512200</v>
      </c>
      <c r="H7" s="278">
        <f>O7</f>
        <v>11200</v>
      </c>
      <c r="I7" s="287">
        <v>56500</v>
      </c>
      <c r="J7" s="264"/>
      <c r="K7" s="284" t="s">
        <v>42</v>
      </c>
      <c r="L7" s="281" t="str">
        <f>D7</f>
        <v>16年8月</v>
      </c>
      <c r="M7" s="282">
        <f>N7+O7</f>
        <v>523400</v>
      </c>
      <c r="N7" s="282">
        <f>Q7+T7</f>
        <v>512200</v>
      </c>
      <c r="O7" s="282">
        <f>R7+U7</f>
        <v>11200</v>
      </c>
      <c r="P7" s="282">
        <f>Q7+R7</f>
        <v>513100</v>
      </c>
      <c r="Q7" s="288">
        <v>507200</v>
      </c>
      <c r="R7" s="288">
        <v>5900</v>
      </c>
      <c r="S7" s="282">
        <f>T7+U7</f>
        <v>10300</v>
      </c>
      <c r="T7" s="288">
        <v>5000</v>
      </c>
      <c r="U7" s="289">
        <v>5300</v>
      </c>
      <c r="V7" s="264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</row>
    <row r="8" spans="1:37" ht="14.25">
      <c r="A8" s="188"/>
      <c r="B8" s="290"/>
      <c r="C8" s="285" t="s">
        <v>43</v>
      </c>
      <c r="D8" s="281" t="s">
        <v>44</v>
      </c>
      <c r="E8" s="291">
        <f>E6-E7</f>
        <v>43600</v>
      </c>
      <c r="F8" s="291">
        <f>F6-F7</f>
        <v>40200</v>
      </c>
      <c r="G8" s="291">
        <f>G6-G7</f>
        <v>36700</v>
      </c>
      <c r="H8" s="291">
        <f>H6-H7</f>
        <v>3500</v>
      </c>
      <c r="I8" s="292">
        <f>I6-I7</f>
        <v>3400</v>
      </c>
      <c r="J8" s="264"/>
      <c r="K8" s="284" t="s">
        <v>45</v>
      </c>
      <c r="L8" s="281" t="s">
        <v>44</v>
      </c>
      <c r="M8" s="293">
        <f t="shared" ref="M8:U8" si="0">M6-M7</f>
        <v>40200</v>
      </c>
      <c r="N8" s="293">
        <f t="shared" si="0"/>
        <v>36700</v>
      </c>
      <c r="O8" s="293">
        <f t="shared" si="0"/>
        <v>3500</v>
      </c>
      <c r="P8" s="293">
        <f t="shared" si="0"/>
        <v>35700</v>
      </c>
      <c r="Q8" s="293">
        <f t="shared" si="0"/>
        <v>36100</v>
      </c>
      <c r="R8" s="293">
        <f t="shared" si="0"/>
        <v>-400</v>
      </c>
      <c r="S8" s="293">
        <f t="shared" si="0"/>
        <v>4500</v>
      </c>
      <c r="T8" s="293">
        <f t="shared" si="0"/>
        <v>600</v>
      </c>
      <c r="U8" s="294">
        <f t="shared" si="0"/>
        <v>3900</v>
      </c>
      <c r="V8" s="264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1:37" ht="14.25">
      <c r="A9" s="188"/>
      <c r="B9" s="290"/>
      <c r="C9" s="295"/>
      <c r="D9" s="281" t="s">
        <v>46</v>
      </c>
      <c r="E9" s="296">
        <f>IF(E6&gt;0,IF(E7&gt;0,E6/E7*100,0),0)</f>
        <v>107.51853767891015</v>
      </c>
      <c r="F9" s="296">
        <f>IF(F6&gt;0,IF(F7&gt;0,F6/F7*100,0),0)</f>
        <v>107.68055024837599</v>
      </c>
      <c r="G9" s="296">
        <f>IF(G6&gt;0,IF(G7&gt;0,G6/G7*100,0),0)</f>
        <v>107.16516985552518</v>
      </c>
      <c r="H9" s="296">
        <f>IF(H6&gt;0,IF(H7&gt;0,H6/H7*100,0),0)</f>
        <v>131.25</v>
      </c>
      <c r="I9" s="297">
        <f>IF(I6&gt;0,IF(I7&gt;0,I6/I7*100,0),0)</f>
        <v>106.01769911504424</v>
      </c>
      <c r="J9" s="264"/>
      <c r="K9" s="290"/>
      <c r="L9" s="281" t="s">
        <v>46</v>
      </c>
      <c r="M9" s="298">
        <f t="shared" ref="M9:U9" si="1">IF(M6&gt;0,IF(M7&gt;0,M6/M7*100,0),0)</f>
        <v>107.68055024837599</v>
      </c>
      <c r="N9" s="298">
        <f t="shared" si="1"/>
        <v>107.16516985552518</v>
      </c>
      <c r="O9" s="298">
        <f t="shared" si="1"/>
        <v>131.25</v>
      </c>
      <c r="P9" s="298">
        <f t="shared" si="1"/>
        <v>106.95770804911324</v>
      </c>
      <c r="Q9" s="298">
        <f t="shared" si="1"/>
        <v>107.11750788643532</v>
      </c>
      <c r="R9" s="298">
        <f t="shared" si="1"/>
        <v>93.220338983050837</v>
      </c>
      <c r="S9" s="298">
        <f t="shared" si="1"/>
        <v>143.68932038834953</v>
      </c>
      <c r="T9" s="298">
        <f t="shared" si="1"/>
        <v>112.00000000000001</v>
      </c>
      <c r="U9" s="299">
        <f t="shared" si="1"/>
        <v>173.58490566037736</v>
      </c>
      <c r="V9" s="264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ht="14.25">
      <c r="A10" s="188"/>
      <c r="B10" s="290"/>
      <c r="C10" s="300"/>
      <c r="D10" s="281" t="str">
        <f>D6</f>
        <v>17年8月</v>
      </c>
      <c r="E10" s="278">
        <f>I10+F10</f>
        <v>4027800</v>
      </c>
      <c r="F10" s="278">
        <f>SUM(G10:H10)</f>
        <v>3640400</v>
      </c>
      <c r="G10" s="278">
        <f>N10</f>
        <v>3543100</v>
      </c>
      <c r="H10" s="278">
        <f>O10</f>
        <v>97300</v>
      </c>
      <c r="I10" s="279">
        <v>387400</v>
      </c>
      <c r="J10" s="301"/>
      <c r="K10" s="290"/>
      <c r="L10" s="281" t="str">
        <f>D6</f>
        <v>17年8月</v>
      </c>
      <c r="M10" s="282">
        <f>SUM(N10:O10)</f>
        <v>3640400</v>
      </c>
      <c r="N10" s="282">
        <f>Q10+T10</f>
        <v>3543100</v>
      </c>
      <c r="O10" s="282">
        <f>R10+U10</f>
        <v>97300</v>
      </c>
      <c r="P10" s="282">
        <f>SUM(Q10:R10)</f>
        <v>3560100</v>
      </c>
      <c r="Q10" s="282">
        <v>3516500</v>
      </c>
      <c r="R10" s="282">
        <v>43600</v>
      </c>
      <c r="S10" s="282">
        <f>SUM(T10:U10)</f>
        <v>80300</v>
      </c>
      <c r="T10" s="282">
        <v>26600</v>
      </c>
      <c r="U10" s="283">
        <v>53700</v>
      </c>
      <c r="V10" s="264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4.25">
      <c r="A11" s="188"/>
      <c r="B11" s="290"/>
      <c r="C11" s="285" t="s">
        <v>47</v>
      </c>
      <c r="D11" s="281" t="str">
        <f>D7</f>
        <v>16年8月</v>
      </c>
      <c r="E11" s="278">
        <f>I11+F11</f>
        <v>3827900</v>
      </c>
      <c r="F11" s="278">
        <f>SUM(G11:H11)</f>
        <v>3465500</v>
      </c>
      <c r="G11" s="278">
        <f>N11</f>
        <v>3366100</v>
      </c>
      <c r="H11" s="278">
        <f>O11</f>
        <v>99400</v>
      </c>
      <c r="I11" s="279">
        <v>362400</v>
      </c>
      <c r="J11" s="264"/>
      <c r="K11" s="284" t="s">
        <v>48</v>
      </c>
      <c r="L11" s="281" t="str">
        <f>D7</f>
        <v>16年8月</v>
      </c>
      <c r="M11" s="282">
        <f>SUM(N11:O11)</f>
        <v>3465500</v>
      </c>
      <c r="N11" s="282">
        <f>Q11+T11</f>
        <v>3366100</v>
      </c>
      <c r="O11" s="282">
        <f>R11+U11</f>
        <v>99400</v>
      </c>
      <c r="P11" s="282">
        <f>SUM(Q11:R11)</f>
        <v>3384100</v>
      </c>
      <c r="Q11" s="282">
        <v>3338400</v>
      </c>
      <c r="R11" s="282">
        <v>45700</v>
      </c>
      <c r="S11" s="282">
        <f>SUM(T11:U11)</f>
        <v>81400</v>
      </c>
      <c r="T11" s="282">
        <v>27700</v>
      </c>
      <c r="U11" s="283">
        <v>53700</v>
      </c>
      <c r="V11" s="264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</row>
    <row r="12" spans="1:37" ht="14.25">
      <c r="A12" s="188"/>
      <c r="B12" s="284" t="s">
        <v>49</v>
      </c>
      <c r="C12" s="285" t="s">
        <v>50</v>
      </c>
      <c r="D12" s="281" t="s">
        <v>44</v>
      </c>
      <c r="E12" s="291">
        <f>E10-E11</f>
        <v>199900</v>
      </c>
      <c r="F12" s="291">
        <f>F10-F11</f>
        <v>174900</v>
      </c>
      <c r="G12" s="291">
        <f>G10-G11</f>
        <v>177000</v>
      </c>
      <c r="H12" s="291">
        <f>H10-H11</f>
        <v>-2100</v>
      </c>
      <c r="I12" s="292">
        <f>I10-I11</f>
        <v>25000</v>
      </c>
      <c r="J12" s="264"/>
      <c r="K12" s="284" t="s">
        <v>51</v>
      </c>
      <c r="L12" s="281" t="s">
        <v>44</v>
      </c>
      <c r="M12" s="293">
        <f t="shared" ref="M12:U12" si="2">M10-M11</f>
        <v>174900</v>
      </c>
      <c r="N12" s="293">
        <f t="shared" si="2"/>
        <v>177000</v>
      </c>
      <c r="O12" s="293">
        <f t="shared" si="2"/>
        <v>-2100</v>
      </c>
      <c r="P12" s="293">
        <f t="shared" si="2"/>
        <v>176000</v>
      </c>
      <c r="Q12" s="293">
        <f t="shared" si="2"/>
        <v>178100</v>
      </c>
      <c r="R12" s="293">
        <f t="shared" si="2"/>
        <v>-2100</v>
      </c>
      <c r="S12" s="293">
        <f t="shared" si="2"/>
        <v>-1100</v>
      </c>
      <c r="T12" s="293">
        <f t="shared" si="2"/>
        <v>-1100</v>
      </c>
      <c r="U12" s="294">
        <f t="shared" si="2"/>
        <v>0</v>
      </c>
      <c r="V12" s="264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</row>
    <row r="13" spans="1:37" ht="14.25">
      <c r="A13" s="188"/>
      <c r="B13" s="302"/>
      <c r="C13" s="303"/>
      <c r="D13" s="281" t="s">
        <v>46</v>
      </c>
      <c r="E13" s="296">
        <f>IF(E10&gt;0,IF(E11&gt;0,E10/E11*100,0),0)</f>
        <v>105.22218448757805</v>
      </c>
      <c r="F13" s="296">
        <f>IF(F10&gt;0,IF(F11&gt;0,F10/F11*100,0),0)</f>
        <v>105.04689078055114</v>
      </c>
      <c r="G13" s="296">
        <f>IF(G10&gt;0,IF(G11&gt;0,G10/G11*100,0),0)</f>
        <v>105.25831080478893</v>
      </c>
      <c r="H13" s="296">
        <f>IF(H10&gt;0,IF(H11&gt;0,H10/H11*100,0),0)</f>
        <v>97.887323943661968</v>
      </c>
      <c r="I13" s="297">
        <f>IF(I10&gt;0,IF(I11&gt;0,I10/I11*100,0),0)</f>
        <v>106.89845474613686</v>
      </c>
      <c r="J13" s="264"/>
      <c r="K13" s="302"/>
      <c r="L13" s="281" t="s">
        <v>46</v>
      </c>
      <c r="M13" s="296">
        <f t="shared" ref="M13:U13" si="3">IF(M10&gt;0,IF(M11&gt;0,M10/M11*100,0),0)</f>
        <v>105.04689078055114</v>
      </c>
      <c r="N13" s="296">
        <f t="shared" si="3"/>
        <v>105.25831080478893</v>
      </c>
      <c r="O13" s="296">
        <f t="shared" si="3"/>
        <v>97.887323943661968</v>
      </c>
      <c r="P13" s="296">
        <f t="shared" si="3"/>
        <v>105.2007919387725</v>
      </c>
      <c r="Q13" s="296">
        <f t="shared" si="3"/>
        <v>105.3348909657321</v>
      </c>
      <c r="R13" s="296">
        <f t="shared" si="3"/>
        <v>95.404814004376377</v>
      </c>
      <c r="S13" s="296">
        <f t="shared" si="3"/>
        <v>98.648648648648646</v>
      </c>
      <c r="T13" s="296">
        <f t="shared" si="3"/>
        <v>96.028880866425993</v>
      </c>
      <c r="U13" s="297">
        <f t="shared" si="3"/>
        <v>100</v>
      </c>
      <c r="V13" s="264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</row>
    <row r="14" spans="1:37" ht="14.25">
      <c r="A14" s="188"/>
      <c r="B14" s="304"/>
      <c r="C14" s="305"/>
      <c r="D14" s="281" t="s">
        <v>52</v>
      </c>
      <c r="E14" s="296">
        <f>F14+I14</f>
        <v>100</v>
      </c>
      <c r="F14" s="296">
        <f>IF($F$6=0,0,IF($E$6=0,0,$F$6/$E$6))*100</f>
        <v>90.39294306335205</v>
      </c>
      <c r="G14" s="296">
        <f>IF($G$6=0,0,IF($E$6=0,0,$G$6/$E$6))*100</f>
        <v>88.03528468323978</v>
      </c>
      <c r="H14" s="296">
        <f>IF($H$6=0,0,IF($E$6=0,0,$H$6/$E$6))*100</f>
        <v>2.3576583801122695</v>
      </c>
      <c r="I14" s="297">
        <f>IF($I$6=0,0,IF($E$6=0,0,$I$6/$E$6))*100</f>
        <v>9.6070569366479557</v>
      </c>
      <c r="J14" s="264"/>
      <c r="K14" s="275"/>
      <c r="L14" s="281" t="s">
        <v>52</v>
      </c>
      <c r="M14" s="296">
        <f>N14+O14</f>
        <v>100</v>
      </c>
      <c r="N14" s="296">
        <f>IF($N$6=0,0,IF($M$6=0,0,$N$6/$M$6))*100</f>
        <v>97.391767210787791</v>
      </c>
      <c r="O14" s="296">
        <f>IF($O$6=0,0,IF($M$6=0,0,$O$6/$M$6))*100</f>
        <v>2.6082327892122072</v>
      </c>
      <c r="P14" s="296">
        <f>Q14+R14</f>
        <v>97.374024130589063</v>
      </c>
      <c r="Q14" s="296">
        <f>IF($Q$6=0,0,IF($M$6=0,0,$Q$6/$M$6))*100</f>
        <v>96.398154719659331</v>
      </c>
      <c r="R14" s="296">
        <f>IF($R$6=0,0,IF($M$6=0,0,$R$6/$M$6))*100</f>
        <v>0.97586941092973734</v>
      </c>
      <c r="S14" s="296">
        <f>T14+U14</f>
        <v>2.6259758694109299</v>
      </c>
      <c r="T14" s="296">
        <f>IF($T$6=0,0,IF($M$6=0,0,$T$6/$M$6))*100</f>
        <v>0.99361249112845995</v>
      </c>
      <c r="U14" s="297">
        <f>IF($U$6=0,0,IF($M$6=0,0,$U$6/$M$6))*100</f>
        <v>1.6323633782824698</v>
      </c>
      <c r="V14" s="264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</row>
    <row r="15" spans="1:37" ht="14.25">
      <c r="A15" s="188"/>
      <c r="B15" s="306" t="s">
        <v>53</v>
      </c>
      <c r="C15" s="307"/>
      <c r="D15" s="308" t="s">
        <v>54</v>
      </c>
      <c r="E15" s="309">
        <f>F15+I15</f>
        <v>100</v>
      </c>
      <c r="F15" s="309">
        <f>IF($F$10=0,0,IF($E$10=0,0,$F$10/$E$10))*100</f>
        <v>90.381846169124586</v>
      </c>
      <c r="G15" s="309">
        <f>IF($G$10=0,0,IF($E$10=0,0,$G$10/$E$10))*100</f>
        <v>87.966135359253201</v>
      </c>
      <c r="H15" s="309">
        <f>IF($H$10=0,0,IF($E$10=0,0,$H$10/$E$10))*100</f>
        <v>2.4157108098713942</v>
      </c>
      <c r="I15" s="310">
        <f>IF($I$10=0,0,IF($E$10=0,0,$I$10/$E$10))*100</f>
        <v>9.618153830875416</v>
      </c>
      <c r="J15" s="264"/>
      <c r="K15" s="311" t="s">
        <v>53</v>
      </c>
      <c r="L15" s="308" t="s">
        <v>54</v>
      </c>
      <c r="M15" s="309">
        <f>N15+O15</f>
        <v>100</v>
      </c>
      <c r="N15" s="309">
        <f>IF($N$10=0,0,IF($M$10=0,0,$N$10/$M$10))*100</f>
        <v>97.327216789363803</v>
      </c>
      <c r="O15" s="309">
        <f>IF($O$10=0,0,IF($M$10=0,0,$O$10/$M$10))*100</f>
        <v>2.6727832106361937</v>
      </c>
      <c r="P15" s="309">
        <f>Q15+R15</f>
        <v>97.7941984397319</v>
      </c>
      <c r="Q15" s="309">
        <f>IF($Q$10=0,0,IF($M$10=0,0,$Q$10/$M$10))*100</f>
        <v>96.59652785408197</v>
      </c>
      <c r="R15" s="309">
        <f>IF($R$10=0,0,IF($M$10=0,0,$R$10/$M$10))*100</f>
        <v>1.1976705856499286</v>
      </c>
      <c r="S15" s="309">
        <f>T15+U15</f>
        <v>2.2058015602681023</v>
      </c>
      <c r="T15" s="309">
        <f>IF($T$10=0,0,IF($M$10=0,0,$T$10/$M$10))*100</f>
        <v>0.73068893528183709</v>
      </c>
      <c r="U15" s="310">
        <f>IF($U$10=0,0,IF($M$10=0,0,$U$10/$M$10))*100</f>
        <v>1.4751126249862654</v>
      </c>
      <c r="V15" s="264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</row>
    <row r="16" spans="1:37" ht="14.25">
      <c r="A16" s="312"/>
      <c r="B16" s="264"/>
      <c r="C16" s="264"/>
      <c r="D16" s="264"/>
      <c r="E16" s="264"/>
      <c r="F16" s="264"/>
      <c r="G16" s="264"/>
      <c r="H16" s="264"/>
      <c r="I16" s="264"/>
      <c r="J16" s="312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</row>
    <row r="17" spans="1:37" ht="17.25">
      <c r="A17" s="188"/>
      <c r="B17" s="250" t="s">
        <v>55</v>
      </c>
      <c r="C17" s="251"/>
      <c r="D17" s="315"/>
      <c r="E17" s="254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4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ht="14.25">
      <c r="A18" s="188"/>
      <c r="B18" s="256"/>
      <c r="C18" s="257"/>
      <c r="D18" s="258" t="s">
        <v>24</v>
      </c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</row>
    <row r="19" spans="1:37" ht="14.25">
      <c r="A19" s="188"/>
      <c r="B19" s="267" t="s">
        <v>30</v>
      </c>
      <c r="C19" s="268"/>
      <c r="D19" s="269"/>
      <c r="E19" s="318" t="s">
        <v>32</v>
      </c>
      <c r="F19" s="318" t="s">
        <v>56</v>
      </c>
      <c r="G19" s="318" t="s">
        <v>57</v>
      </c>
      <c r="H19" s="318" t="s">
        <v>58</v>
      </c>
      <c r="I19" s="318" t="s">
        <v>59</v>
      </c>
      <c r="J19" s="318" t="s">
        <v>60</v>
      </c>
      <c r="K19" s="318" t="s">
        <v>61</v>
      </c>
      <c r="L19" s="318" t="s">
        <v>62</v>
      </c>
      <c r="M19" s="318" t="s">
        <v>63</v>
      </c>
      <c r="N19" s="318" t="s">
        <v>64</v>
      </c>
      <c r="O19" s="318" t="s">
        <v>65</v>
      </c>
      <c r="P19" s="318" t="s">
        <v>66</v>
      </c>
      <c r="Q19" s="318" t="s">
        <v>67</v>
      </c>
      <c r="R19" s="318" t="s">
        <v>68</v>
      </c>
      <c r="S19" s="318" t="s">
        <v>69</v>
      </c>
      <c r="T19" s="318" t="s">
        <v>70</v>
      </c>
      <c r="U19" s="318" t="s">
        <v>71</v>
      </c>
      <c r="V19" s="318" t="s">
        <v>72</v>
      </c>
      <c r="W19" s="318" t="s">
        <v>73</v>
      </c>
      <c r="X19" s="318" t="s">
        <v>74</v>
      </c>
      <c r="Y19" s="318" t="s">
        <v>75</v>
      </c>
      <c r="Z19" s="319" t="s">
        <v>76</v>
      </c>
      <c r="AA19" s="319" t="s">
        <v>77</v>
      </c>
      <c r="AB19" s="319" t="s">
        <v>78</v>
      </c>
      <c r="AC19" s="319" t="s">
        <v>79</v>
      </c>
      <c r="AD19" s="319" t="s">
        <v>92</v>
      </c>
      <c r="AE19" s="319" t="s">
        <v>91</v>
      </c>
      <c r="AF19" s="319" t="s">
        <v>90</v>
      </c>
      <c r="AG19" s="319" t="s">
        <v>89</v>
      </c>
      <c r="AH19" s="319" t="s">
        <v>88</v>
      </c>
      <c r="AI19" s="320" t="s">
        <v>87</v>
      </c>
      <c r="AJ19" s="319" t="s">
        <v>86</v>
      </c>
      <c r="AK19" s="319" t="s">
        <v>80</v>
      </c>
    </row>
    <row r="20" spans="1:37" ht="14.25">
      <c r="A20" s="188"/>
      <c r="B20" s="321"/>
      <c r="C20" s="276"/>
      <c r="D20" s="281" t="str">
        <f>D6</f>
        <v>17年8月</v>
      </c>
      <c r="E20" s="282">
        <f>SUM(F20:AL20)</f>
        <v>548900</v>
      </c>
      <c r="F20" s="282">
        <v>0</v>
      </c>
      <c r="G20" s="282">
        <v>5100</v>
      </c>
      <c r="H20" s="282">
        <v>3700</v>
      </c>
      <c r="I20" s="282">
        <v>255200</v>
      </c>
      <c r="J20" s="282">
        <v>51400</v>
      </c>
      <c r="K20" s="282">
        <v>116900</v>
      </c>
      <c r="L20" s="282">
        <v>7200</v>
      </c>
      <c r="M20" s="282">
        <v>3800</v>
      </c>
      <c r="N20" s="282">
        <v>3200</v>
      </c>
      <c r="O20" s="282">
        <v>0</v>
      </c>
      <c r="P20" s="282">
        <v>66700</v>
      </c>
      <c r="Q20" s="282">
        <v>2800</v>
      </c>
      <c r="R20" s="282">
        <v>4800</v>
      </c>
      <c r="S20" s="282">
        <v>2700</v>
      </c>
      <c r="T20" s="282">
        <v>3000</v>
      </c>
      <c r="U20" s="282">
        <v>16700</v>
      </c>
      <c r="V20" s="282">
        <v>2900</v>
      </c>
      <c r="W20" s="282">
        <v>0</v>
      </c>
      <c r="X20" s="282">
        <v>0</v>
      </c>
      <c r="Y20" s="282">
        <v>1200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0</v>
      </c>
      <c r="AG20" s="322">
        <v>0</v>
      </c>
      <c r="AH20" s="322">
        <v>0</v>
      </c>
      <c r="AI20" s="322">
        <v>0</v>
      </c>
      <c r="AJ20" s="322">
        <v>0</v>
      </c>
      <c r="AK20" s="322">
        <v>1600</v>
      </c>
    </row>
    <row r="21" spans="1:37" ht="14.25">
      <c r="A21" s="323" t="s">
        <v>104</v>
      </c>
      <c r="B21" s="324" t="s">
        <v>39</v>
      </c>
      <c r="C21" s="285" t="s">
        <v>40</v>
      </c>
      <c r="D21" s="281" t="str">
        <f>D7</f>
        <v>16年8月</v>
      </c>
      <c r="E21" s="282">
        <f>SUM($F$21:$AL$21)</f>
        <v>512200</v>
      </c>
      <c r="F21" s="282">
        <v>0</v>
      </c>
      <c r="G21" s="282">
        <v>4800</v>
      </c>
      <c r="H21" s="282">
        <v>3900</v>
      </c>
      <c r="I21" s="282">
        <v>239600</v>
      </c>
      <c r="J21" s="282">
        <v>43600</v>
      </c>
      <c r="K21" s="282">
        <v>106600</v>
      </c>
      <c r="L21" s="282">
        <v>7100</v>
      </c>
      <c r="M21" s="282">
        <v>3800</v>
      </c>
      <c r="N21" s="282">
        <v>2900</v>
      </c>
      <c r="O21" s="282">
        <v>0</v>
      </c>
      <c r="P21" s="282">
        <v>63700</v>
      </c>
      <c r="Q21" s="282">
        <v>2700</v>
      </c>
      <c r="R21" s="282">
        <v>5600</v>
      </c>
      <c r="S21" s="282">
        <v>2900</v>
      </c>
      <c r="T21" s="282">
        <v>3000</v>
      </c>
      <c r="U21" s="282">
        <v>16300</v>
      </c>
      <c r="V21" s="282">
        <v>3000</v>
      </c>
      <c r="W21" s="282">
        <v>0</v>
      </c>
      <c r="X21" s="282">
        <v>0</v>
      </c>
      <c r="Y21" s="282">
        <v>1200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0</v>
      </c>
      <c r="AG21" s="322">
        <v>0</v>
      </c>
      <c r="AH21" s="322">
        <v>0</v>
      </c>
      <c r="AI21" s="322">
        <v>0</v>
      </c>
      <c r="AJ21" s="322">
        <v>0</v>
      </c>
      <c r="AK21" s="322">
        <v>1500</v>
      </c>
    </row>
    <row r="22" spans="1:37" ht="14.25">
      <c r="A22" s="188"/>
      <c r="B22" s="325"/>
      <c r="C22" s="285" t="s">
        <v>43</v>
      </c>
      <c r="D22" s="281" t="s">
        <v>44</v>
      </c>
      <c r="E22" s="293">
        <f>IF(E21=0,0,E20-E21)</f>
        <v>36700</v>
      </c>
      <c r="F22" s="293">
        <f>F20-F21</f>
        <v>0</v>
      </c>
      <c r="G22" s="293">
        <f>G20-G21</f>
        <v>300</v>
      </c>
      <c r="H22" s="293">
        <f t="shared" ref="H22:AK22" si="4">IF(H21=0,0,H20-H21)</f>
        <v>-200</v>
      </c>
      <c r="I22" s="293">
        <f t="shared" si="4"/>
        <v>15600</v>
      </c>
      <c r="J22" s="293">
        <f t="shared" si="4"/>
        <v>7800</v>
      </c>
      <c r="K22" s="293">
        <f t="shared" si="4"/>
        <v>10300</v>
      </c>
      <c r="L22" s="293">
        <f t="shared" si="4"/>
        <v>100</v>
      </c>
      <c r="M22" s="293">
        <f t="shared" si="4"/>
        <v>0</v>
      </c>
      <c r="N22" s="293">
        <f t="shared" si="4"/>
        <v>300</v>
      </c>
      <c r="O22" s="293">
        <f t="shared" si="4"/>
        <v>0</v>
      </c>
      <c r="P22" s="293">
        <f t="shared" si="4"/>
        <v>3000</v>
      </c>
      <c r="Q22" s="293">
        <f t="shared" si="4"/>
        <v>100</v>
      </c>
      <c r="R22" s="293">
        <f t="shared" si="4"/>
        <v>-800</v>
      </c>
      <c r="S22" s="293">
        <f t="shared" si="4"/>
        <v>-200</v>
      </c>
      <c r="T22" s="293">
        <f t="shared" si="4"/>
        <v>0</v>
      </c>
      <c r="U22" s="293">
        <f t="shared" si="4"/>
        <v>400</v>
      </c>
      <c r="V22" s="293">
        <f t="shared" si="4"/>
        <v>-100</v>
      </c>
      <c r="W22" s="293">
        <f t="shared" si="4"/>
        <v>0</v>
      </c>
      <c r="X22" s="293">
        <f t="shared" si="4"/>
        <v>0</v>
      </c>
      <c r="Y22" s="293">
        <f t="shared" si="4"/>
        <v>0</v>
      </c>
      <c r="Z22" s="293">
        <f t="shared" si="4"/>
        <v>0</v>
      </c>
      <c r="AA22" s="293">
        <f t="shared" si="4"/>
        <v>0</v>
      </c>
      <c r="AB22" s="293">
        <f t="shared" si="4"/>
        <v>0</v>
      </c>
      <c r="AC22" s="293">
        <f t="shared" si="4"/>
        <v>0</v>
      </c>
      <c r="AD22" s="293">
        <f t="shared" si="4"/>
        <v>0</v>
      </c>
      <c r="AE22" s="293">
        <f t="shared" si="4"/>
        <v>0</v>
      </c>
      <c r="AF22" s="293">
        <f t="shared" si="4"/>
        <v>0</v>
      </c>
      <c r="AG22" s="293">
        <f t="shared" si="4"/>
        <v>0</v>
      </c>
      <c r="AH22" s="293">
        <f t="shared" si="4"/>
        <v>0</v>
      </c>
      <c r="AI22" s="293">
        <f t="shared" si="4"/>
        <v>0</v>
      </c>
      <c r="AJ22" s="293">
        <f t="shared" si="4"/>
        <v>0</v>
      </c>
      <c r="AK22" s="293">
        <f t="shared" si="4"/>
        <v>100</v>
      </c>
    </row>
    <row r="23" spans="1:37" ht="14.25">
      <c r="A23" s="188"/>
      <c r="B23" s="325"/>
      <c r="C23" s="295"/>
      <c r="D23" s="281" t="s">
        <v>46</v>
      </c>
      <c r="E23" s="298">
        <f t="shared" ref="E23:AK23" si="5">IF(E20&gt;0,IF(E21&gt;0,E20/E21*100,0),0)</f>
        <v>107.16516985552518</v>
      </c>
      <c r="F23" s="298">
        <f t="shared" si="5"/>
        <v>0</v>
      </c>
      <c r="G23" s="298">
        <f t="shared" si="5"/>
        <v>106.25</v>
      </c>
      <c r="H23" s="298">
        <f t="shared" si="5"/>
        <v>94.871794871794862</v>
      </c>
      <c r="I23" s="298">
        <f t="shared" si="5"/>
        <v>106.51085141903171</v>
      </c>
      <c r="J23" s="298">
        <f t="shared" si="5"/>
        <v>117.88990825688073</v>
      </c>
      <c r="K23" s="298">
        <f t="shared" si="5"/>
        <v>109.66228893058161</v>
      </c>
      <c r="L23" s="298">
        <f t="shared" si="5"/>
        <v>101.40845070422534</v>
      </c>
      <c r="M23" s="298">
        <f t="shared" si="5"/>
        <v>100</v>
      </c>
      <c r="N23" s="298">
        <f t="shared" si="5"/>
        <v>110.34482758620689</v>
      </c>
      <c r="O23" s="298">
        <f t="shared" si="5"/>
        <v>0</v>
      </c>
      <c r="P23" s="298">
        <f t="shared" si="5"/>
        <v>104.70957613814758</v>
      </c>
      <c r="Q23" s="298">
        <f t="shared" si="5"/>
        <v>103.7037037037037</v>
      </c>
      <c r="R23" s="298">
        <f t="shared" si="5"/>
        <v>85.714285714285708</v>
      </c>
      <c r="S23" s="298">
        <f t="shared" si="5"/>
        <v>93.103448275862064</v>
      </c>
      <c r="T23" s="298">
        <f t="shared" si="5"/>
        <v>100</v>
      </c>
      <c r="U23" s="298">
        <f t="shared" si="5"/>
        <v>102.45398773006136</v>
      </c>
      <c r="V23" s="298">
        <f t="shared" si="5"/>
        <v>96.666666666666671</v>
      </c>
      <c r="W23" s="298">
        <f t="shared" si="5"/>
        <v>0</v>
      </c>
      <c r="X23" s="296">
        <f t="shared" si="5"/>
        <v>0</v>
      </c>
      <c r="Y23" s="296">
        <f t="shared" si="5"/>
        <v>100</v>
      </c>
      <c r="Z23" s="296">
        <f t="shared" si="5"/>
        <v>0</v>
      </c>
      <c r="AA23" s="296">
        <f t="shared" si="5"/>
        <v>0</v>
      </c>
      <c r="AB23" s="296">
        <f t="shared" si="5"/>
        <v>0</v>
      </c>
      <c r="AC23" s="296">
        <f t="shared" si="5"/>
        <v>0</v>
      </c>
      <c r="AD23" s="296">
        <f t="shared" si="5"/>
        <v>0</v>
      </c>
      <c r="AE23" s="296">
        <f t="shared" si="5"/>
        <v>0</v>
      </c>
      <c r="AF23" s="296">
        <f t="shared" si="5"/>
        <v>0</v>
      </c>
      <c r="AG23" s="296">
        <f t="shared" si="5"/>
        <v>0</v>
      </c>
      <c r="AH23" s="296">
        <f t="shared" si="5"/>
        <v>0</v>
      </c>
      <c r="AI23" s="296">
        <f t="shared" si="5"/>
        <v>0</v>
      </c>
      <c r="AJ23" s="296">
        <f t="shared" si="5"/>
        <v>0</v>
      </c>
      <c r="AK23" s="296">
        <f t="shared" si="5"/>
        <v>106.66666666666667</v>
      </c>
    </row>
    <row r="24" spans="1:37" ht="14.25">
      <c r="A24" s="188"/>
      <c r="B24" s="325"/>
      <c r="C24" s="300"/>
      <c r="D24" s="281" t="str">
        <f>D6</f>
        <v>17年8月</v>
      </c>
      <c r="E24" s="282">
        <f>SUM($F$24:$AL$24)</f>
        <v>3543100</v>
      </c>
      <c r="F24" s="282">
        <v>39900</v>
      </c>
      <c r="G24" s="282">
        <v>39500</v>
      </c>
      <c r="H24" s="282">
        <v>27800</v>
      </c>
      <c r="I24" s="282">
        <v>1599600</v>
      </c>
      <c r="J24" s="282">
        <v>322400</v>
      </c>
      <c r="K24" s="282">
        <v>710300</v>
      </c>
      <c r="L24" s="282">
        <v>52200</v>
      </c>
      <c r="M24" s="282">
        <v>30500</v>
      </c>
      <c r="N24" s="282">
        <v>14900</v>
      </c>
      <c r="O24" s="282">
        <v>27800</v>
      </c>
      <c r="P24" s="282">
        <v>448700</v>
      </c>
      <c r="Q24" s="282">
        <v>18300</v>
      </c>
      <c r="R24" s="282">
        <v>30600</v>
      </c>
      <c r="S24" s="282">
        <v>16500</v>
      </c>
      <c r="T24" s="282">
        <v>20800</v>
      </c>
      <c r="U24" s="282">
        <v>95300</v>
      </c>
      <c r="V24" s="282">
        <v>21600</v>
      </c>
      <c r="W24" s="282">
        <v>13800</v>
      </c>
      <c r="X24" s="282">
        <v>600</v>
      </c>
      <c r="Y24" s="282">
        <v>8000</v>
      </c>
      <c r="Z24" s="322">
        <v>100</v>
      </c>
      <c r="AA24" s="322">
        <v>100</v>
      </c>
      <c r="AB24" s="322">
        <v>200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300</v>
      </c>
      <c r="AH24" s="322">
        <v>300</v>
      </c>
      <c r="AI24" s="322">
        <v>100</v>
      </c>
      <c r="AJ24" s="322">
        <v>100</v>
      </c>
      <c r="AK24" s="322">
        <v>2400</v>
      </c>
    </row>
    <row r="25" spans="1:37" ht="14.25">
      <c r="A25" s="188"/>
      <c r="B25" s="325"/>
      <c r="C25" s="285" t="s">
        <v>47</v>
      </c>
      <c r="D25" s="281" t="str">
        <f>D7</f>
        <v>16年8月</v>
      </c>
      <c r="E25" s="282">
        <f>SUM(F25:AL25)</f>
        <v>3366100</v>
      </c>
      <c r="F25" s="326">
        <v>31100</v>
      </c>
      <c r="G25" s="326">
        <v>40300</v>
      </c>
      <c r="H25" s="326">
        <v>27600</v>
      </c>
      <c r="I25" s="326">
        <v>1515500</v>
      </c>
      <c r="J25" s="326">
        <v>281400</v>
      </c>
      <c r="K25" s="326">
        <v>670700</v>
      </c>
      <c r="L25" s="326">
        <v>48300</v>
      </c>
      <c r="M25" s="326">
        <v>29700</v>
      </c>
      <c r="N25" s="326">
        <v>14600</v>
      </c>
      <c r="O25" s="326">
        <v>26500</v>
      </c>
      <c r="P25" s="326">
        <v>445900</v>
      </c>
      <c r="Q25" s="326">
        <v>17200</v>
      </c>
      <c r="R25" s="326">
        <v>32400</v>
      </c>
      <c r="S25" s="326">
        <v>17800</v>
      </c>
      <c r="T25" s="326">
        <v>21100</v>
      </c>
      <c r="U25" s="326">
        <v>96900</v>
      </c>
      <c r="V25" s="326">
        <v>22400</v>
      </c>
      <c r="W25" s="326">
        <v>14500</v>
      </c>
      <c r="X25" s="326">
        <v>1400</v>
      </c>
      <c r="Y25" s="326">
        <v>8600</v>
      </c>
      <c r="Z25" s="326">
        <v>0</v>
      </c>
      <c r="AA25" s="326">
        <v>0</v>
      </c>
      <c r="AB25" s="326">
        <v>0</v>
      </c>
      <c r="AC25" s="326">
        <v>0</v>
      </c>
      <c r="AD25" s="326">
        <v>0</v>
      </c>
      <c r="AE25" s="326">
        <v>0</v>
      </c>
      <c r="AF25" s="326">
        <v>0</v>
      </c>
      <c r="AG25" s="326">
        <v>0</v>
      </c>
      <c r="AH25" s="326">
        <v>0</v>
      </c>
      <c r="AI25" s="326">
        <v>0</v>
      </c>
      <c r="AJ25" s="326">
        <v>0</v>
      </c>
      <c r="AK25" s="326">
        <v>2200</v>
      </c>
    </row>
    <row r="26" spans="1:37" ht="14.25">
      <c r="A26" s="188"/>
      <c r="B26" s="324" t="s">
        <v>49</v>
      </c>
      <c r="C26" s="285" t="s">
        <v>50</v>
      </c>
      <c r="D26" s="281" t="s">
        <v>44</v>
      </c>
      <c r="E26" s="293">
        <f t="shared" ref="E26:Y26" si="6">IF(E25=0,0,E24-E25)</f>
        <v>177000</v>
      </c>
      <c r="F26" s="293">
        <f t="shared" si="6"/>
        <v>8800</v>
      </c>
      <c r="G26" s="293">
        <f t="shared" si="6"/>
        <v>-800</v>
      </c>
      <c r="H26" s="293">
        <f t="shared" si="6"/>
        <v>200</v>
      </c>
      <c r="I26" s="293">
        <f t="shared" si="6"/>
        <v>84100</v>
      </c>
      <c r="J26" s="293">
        <f t="shared" si="6"/>
        <v>41000</v>
      </c>
      <c r="K26" s="293">
        <f t="shared" si="6"/>
        <v>39600</v>
      </c>
      <c r="L26" s="293">
        <f t="shared" si="6"/>
        <v>3900</v>
      </c>
      <c r="M26" s="293">
        <f t="shared" si="6"/>
        <v>800</v>
      </c>
      <c r="N26" s="293">
        <f t="shared" si="6"/>
        <v>300</v>
      </c>
      <c r="O26" s="293">
        <f t="shared" si="6"/>
        <v>1300</v>
      </c>
      <c r="P26" s="293">
        <f t="shared" si="6"/>
        <v>2800</v>
      </c>
      <c r="Q26" s="293">
        <f t="shared" si="6"/>
        <v>1100</v>
      </c>
      <c r="R26" s="293">
        <f t="shared" si="6"/>
        <v>-1800</v>
      </c>
      <c r="S26" s="293">
        <f t="shared" si="6"/>
        <v>-1300</v>
      </c>
      <c r="T26" s="293">
        <f t="shared" si="6"/>
        <v>-300</v>
      </c>
      <c r="U26" s="293">
        <f t="shared" si="6"/>
        <v>-1600</v>
      </c>
      <c r="V26" s="293">
        <f t="shared" si="6"/>
        <v>-800</v>
      </c>
      <c r="W26" s="293">
        <f t="shared" si="6"/>
        <v>-700</v>
      </c>
      <c r="X26" s="293">
        <f t="shared" si="6"/>
        <v>-800</v>
      </c>
      <c r="Y26" s="293">
        <f t="shared" si="6"/>
        <v>-600</v>
      </c>
      <c r="Z26" s="293">
        <f t="shared" ref="Z26:AK26" si="7">Z24-Z25</f>
        <v>100</v>
      </c>
      <c r="AA26" s="293">
        <f t="shared" si="7"/>
        <v>100</v>
      </c>
      <c r="AB26" s="293">
        <f t="shared" si="7"/>
        <v>200</v>
      </c>
      <c r="AC26" s="293">
        <f t="shared" si="7"/>
        <v>100</v>
      </c>
      <c r="AD26" s="293">
        <f t="shared" si="7"/>
        <v>100</v>
      </c>
      <c r="AE26" s="293">
        <f t="shared" si="7"/>
        <v>100</v>
      </c>
      <c r="AF26" s="293">
        <f t="shared" si="7"/>
        <v>100</v>
      </c>
      <c r="AG26" s="293">
        <f t="shared" si="7"/>
        <v>300</v>
      </c>
      <c r="AH26" s="293">
        <f t="shared" si="7"/>
        <v>300</v>
      </c>
      <c r="AI26" s="293">
        <f t="shared" si="7"/>
        <v>100</v>
      </c>
      <c r="AJ26" s="293">
        <f t="shared" si="7"/>
        <v>100</v>
      </c>
      <c r="AK26" s="293">
        <f t="shared" si="7"/>
        <v>200</v>
      </c>
    </row>
    <row r="27" spans="1:37" ht="14.25">
      <c r="A27" s="188"/>
      <c r="B27" s="321"/>
      <c r="C27" s="303"/>
      <c r="D27" s="281" t="s">
        <v>46</v>
      </c>
      <c r="E27" s="296">
        <f t="shared" ref="E27:Y27" si="8">IF(E24&gt;0,IF(E25&gt;0,E24/E25*100,0),0)</f>
        <v>105.25831080478893</v>
      </c>
      <c r="F27" s="296">
        <f t="shared" si="8"/>
        <v>128.29581993569133</v>
      </c>
      <c r="G27" s="296">
        <f t="shared" si="8"/>
        <v>98.014888337468989</v>
      </c>
      <c r="H27" s="296">
        <f t="shared" si="8"/>
        <v>100.72463768115942</v>
      </c>
      <c r="I27" s="296">
        <f t="shared" si="8"/>
        <v>105.54932365555922</v>
      </c>
      <c r="J27" s="296">
        <f t="shared" si="8"/>
        <v>114.57000710732055</v>
      </c>
      <c r="K27" s="296">
        <f t="shared" si="8"/>
        <v>105.90427911137617</v>
      </c>
      <c r="L27" s="296">
        <f t="shared" si="8"/>
        <v>108.07453416149069</v>
      </c>
      <c r="M27" s="296">
        <f t="shared" si="8"/>
        <v>102.6936026936027</v>
      </c>
      <c r="N27" s="296">
        <f t="shared" si="8"/>
        <v>102.05479452054796</v>
      </c>
      <c r="O27" s="296">
        <f t="shared" si="8"/>
        <v>104.90566037735849</v>
      </c>
      <c r="P27" s="296">
        <f t="shared" si="8"/>
        <v>100.62794348508635</v>
      </c>
      <c r="Q27" s="296">
        <f t="shared" si="8"/>
        <v>106.3953488372093</v>
      </c>
      <c r="R27" s="296">
        <f t="shared" si="8"/>
        <v>94.444444444444443</v>
      </c>
      <c r="S27" s="296">
        <f t="shared" si="8"/>
        <v>92.696629213483149</v>
      </c>
      <c r="T27" s="296">
        <f t="shared" si="8"/>
        <v>98.578199052132703</v>
      </c>
      <c r="U27" s="296">
        <f t="shared" si="8"/>
        <v>98.348813209494324</v>
      </c>
      <c r="V27" s="296">
        <f t="shared" si="8"/>
        <v>96.428571428571431</v>
      </c>
      <c r="W27" s="296">
        <f t="shared" si="8"/>
        <v>95.172413793103445</v>
      </c>
      <c r="X27" s="296">
        <f t="shared" si="8"/>
        <v>42.857142857142854</v>
      </c>
      <c r="Y27" s="296">
        <f t="shared" si="8"/>
        <v>93.023255813953483</v>
      </c>
      <c r="Z27" s="327" t="s">
        <v>81</v>
      </c>
      <c r="AA27" s="327" t="s">
        <v>81</v>
      </c>
      <c r="AB27" s="327" t="s">
        <v>81</v>
      </c>
      <c r="AC27" s="327" t="s">
        <v>81</v>
      </c>
      <c r="AD27" s="327" t="s">
        <v>81</v>
      </c>
      <c r="AE27" s="327" t="s">
        <v>81</v>
      </c>
      <c r="AF27" s="327" t="s">
        <v>81</v>
      </c>
      <c r="AG27" s="327" t="s">
        <v>81</v>
      </c>
      <c r="AH27" s="327" t="s">
        <v>81</v>
      </c>
      <c r="AI27" s="327" t="s">
        <v>81</v>
      </c>
      <c r="AJ27" s="327" t="s">
        <v>81</v>
      </c>
      <c r="AK27" s="296">
        <f>IF(AK24&gt;0,IF(AK25&gt;0,AK24/AK25*100,0),0)</f>
        <v>109.09090909090908</v>
      </c>
    </row>
    <row r="28" spans="1:37" ht="14.25">
      <c r="A28" s="188"/>
      <c r="B28" s="304"/>
      <c r="C28" s="305"/>
      <c r="D28" s="281" t="s">
        <v>52</v>
      </c>
      <c r="E28" s="296">
        <f>SUM($F$28:$AL$28)</f>
        <v>100.00000000000001</v>
      </c>
      <c r="F28" s="296">
        <f>IF($F$20=0,0,IF($E$20=0,0,$F$20/$E$20))*100</f>
        <v>0</v>
      </c>
      <c r="G28" s="296">
        <f>IF($G$20=0,0,IF($E$20=0,0,$G$20/$E$20))*100</f>
        <v>0.92913098925122983</v>
      </c>
      <c r="H28" s="296">
        <f>IF($H$20=0,0,IF($E$20=0,0,$H$20/$E$20))*100</f>
        <v>0.67407542357442152</v>
      </c>
      <c r="I28" s="296">
        <f>IF($I$20=0,0,IF($E$20=0,0,$I$20/$E$20))*100</f>
        <v>46.492985971943888</v>
      </c>
      <c r="J28" s="296">
        <f>IF($J$20=0,0,IF($E$20=0,0,$J$20/$E$20))*100</f>
        <v>9.3641829112770996</v>
      </c>
      <c r="K28" s="296">
        <f>IF($K$20=0,0,IF($E$20=0,0,$K$20/$E$20))*100</f>
        <v>21.297139734013481</v>
      </c>
      <c r="L28" s="296">
        <f>IF($L$20=0,0,IF($E$20=0,0,$L$20/$E$20))*100</f>
        <v>1.311714337766442</v>
      </c>
      <c r="M28" s="296">
        <f>IF($M$20=0,0,IF($E$20=0,0,$M$20/$E$20))*100</f>
        <v>0.69229367826562216</v>
      </c>
      <c r="N28" s="296">
        <f>IF($N$20=0,0,IF($E$20=0,0,$N$20/$E$20))*100</f>
        <v>0.58298415011841864</v>
      </c>
      <c r="O28" s="296">
        <f>IF($O$20=0,0,IF($E$20=0,0,$O$20/$E$20))*100</f>
        <v>0</v>
      </c>
      <c r="P28" s="296">
        <f>IF($P$20=0,0,IF($E$20=0,0,$P$20/$E$20))*100</f>
        <v>12.151575879030789</v>
      </c>
      <c r="Q28" s="296">
        <f>IF($Q$20=0,0,IF($E$20=0,0,$Q$20/$E$20))*100</f>
        <v>0.5101111313536163</v>
      </c>
      <c r="R28" s="296">
        <f>IF($R$20=0,0,IF($E$20=0,0,$R$20/$E$20))*100</f>
        <v>0.87447622517762802</v>
      </c>
      <c r="S28" s="296">
        <f>IF($S$20=0,0,IF($E$20=0,0,$S$20/$E$20))*100</f>
        <v>0.49189287666241577</v>
      </c>
      <c r="T28" s="296">
        <f>IF($T$20=0,0,IF($E$20=0,0,$T$20/$E$20))*100</f>
        <v>0.54654764073601747</v>
      </c>
      <c r="U28" s="296">
        <f>IF($U$20=0,0,IF($E$20=0,0,$U$20/$E$20))*100</f>
        <v>3.0424485334304974</v>
      </c>
      <c r="V28" s="296">
        <f>IF($V$20=0,0,IF($E$20=0,0,$V$20/$E$20))*100</f>
        <v>0.52832938604481694</v>
      </c>
      <c r="W28" s="296">
        <f>IF($W$20=0,0,IF($E$20=0,0,$W$20/$E$20))*100</f>
        <v>0</v>
      </c>
      <c r="X28" s="296">
        <f>IF($X$20=0,0,IF($E$20=0,0,$X$20/$E$20))*100</f>
        <v>0</v>
      </c>
      <c r="Y28" s="296">
        <f>IF($Y$20=0,0,IF($E$20=0,0,$Y$20/$E$20))*100</f>
        <v>0.218619056294407</v>
      </c>
      <c r="Z28" s="296">
        <f>IF($Z$20=0,0,IF($E$20=0,0,$Z$20/$E$20))*100</f>
        <v>0</v>
      </c>
      <c r="AA28" s="296">
        <f>IF($AA$20=0,0,IF($E$20=0,0,$AA$20/$E$20))*100</f>
        <v>0</v>
      </c>
      <c r="AB28" s="296">
        <f>IF($AB$20=0,0,IF($E$20=0,0,$AB$20/$E$20))*100</f>
        <v>0</v>
      </c>
      <c r="AC28" s="296">
        <f>IF($AC$20=0,0,IF($E$20=0,0,$AC$20/$E$20))*100</f>
        <v>0</v>
      </c>
      <c r="AD28" s="296">
        <f>IF($AD$20=0,0,IF($E$20=0,0,$AD$20/$E$20))*100</f>
        <v>0</v>
      </c>
      <c r="AE28" s="296">
        <f>IF($AE$20=0,0,IF($E$20=0,0,$AE$20/$E$20))*100</f>
        <v>0</v>
      </c>
      <c r="AF28" s="296">
        <f>IF($AF$20=0,0,IF($E$20=0,0,$AF$20/$E$20))*100</f>
        <v>0</v>
      </c>
      <c r="AG28" s="296">
        <f>IF($AG$20=0,0,IF($E$20=0,0,$AG$20/$E$20))*100</f>
        <v>0</v>
      </c>
      <c r="AH28" s="296">
        <f>IF($AH$20=0,0,IF($E$20=0,0,$AH$20/$E$20))*100</f>
        <v>0</v>
      </c>
      <c r="AI28" s="296">
        <f>IF($AI$20=0,0,IF($E$20=0,0,$AI$20/$E$20))*100</f>
        <v>0</v>
      </c>
      <c r="AJ28" s="296">
        <f>IF($AJ$20=0,0,IF($E$20=0,0,$AJ$20/$E$20))*100</f>
        <v>0</v>
      </c>
      <c r="AK28" s="296">
        <f>IF($AK$20=0,0,IF($E$20=0,0,$AK$20/$E$20))*100</f>
        <v>0.29149207505920932</v>
      </c>
    </row>
    <row r="29" spans="1:37" ht="14.25">
      <c r="A29" s="188"/>
      <c r="B29" s="328" t="s">
        <v>53</v>
      </c>
      <c r="C29" s="307"/>
      <c r="D29" s="308" t="s">
        <v>54</v>
      </c>
      <c r="E29" s="309">
        <f>SUM($F$29:$AL$29)</f>
        <v>100</v>
      </c>
      <c r="F29" s="309">
        <f>IF($F$24=0,0,IF($E$24=0,0,$F$24/$E$24))*100</f>
        <v>1.126132482853998</v>
      </c>
      <c r="G29" s="309">
        <f>IF($G$24=0,0,IF($E$24=0,0,$G$24/$E$24))*100</f>
        <v>1.1148429341537072</v>
      </c>
      <c r="H29" s="309">
        <f>IF($H$24=0,0,IF($E$24=0,0,$H$24/$E$24))*100</f>
        <v>0.78462363467020402</v>
      </c>
      <c r="I29" s="309">
        <f>IF($I$24=0,0,IF($E$24=0,0,$I$24/$E$24))*100</f>
        <v>45.146905252462531</v>
      </c>
      <c r="J29" s="309">
        <f>IF($J$24=0,0,IF($E$24=0,0,$J$24/$E$24))*100</f>
        <v>9.0993762524343094</v>
      </c>
      <c r="K29" s="309">
        <f>IF($K$24=0,0,IF($E$24=0,0,$K$24/$E$24))*100</f>
        <v>20.04741610454122</v>
      </c>
      <c r="L29" s="309">
        <f>IF($L$24=0,0,IF($E$24=0,0,$L$24/$E$24))*100</f>
        <v>1.4732861053879371</v>
      </c>
      <c r="M29" s="309">
        <f>IF($M$24=0,0,IF($E$24=0,0,$M$24/$E$24))*100</f>
        <v>0.86082808839716629</v>
      </c>
      <c r="N29" s="309">
        <f>IF($N$24=0,0,IF($E$24=0,0,$N$24/$E$24))*100</f>
        <v>0.42053568908582878</v>
      </c>
      <c r="O29" s="309">
        <f>IF($O$24=0,0,IF($E$24=0,0,$O$24/$E$24))*100</f>
        <v>0.78462363467020402</v>
      </c>
      <c r="P29" s="309">
        <f>IF($P$24=0,0,IF($E$24=0,0,$P$24/$E$24))*100</f>
        <v>12.664051254551097</v>
      </c>
      <c r="Q29" s="309">
        <f>IF($Q$24=0,0,IF($E$24=0,0,$Q$24/$E$24))*100</f>
        <v>0.51649685303829973</v>
      </c>
      <c r="R29" s="309">
        <f>IF($R$24=0,0,IF($E$24=0,0,$R$24/$E$24))*100</f>
        <v>0.86365047557223906</v>
      </c>
      <c r="S29" s="309">
        <f>IF($S$24=0,0,IF($E$24=0,0,$S$24/$E$24))*100</f>
        <v>0.46569388388699162</v>
      </c>
      <c r="T29" s="309">
        <f>IF($T$24=0,0,IF($E$24=0,0,$T$24/$E$24))*100</f>
        <v>0.58705653241511668</v>
      </c>
      <c r="U29" s="309">
        <f>IF($U$24=0,0,IF($E$24=0,0,$U$24/$E$24))*100</f>
        <v>2.6897349778442607</v>
      </c>
      <c r="V29" s="309">
        <f>IF($V$24=0,0,IF($E$24=0,0,$V$24/$E$24))*100</f>
        <v>0.60963562981569819</v>
      </c>
      <c r="W29" s="309">
        <f>IF($W$24=0,0,IF($E$24=0,0,$W$24/$E$24))*100</f>
        <v>0.38948943016002935</v>
      </c>
      <c r="X29" s="309">
        <f>IF($X$24=0,0,IF($E$24=0,0,$X$24/$E$24))*100</f>
        <v>1.6934323050436059E-2</v>
      </c>
      <c r="Y29" s="309">
        <f>IF($Y$24=0,0,IF($E$24=0,0,$Y$24/$E$24))*100</f>
        <v>0.22579097400581413</v>
      </c>
      <c r="Z29" s="309">
        <f>IF($Z$24=0,0,IF($E$24=0,0,$Z$24/$E$24))*100</f>
        <v>2.8223871750726764E-3</v>
      </c>
      <c r="AA29" s="309">
        <f>IF($AA$24=0,0,IF($E$24=0,0,$AA$24/$E$24))*100</f>
        <v>2.8223871750726764E-3</v>
      </c>
      <c r="AB29" s="309">
        <f>IF($AB$24=0,0,IF($E$24=0,0,$AB$24/$E$24))*100</f>
        <v>5.6447743501453528E-3</v>
      </c>
      <c r="AC29" s="309">
        <f>IF($AC$24=0,0,IF($E$24=0,0,$AC$24/$E$24))*100</f>
        <v>2.8223871750726764E-3</v>
      </c>
      <c r="AD29" s="309">
        <f>IF($AD$24=0,0,IF($E$24=0,0,$AD$24/$E$24))*100</f>
        <v>2.8223871750726764E-3</v>
      </c>
      <c r="AE29" s="309">
        <f>IF($AE$24=0,0,IF($E$24=0,0,$AE$24/$E$24))*100</f>
        <v>2.8223871750726764E-3</v>
      </c>
      <c r="AF29" s="309">
        <f>IF($AF$24=0,0,IF($E$24=0,0,$AF$24/$E$24))*100</f>
        <v>2.8223871750726764E-3</v>
      </c>
      <c r="AG29" s="309">
        <f>IF($AG$24=0,0,IF($E$24=0,0,$AG$24/$E$24))*100</f>
        <v>8.4671615252180296E-3</v>
      </c>
      <c r="AH29" s="309">
        <f>IF($AH$24=0,0,IF($E$24=0,0,$AH$24/$E$24))*100</f>
        <v>8.4671615252180296E-3</v>
      </c>
      <c r="AI29" s="309">
        <f>IF($AI$24=0,0,IF($E$24=0,0,$AI$24/$E$24))*100</f>
        <v>2.8223871750726764E-3</v>
      </c>
      <c r="AJ29" s="309">
        <f>IF($AJ$24=0,0,IF($E$24=0,0,$AJ$24/$E$24))*100</f>
        <v>2.8223871750726764E-3</v>
      </c>
      <c r="AK29" s="309">
        <f>IF($AK$24=0,0,IF($E$24=0,0,$AK$24/$E$24))*100</f>
        <v>6.7737292201744237E-2</v>
      </c>
    </row>
    <row r="30" spans="1:37" ht="14.25">
      <c r="A30" s="312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</row>
    <row r="31" spans="1:37" ht="14.25">
      <c r="A31" s="188"/>
      <c r="B31" s="329" t="s">
        <v>83</v>
      </c>
      <c r="C31" s="254" t="s">
        <v>82</v>
      </c>
      <c r="D31" s="330"/>
      <c r="E31" s="251"/>
      <c r="F31" s="251"/>
      <c r="G31" s="251"/>
      <c r="H31" s="251"/>
      <c r="I31" s="251"/>
      <c r="J31" s="251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</row>
  </sheetData>
  <mergeCells count="1">
    <mergeCell ref="A1:D1"/>
  </mergeCells>
  <phoneticPr fontId="2"/>
  <hyperlinks>
    <hyperlink ref="A1" location="'R3'!A1" display="令和３年度"/>
    <hyperlink ref="A1:D1" location="平成17年!A1" display="平成17年!A1"/>
  </hyperlink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平成17年</vt:lpstr>
      <vt:lpstr>1月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月別入域観光客数の推移</vt:lpstr>
      <vt:lpstr>グラフ</vt:lpstr>
      <vt:lpstr>航路別</vt:lpstr>
      <vt:lpstr>グラフ!Print_Area</vt:lpstr>
      <vt:lpstr>月別入域観光客数の推移!Print_Area</vt:lpstr>
      <vt:lpstr>航路別!Print_Area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2024-01-24T04:53:15Z</dcterms:modified>
</cp:coreProperties>
</file>